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worksheets/_rels/sheet1.xml.rels" ContentType="application/vnd.openxmlformats-package.relationships+xml"/>
  <Override PartName="/xl/worksheets/_rels/sheet2.xml.rels" ContentType="application/vnd.openxmlformats-package.relationships+xml"/>
  <Override PartName="/xl/drawings/drawing1.xml" ContentType="application/vnd.openxmlformats-officedocument.drawing+xml"/>
  <Override PartName="/xl/drawings/vmlDrawing1.vml" ContentType="application/vnd.openxmlformats-officedocument.vmlDrawing"/>
  <Override PartName="/xl/sharedStrings.xml" ContentType="application/vnd.openxmlformats-officedocument.spreadsheetml.sharedStrings+xml"/>
  <Override PartName="/xl/comments1.xml" ContentType="application/vnd.openxmlformats-officedocument.spreadsheetml.comments+xml"/>
  <Override PartName="/xl/_rels/workbook.xml.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_rels/.rels" ContentType="application/vnd.openxmlformats-package.relationship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1904="false"/>
  <workbookProtection/>
  <bookViews>
    <workbookView showHorizontalScroll="true" showVerticalScroll="true" showSheetTabs="true" xWindow="0" yWindow="0" windowWidth="16384" windowHeight="8192" tabRatio="500" firstSheet="0" activeTab="0"/>
  </bookViews>
  <sheets>
    <sheet name="VIGENTES" sheetId="1" state="visible" r:id="rId2"/>
    <sheet name="ENCERRADOS" sheetId="2" state="visible" r:id="rId3"/>
  </sheets>
  <definedNames>
    <definedName function="false" hidden="true" localSheetId="0" name="_xlnm._FilterDatabase" vbProcedure="false">VIGENTES!$A$5:$W$66</definedName>
  </definedNames>
  <calcPr iterateCount="100" refMode="A1" iterate="false" iterateDelta="0.0001"/>
  <extLst>
    <ext xmlns:loext="http://schemas.libreoffice.org/" uri="{7626C862-2A13-11E5-B345-FEFF819CDC9F}">
      <loext:extCalcPr stringRefSyntax="ExcelA1"/>
    </ext>
  </extLst>
</workbook>
</file>

<file path=xl/comments1.xml><?xml version="1.0" encoding="utf-8"?>
<comments xmlns="http://schemas.openxmlformats.org/spreadsheetml/2006/main" xmlns:xdr="http://schemas.openxmlformats.org/drawingml/2006/spreadsheetDrawing">
  <authors>
    <author> </author>
  </authors>
  <commentList>
    <comment ref="I5" authorId="0">
      <text>
        <r>
          <rPr>
            <sz val="11"/>
            <color rgb="FF000000"/>
            <rFont val="Calibri"/>
            <family val="0"/>
            <charset val="1"/>
          </rPr>
          <t xml:space="preserve">NÚMERO DO EMPENHO DA CONTRATAÇÃO. EX. 2021NE000040. INSERIR UMA LINHA PARA CADA EMPENHO. </t>
        </r>
      </text>
    </comment>
    <comment ref="J5" authorId="0">
      <text>
        <r>
          <rPr>
            <sz val="11"/>
            <color rgb="FF000000"/>
            <rFont val="Calibri"/>
            <family val="0"/>
            <charset val="1"/>
          </rPr>
          <t xml:space="preserve">MODALIDADES DE LICITAÇÃO: CONCORRÊNCIA, TOMADA DE PREÇO, CONVITE, PREGÃO ELETRÔNICO, PREGÃO PRESENCIAL, ETC. 
PROCEDIMENTO DE COMPRA DIRETA: DISPENSA OU INEXIGIBILIDADE.</t>
        </r>
      </text>
    </comment>
    <comment ref="K5" authorId="0">
      <text>
        <r>
          <rPr>
            <sz val="11"/>
            <color rgb="FF000000"/>
            <rFont val="Calibri"/>
            <family val="0"/>
            <charset val="1"/>
          </rPr>
          <t xml:space="preserve">NÚMERO DO CONTRATO. EX. 008, 043, 162, ETC.</t>
        </r>
      </text>
    </comment>
    <comment ref="L5" authorId="0">
      <text>
        <r>
          <rPr>
            <sz val="11"/>
            <color rgb="FF000000"/>
            <rFont val="Calibri"/>
            <family val="0"/>
            <charset val="1"/>
          </rPr>
          <t xml:space="preserve">ANO DE CELEBRAÇÃO DO CONTRATO. EX. 2019, 2020, 2021, ETC.</t>
        </r>
      </text>
    </comment>
    <comment ref="M5" authorId="0">
      <text>
        <r>
          <rPr>
            <sz val="11"/>
            <color rgb="FF000000"/>
            <rFont val="Calibri"/>
            <family val="0"/>
            <charset val="1"/>
          </rPr>
          <t xml:space="preserve">DATA DO INÍCIO DA VIGÊNCIA DO CONTRATO. 
FORMATO: DD/MM/AAAA.</t>
        </r>
      </text>
    </comment>
    <comment ref="N5" authorId="0">
      <text>
        <r>
          <rPr>
            <sz val="11"/>
            <color rgb="FF000000"/>
            <rFont val="Calibri"/>
            <family val="0"/>
            <charset val="1"/>
          </rPr>
          <t xml:space="preserve">NÚMERO DE ORDEM DO TERMO ADITIVO DE PRAZO. EX. 1º, 2º, ETC.</t>
        </r>
      </text>
    </comment>
    <comment ref="O5" authorId="0">
      <text>
        <r>
          <rPr>
            <sz val="11"/>
            <color rgb="FF000000"/>
            <rFont val="Calibri"/>
            <family val="0"/>
            <charset val="1"/>
          </rPr>
          <t xml:space="preserve">FIM DO PERÍODO DE VIGÊNCIA DO CONTRATO  (SEMPRE QUE HOUVER UM ADITIVO DE PRAZO, ESSA DATA DEVERÁ SER ALTERADA). 
FORMATO: DD/MM/AAAA. </t>
        </r>
      </text>
    </comment>
    <comment ref="P5" authorId="0">
      <text>
        <r>
          <rPr>
            <sz val="11"/>
            <color rgb="FF000000"/>
            <rFont val="Calibri"/>
            <family val="0"/>
            <charset val="1"/>
          </rPr>
          <t xml:space="preserve">NÚMERO DE ORDEM DO APOSTILAMENTO. EX. 1º, 2º, 3º, ETC.</t>
        </r>
      </text>
    </comment>
    <comment ref="Q5" authorId="0">
      <text>
        <r>
          <rPr>
            <sz val="11"/>
            <color rgb="FF000000"/>
            <rFont val="Calibri"/>
            <family val="0"/>
            <charset val="1"/>
          </rPr>
          <t xml:space="preserve">NÚMERO DE ORDEM DO TERMO ADITIVO DE VALOR. EX. 1º, 2º, ETC.</t>
        </r>
      </text>
    </comment>
    <comment ref="R5" authorId="0">
      <text>
        <r>
          <rPr>
            <sz val="11"/>
            <color rgb="FF000000"/>
            <rFont val="Calibri"/>
            <family val="0"/>
            <charset val="1"/>
          </rPr>
          <t xml:space="preserve">VALOR DAS PARCELAS MENSAIS DO CONTRATO, EM REAIS (R$). SEMPRE QUE HOUVER UM ADITIVO DE VALOR OU RESTABELECIMENTO DO EQUILÍBRIO ECONÔMICO-FINANCEIRO VIA APOSTILAMENTO, O AJUSTE DEVERÁ SER REALIZADO.</t>
        </r>
      </text>
    </comment>
    <comment ref="S5" authorId="0">
      <text>
        <r>
          <rPr>
            <sz val="11"/>
            <color rgb="FF000000"/>
            <rFont val="Calibri"/>
            <family val="0"/>
            <charset val="1"/>
          </rPr>
          <t xml:space="preserve">VALOR GLOBAL DO CONTRATO, EM REAIS (R$). SEMPRE QUE HOUVER UM ADITIVO DE VALOR OU RESTABELECIMENTO DO EQUILÍBRIO ECONÔMICO-FINANCEIRO VIA APOSTILAMENTO, O AJUSTE DEVERÁ SER REALIZADO.</t>
        </r>
      </text>
    </comment>
  </commentList>
</comments>
</file>

<file path=xl/sharedStrings.xml><?xml version="1.0" encoding="utf-8"?>
<sst xmlns="http://schemas.openxmlformats.org/spreadsheetml/2006/main" count="4081" uniqueCount="1479">
  <si>
    <t xml:space="preserve">GOVERNO DO ESTADO DE PERNAMBUCO </t>
  </si>
  <si>
    <t xml:space="preserve">AGÊNCIA DE EMPREENDEDORISMO DE PERNAMBUCO - AGE</t>
  </si>
  <si>
    <t xml:space="preserve">ANEXO IX - MAPA DE CONTRATOS (ITEM 12.1 DO ANEXO I, DA PORTARIA SCGE No 27/2022)</t>
  </si>
  <si>
    <t xml:space="preserve">ATUALIZADO EM 31/03/2025</t>
  </si>
  <si>
    <t xml:space="preserve">Nº DE ORDEM [3]</t>
  </si>
  <si>
    <t xml:space="preserve">CONTRATADA [4]</t>
  </si>
  <si>
    <t xml:space="preserve">CNPJ DA CONTRATADA [5]</t>
  </si>
  <si>
    <t xml:space="preserve">OBJETO [6]</t>
  </si>
  <si>
    <t xml:space="preserve">INÍCIO DA VIGÊNCIA</t>
  </si>
  <si>
    <t xml:space="preserve">TÉRMINO DA VIGÊNCIA</t>
  </si>
  <si>
    <t xml:space="preserve">VALOR</t>
  </si>
  <si>
    <t xml:space="preserve">Nº PROCESSO LICITATÓRIO [7]</t>
  </si>
  <si>
    <t xml:space="preserve">Nº NOTA DE EMPENHO [8] </t>
  </si>
  <si>
    <t xml:space="preserve">MODALIDADE DE LICITAÇÃO / PROCEDIMENTO DE COMPRA DIRETA [9]</t>
  </si>
  <si>
    <t xml:space="preserve">Nº DO CONTRATO [10]</t>
  </si>
  <si>
    <t xml:space="preserve">ANO DO CONTRATO [11]</t>
  </si>
  <si>
    <t xml:space="preserve">INÍCIO DA VIGÊNCIA [12]</t>
  </si>
  <si>
    <t xml:space="preserve">ADITIVO DE PRAZO [13]</t>
  </si>
  <si>
    <t xml:space="preserve">FIM DA VIGÊNCIA [14]</t>
  </si>
  <si>
    <t xml:space="preserve">Nº DO APOSTILAMENTO [15]</t>
  </si>
  <si>
    <t xml:space="preserve">ADITIVO DE VALOR [16]</t>
  </si>
  <si>
    <t xml:space="preserve">VALOR MENSAL [15]</t>
  </si>
  <si>
    <t xml:space="preserve">VALOR TOTAL DO CONTRATO [16]</t>
  </si>
  <si>
    <t xml:space="preserve">VALOR EXECUTADO 2024 [17]</t>
  </si>
  <si>
    <t xml:space="preserve">NOME DO NOVO GESTOR DO CONTRATO [18]</t>
  </si>
  <si>
    <t xml:space="preserve">NOME DO NOVO FISCAL DO CONTRATO [19]</t>
  </si>
  <si>
    <t xml:space="preserve">SITUAÇÃO [20]</t>
  </si>
  <si>
    <t xml:space="preserve">ABF LOCADORA DE VEICULOS LTDA</t>
  </si>
  <si>
    <t xml:space="preserve">16.528.677/0001-37</t>
  </si>
  <si>
    <t xml:space="preserve">Contratação de empresa para locação anual de veículos de serviço, com sistema de rastreamento e monitoramento incluso, sem motorista, visando atender às necessidades da AGE.</t>
  </si>
  <si>
    <t xml:space="preserve">003/2024</t>
  </si>
  <si>
    <t xml:space="preserve">N/A</t>
  </si>
  <si>
    <t xml:space="preserve">LICITAÇÃO ELETRÔNICA Nº 003/2024</t>
  </si>
  <si>
    <t xml:space="preserve">013/2024 </t>
  </si>
  <si>
    <t xml:space="preserve">- </t>
  </si>
  <si>
    <t xml:space="preserve">CHRISTIANE CAVALCANTI VICENTE DA SILVA</t>
  </si>
  <si>
    <t xml:space="preserve">ROSA MARIA SERRANO BARBOSA DE SOUZA </t>
  </si>
  <si>
    <t xml:space="preserve">VIGENTE</t>
  </si>
  <si>
    <t xml:space="preserve">AJAX INVESTIMENTOS E PARTICIPAÇÕES LTDA</t>
  </si>
  <si>
    <t xml:space="preserve">04.807.390/0001-67</t>
  </si>
  <si>
    <t xml:space="preserve">Locação de parte do imóvel localizado na Rua do Apolo, nº 81, bairro do Recife, CEP: 50030220, Recife/PE, inscrição imobiliária nº 1.1455.145.02.0369.0000-0 de propriedade da AJAX INVESTIMENTOS E PARTICIPAÇÕES LTDA, com área construída de 1.038,14 m².CONCESSÃO DO REAJUSTE CONTRATUAL, com fundamento no § 7º do art. 81 da Lei Federal nº 13.303/2016, na Cláusula Quinta do Contrato Nº 010/2023, no §7º do art. 109 do Regulamento Interno de Licitações, Contratos e Convênios da AGE.</t>
  </si>
  <si>
    <t xml:space="preserve">011/2023</t>
  </si>
  <si>
    <t xml:space="preserve">DISPENSA Nº 010/2023</t>
  </si>
  <si>
    <t xml:space="preserve">010/2023</t>
  </si>
  <si>
    <t xml:space="preserve">1° TA 010/2023</t>
  </si>
  <si>
    <t xml:space="preserve">1° TA 010/2023 </t>
  </si>
  <si>
    <t xml:space="preserve">JAMILLE DE AMORIM ARRAIS PINTO </t>
  </si>
  <si>
    <t xml:space="preserve">A M MACEDO DA SILVA - ME</t>
  </si>
  <si>
    <t xml:space="preserve">49.950.971/0001-91</t>
  </si>
  <si>
    <t xml:space="preserve">Contratação de empresa para a prestação de serviços de Confecção de Fardamentos – Camisas Social, Polo e de Gola Careca e Coletes, sob demanda, visando atender às necessidades da Agência de Fomento do Estado de Pernambuco S/A.</t>
  </si>
  <si>
    <t xml:space="preserve">036/2024</t>
  </si>
  <si>
    <t xml:space="preserve">LICITAÇÃO ELETRÔNICA Nº 004/2024 - SRP</t>
  </si>
  <si>
    <t xml:space="preserve">027/2024 </t>
  </si>
  <si>
    <t xml:space="preserve">Por demanda </t>
  </si>
  <si>
    <t xml:space="preserve">ALEXSANDRO CAVALCANTI DE ANDRADE</t>
  </si>
  <si>
    <t xml:space="preserve">JOSUEL JOSÉ LEMOS DE BARROS</t>
  </si>
  <si>
    <t xml:space="preserve">ARMAZÉM 21 SERVIÇOS E PRODUÇÕES LTDA</t>
  </si>
  <si>
    <t xml:space="preserve">11.078.681/0001-27</t>
  </si>
  <si>
    <t xml:space="preserve">PRESTAÇÃO DE SERVIÇOS DE BUFFET PARA EVENTOS DA AGÊNCIA DE EMPREENDEDORISMO DE PERNAMBUCO - AGE</t>
  </si>
  <si>
    <t xml:space="preserve">-</t>
  </si>
  <si>
    <t xml:space="preserve">ADESÃO À ARPC Nº 045/2023</t>
  </si>
  <si>
    <t xml:space="preserve">024/2024 </t>
  </si>
  <si>
    <t xml:space="preserve">600 -COFFEE BREAK - valor unitário R$ 30,00 </t>
  </si>
  <si>
    <t xml:space="preserve">PRESTAÇÃO DE SERVIÇOS DE BUFFET PARA EVENTOS DA AGÊNCIA DE EMPREENDEDORISMO DE PERNAMBUCO - ITEM 06 (COQUETEL)</t>
  </si>
  <si>
    <t xml:space="preserve">030/2024</t>
  </si>
  <si>
    <t xml:space="preserve">200 - COQUETEL - valor unitário R$ 50,00 </t>
  </si>
  <si>
    <t xml:space="preserve">AOVS SISTEMAS DE INFORMÁTICA S.A</t>
  </si>
  <si>
    <t xml:space="preserve">05.555.382/0001-33</t>
  </si>
  <si>
    <t xml:space="preserve">Contratação da AOVS SISTEMAS DE INFORMÁTICA S.A, para realização de capacitação dos servidores da Superintendência de Tecnologia da Informação da Agência de Empreendedorismo do Estado de Pernambuco - AGE/PE, através da plataforma ALURA, em conformidade com as especificações, quantidades estimadas, modelos e condições constantes no Termo de Referência</t>
  </si>
  <si>
    <t xml:space="preserve">002/2024</t>
  </si>
  <si>
    <t xml:space="preserve">INEXIGIBILIDADE Nº 002/2024</t>
  </si>
  <si>
    <t xml:space="preserve">017/2024</t>
  </si>
  <si>
    <t xml:space="preserve">RENAN DA SILVA NERE</t>
  </si>
  <si>
    <t xml:space="preserve">AILTON JOSÉ DA SILVA</t>
  </si>
  <si>
    <t xml:space="preserve">ARYEROM SERVICOS DE COMUNICACAO LTDA</t>
  </si>
  <si>
    <t xml:space="preserve">18.358.621/0001-27</t>
  </si>
  <si>
    <t xml:space="preserve">Prestação de serviços técnicos especializados em atendimento digital e relacionamento através de uma plataforma Web com serviços de comunicação digital, contendo plataforma de envio de mensagens e mídias, por meio da rede social WhatsApp para atender às necessidades da Agência de Fomento do Estado de Pernambuco S/A.</t>
  </si>
  <si>
    <t xml:space="preserve">029/2022</t>
  </si>
  <si>
    <t xml:space="preserve">DISPENSA N° 021/2022</t>
  </si>
  <si>
    <t xml:space="preserve">016/2022</t>
  </si>
  <si>
    <t xml:space="preserve">2° TA 016/2022</t>
  </si>
  <si>
    <t xml:space="preserve">ASA RENT A CAR LOCAÇÃO DE VEÍCULOS LTDA</t>
  </si>
  <si>
    <t xml:space="preserve">07.005.206/0001-53</t>
  </si>
  <si>
    <t xml:space="preserve">Serviços de locação de veículo administrativo, classificação VS-1, do tipo caminhonete cabine 4x4</t>
  </si>
  <si>
    <t xml:space="preserve">026/2023</t>
  </si>
  <si>
    <t xml:space="preserve">Adesão nº 002/2023 ao Pregão Eletrônico nº 0108.2022, Processo Licitatório nº 0160.2022.PREG-IX.PE.0108.SAD</t>
  </si>
  <si>
    <t xml:space="preserve">016/2023</t>
  </si>
  <si>
    <t xml:space="preserve">ÁTOMOS COMERCIAL LTDA</t>
  </si>
  <si>
    <t xml:space="preserve">11.234.871/0001-96</t>
  </si>
  <si>
    <t xml:space="preserve">Contratação de Serviços de Confecção de material gráfico, sob demanda, visando atender às necessidades da Agência de Fomento do Estado de Pernambuco S/A, sob demanda, visando atender às necessidades da de Fomento do Estado de Pernambuco S/A</t>
  </si>
  <si>
    <t xml:space="preserve">013/2024</t>
  </si>
  <si>
    <t xml:space="preserve">LICITAÇÃO ELETRÔNICA Nº 005/2024 - SRP</t>
  </si>
  <si>
    <t xml:space="preserve">ARP N.º 003/2024</t>
  </si>
  <si>
    <t xml:space="preserve">JOFFRE BANDEIRA DE MELO</t>
  </si>
  <si>
    <t xml:space="preserve">AUDIMEC AUDITORES INDEPENDENTES S/S - EPP</t>
  </si>
  <si>
    <t xml:space="preserve">11.254.307/0001-35</t>
  </si>
  <si>
    <t xml:space="preserve">Serviços de Auditoria Independente</t>
  </si>
  <si>
    <t xml:space="preserve">34/2023</t>
  </si>
  <si>
    <t xml:space="preserve">PROCEDIMENTO DE LICITAÇÃO ELETRÔNICA Nº 001/2024</t>
  </si>
  <si>
    <t xml:space="preserve">008/2024</t>
  </si>
  <si>
    <t xml:space="preserve">RAYANA VANESSA BEZERRA NEVES SILVA</t>
  </si>
  <si>
    <t xml:space="preserve">TEOTIMO SOARES DE ALMEIDA</t>
  </si>
  <si>
    <t xml:space="preserve">BCB TELECOM INTERNET BANDA LARGA LTDA</t>
  </si>
  <si>
    <t xml:space="preserve">45.955.776/0001-01</t>
  </si>
  <si>
    <t xml:space="preserve">CONTRATAÇÃO DE PROVEDOR DE INTERNET PARA DISPONIBILIZAÇÃO DE LINK DEDICADO DE INTERNET FULL DUPLEX DE 100MB, para atendimento a conexão de dados da AGÊNCIA DE FOMENTO DO ESTADO DE PERNAMBUCO S. A</t>
  </si>
  <si>
    <t xml:space="preserve">0025/2024</t>
  </si>
  <si>
    <t xml:space="preserve">DISPENSA Nº 017/2024</t>
  </si>
  <si>
    <t xml:space="preserve">0021/2024 </t>
  </si>
  <si>
    <t xml:space="preserve">B S DE SANTANA GRÁFICA E PRODUÇÕES LTDA</t>
  </si>
  <si>
    <t xml:space="preserve">49.036.925/0001-81</t>
  </si>
  <si>
    <t xml:space="preserve">ARP N.º 004/2024</t>
  </si>
  <si>
    <t xml:space="preserve">BANCO DO BRASIL S.A.</t>
  </si>
  <si>
    <t xml:space="preserve">00.000.000/0001-91</t>
  </si>
  <si>
    <t xml:space="preserve">Sistema eletrônico de licitações disponibilizado pelo BANCO, denominado Licitações-e, que possibilita realizar, por intermédio da Internet, processos licitatórios eletrônicos para a aquisição de bens e serviços comuns.</t>
  </si>
  <si>
    <t xml:space="preserve">R$ 222,51 por processo licitatório - R$ 11,77 por lote final</t>
  </si>
  <si>
    <t xml:space="preserve">031/2023</t>
  </si>
  <si>
    <t xml:space="preserve">DISPENSA DE LICITAÇÃO</t>
  </si>
  <si>
    <t xml:space="preserve">015/2023</t>
  </si>
  <si>
    <t xml:space="preserve">015/20231º TA</t>
  </si>
  <si>
    <t xml:space="preserve">R$ 222,51 (duzentos e vinte e dois reais e cinquenta e um centavos) por processo licitatório aberto no
Licitações-e, acrescido de R$ 11,77 (onze reais e setenta e sete centavos) por lote que tenha alcançado
sua situação final</t>
  </si>
  <si>
    <t xml:space="preserve">FATIMA VAZ</t>
  </si>
  <si>
    <t xml:space="preserve">DEVISON RAMOS DE BRITO MARQUES</t>
  </si>
  <si>
    <t xml:space="preserve">Contratação de serviço de custódia qualificada, processamento e marcação a mercado de títulos públicos federais e privados registrados no SELIC e CETIP, para atender a Agência de Fomento do Estado de Pernambuco S.A – AGE.</t>
  </si>
  <si>
    <t xml:space="preserve">021/2024</t>
  </si>
  <si>
    <t xml:space="preserve">DISPENSA Nº 015/2024</t>
  </si>
  <si>
    <t xml:space="preserve">14/2024</t>
  </si>
  <si>
    <t xml:space="preserve">ADILSON GOMES BARBOSA</t>
  </si>
  <si>
    <t xml:space="preserve">B D L COMERCIO DE ALIMENTOS LTDA</t>
  </si>
  <si>
    <t xml:space="preserve">35.361.251/0001-86</t>
  </si>
  <si>
    <t xml:space="preserve">Aquisição de equipamentos de informática, visando atenderàs necessidades da Agência de Fomento do Estado de Pernambuco.</t>
  </si>
  <si>
    <t xml:space="preserve">24/2024</t>
  </si>
  <si>
    <t xml:space="preserve">LICITAÇÃO ELETRÔNICA Nº 007/2024, PROCESSO LICITATÓRIO Nº 024/2024</t>
  </si>
  <si>
    <t xml:space="preserve">BRASLUSO TURISMO LTDA</t>
  </si>
  <si>
    <t xml:space="preserve">08.204.365/0001-40</t>
  </si>
  <si>
    <t xml:space="preserve">Serviços de reserva, emissão e entrega de bilhetes aéreos</t>
  </si>
  <si>
    <t xml:space="preserve">PROCESSO LICITATÓRIO Nº 0471.2023.AC-60.PE.0405.SAD</t>
  </si>
  <si>
    <t xml:space="preserve">ARPC-PE.0405.2023-SAD</t>
  </si>
  <si>
    <t xml:space="preserve">10/2024</t>
  </si>
  <si>
    <t xml:space="preserve">BOA VISTA SERVIÇOS S.A </t>
  </si>
  <si>
    <t xml:space="preserve">11.725.176/0001-27</t>
  </si>
  <si>
    <t xml:space="preserve">contratação de empresa especializada na prestação de serviços de informação que forneça dados e ofereça soluções para a atividade de cobrança, permitindo a negativação do cliente inadimplente em birô de crédito da Agência de Fomento do Estado de Pernambuco S.A. — AGE, de acordo com as especificações e demais disposições contidas no Termo de Referência, referente ao PROCESSO ADMINISTRATIVO Nº 002/2025, DISPENSA Nº 001/2025</t>
  </si>
  <si>
    <t xml:space="preserve">002/2025</t>
  </si>
  <si>
    <t xml:space="preserve">DISPENSA Nº 001/2025</t>
  </si>
  <si>
    <t xml:space="preserve">003/2025 </t>
  </si>
  <si>
    <t xml:space="preserve">RAFAELA VIEITEZ MONTEIRO DA SILVA LEAL </t>
  </si>
  <si>
    <t xml:space="preserve">C &amp; C COMERCIO E SERVICOS DE MATERIAIS CONTRA INCÊNDIO - EIRELI</t>
  </si>
  <si>
    <t xml:space="preserve">19.264.511/0001-49</t>
  </si>
  <si>
    <t xml:space="preserve">Contratação de empresa para a prestação dos serviços de manutenção e aquisição de extintores de incêndio, na Sede AGE</t>
  </si>
  <si>
    <t xml:space="preserve">DISPENSA N° 01/2024</t>
  </si>
  <si>
    <t xml:space="preserve">004/2024</t>
  </si>
  <si>
    <t xml:space="preserve">CDL RECIFE SERVICOS AOS ASSOCIADOS</t>
  </si>
  <si>
    <t xml:space="preserve">22.317.405/0001-91</t>
  </si>
  <si>
    <t xml:space="preserve">Serviços de informação que forneça dados e ofereça soluções para análise e decisão de crédito, verificação de dados cadastrais, consultas </t>
  </si>
  <si>
    <t xml:space="preserve">016/2021</t>
  </si>
  <si>
    <t xml:space="preserve">PREGÃO ELETRÔNICO N° 006/2021</t>
  </si>
  <si>
    <t xml:space="preserve">018/2020</t>
  </si>
  <si>
    <t xml:space="preserve">4° TA 018/2021</t>
  </si>
  <si>
    <t xml:space="preserve">SANDRA ARANTE </t>
  </si>
  <si>
    <t xml:space="preserve">CENTRO DE INTEGRACAO EMPRESA ESCOLA DE PERNAMBUCO</t>
  </si>
  <si>
    <t xml:space="preserve">10.998.292/0001-57</t>
  </si>
  <si>
    <t xml:space="preserve">Serviços de operacionalização do programa bolsa-estágio </t>
  </si>
  <si>
    <t xml:space="preserve">001/2024</t>
  </si>
  <si>
    <t xml:space="preserve">ADESÃO À ARPC. 0023.00.2023.GOV.SAD.PE</t>
  </si>
  <si>
    <t xml:space="preserve">CLARIANA VERISSIMO</t>
  </si>
  <si>
    <t xml:space="preserve">JAIRO DOS SANTOS PEDROSA </t>
  </si>
  <si>
    <t xml:space="preserve">Contratação de entidade sem fins lucrativos para implantação do Programa Jovem Aprendiz para atender às necessidades da Agência de Fomento do Estado de Pernambuco S/A - 02 jovens, sob demanda.</t>
  </si>
  <si>
    <t xml:space="preserve">013/2021</t>
  </si>
  <si>
    <t xml:space="preserve">DISPENSA N° 007/2021</t>
  </si>
  <si>
    <t xml:space="preserve"> 008/2021</t>
  </si>
  <si>
    <t xml:space="preserve">2° TA 008/2021</t>
  </si>
  <si>
    <t xml:space="preserve">CIA DO NOBREAK LTDA</t>
  </si>
  <si>
    <t xml:space="preserve">15.031.407/0001-53</t>
  </si>
  <si>
    <t xml:space="preserve">Aquisição de 01(um) Nobreak de 10 KVA, para atendimento as necessidades da Agência de Empreendedorismo de Pernambuco, AGE-PE</t>
  </si>
  <si>
    <t xml:space="preserve">007/2024</t>
  </si>
  <si>
    <t xml:space="preserve">DISPENSA Nº 004/2024</t>
  </si>
  <si>
    <t xml:space="preserve">019/2024</t>
  </si>
  <si>
    <t xml:space="preserve">CIRURGICA FAMED DISTRIBUIDORA DE PRODUTOS HOSPITALARES LTDA</t>
  </si>
  <si>
    <t xml:space="preserve">10.978.106/0001-18</t>
  </si>
  <si>
    <t xml:space="preserve">aquisição de 1.800 (mil e oitocentos) pacotes de papel toalha contendo 1.000 (mil) folhas cada, para suprir a demanda de materiais de higiene pessoal da Agência de Fomento do Estado de Pernambuco S.A.</t>
  </si>
  <si>
    <t xml:space="preserve">001/2023</t>
  </si>
  <si>
    <t xml:space="preserve">DISPENSA Nº 001/2023</t>
  </si>
  <si>
    <t xml:space="preserve">003/2023</t>
  </si>
  <si>
    <t xml:space="preserve">COMPANHIA EDITORA DE PERNAMBUCO</t>
  </si>
  <si>
    <t xml:space="preserve">10.921.252/0002-98</t>
  </si>
  <si>
    <t xml:space="preserve">Publicação no Diário Oficial do Estado</t>
  </si>
  <si>
    <t xml:space="preserve">002/2021</t>
  </si>
  <si>
    <t xml:space="preserve">DISPENSA N° 002/2021</t>
  </si>
  <si>
    <t xml:space="preserve">3º T.A. 002/2021</t>
  </si>
  <si>
    <t xml:space="preserve">PAULO MARCELO SERPA</t>
  </si>
  <si>
    <t xml:space="preserve">ANDRÉ LUIZ DE MOURA MELO</t>
  </si>
  <si>
    <t xml:space="preserve">Serviços de gestão e guarda de documentos, envolvendo armazenamento, frete, inventário, manipulação e acondicionamento, por demanda.</t>
  </si>
  <si>
    <t xml:space="preserve">004/2021</t>
  </si>
  <si>
    <t xml:space="preserve">INEXIGIBILIDADE N° 001/2021</t>
  </si>
  <si>
    <t xml:space="preserve">003/2021</t>
  </si>
  <si>
    <t xml:space="preserve">1º TA 003/2021</t>
  </si>
  <si>
    <t xml:space="preserve">JESSYCA RENATA DA SILVA              RAYANNA VANESSA BEZERRA NEVES SILVA</t>
  </si>
  <si>
    <t xml:space="preserve">CONSULTEN – CONSULTORIA DE ENGENHARIA LTDA</t>
  </si>
  <si>
    <t xml:space="preserve">00.269.914/0001-52</t>
  </si>
  <si>
    <t xml:space="preserve">Contratação de empresa especializada na prestação eventual de serviços de elaboração de laudos de avaliação de bens imóveis urbanos, visando atender às necessidades da Agência de Fomento do Estado de Pernambuco - AGE/PE</t>
  </si>
  <si>
    <t xml:space="preserve">PROCESSO LICITATÓRIO Nº 0441.2024.AC-22.PE.0170.SAD</t>
  </si>
  <si>
    <t xml:space="preserve">ADESÃO À ATA DE REGISTRO DE PREÇO Nº ARPC N° 13/2024</t>
  </si>
  <si>
    <t xml:space="preserve">025/2024</t>
  </si>
  <si>
    <t xml:space="preserve">ANTONIO JACOMÉ DE ARAUJO NETO</t>
  </si>
  <si>
    <t xml:space="preserve">Juliana Martins de Albuquerque</t>
  </si>
  <si>
    <t xml:space="preserve">CONTRAKTOR - TECNOLOGIA S/A</t>
  </si>
  <si>
    <t xml:space="preserve">25.124.220/0001-58</t>
  </si>
  <si>
    <t xml:space="preserve">Serviços de assinatura eletrônica</t>
  </si>
  <si>
    <t xml:space="preserve">029/2021</t>
  </si>
  <si>
    <t xml:space="preserve">DISPENSA N° 018/2021</t>
  </si>
  <si>
    <t xml:space="preserve">3° TA 016/2021</t>
  </si>
  <si>
    <t xml:space="preserve">COSTA AZUL INDÚSTRIA E COMÉRCIO DE ÁGUAS LTDA</t>
  </si>
  <si>
    <t xml:space="preserve">15.597.988/0001-95</t>
  </si>
  <si>
    <t xml:space="preserve">Fornecimento de ÁGUA MINERAL</t>
  </si>
  <si>
    <t xml:space="preserve">PROCESSO LICITATÓRIO Nº 0519.2024.AC-16.PE.0224.SAD</t>
  </si>
  <si>
    <t xml:space="preserve">ADESÃO À ARPC N° 0015/2024 </t>
  </si>
  <si>
    <t xml:space="preserve">028/2024</t>
  </si>
  <si>
    <t xml:space="preserve">CPTEC SOLUCOES EM TECNOLOGIA DA INFORMACAO LTDA</t>
  </si>
  <si>
    <t xml:space="preserve">10.362.933/0001-82</t>
  </si>
  <si>
    <t xml:space="preserve">Fornecimento de solução integrada e gerenciada de software de proteção antivírus e antispyware (antimalware)</t>
  </si>
  <si>
    <t xml:space="preserve">004/2023</t>
  </si>
  <si>
    <t xml:space="preserve">DISPENSA 004/2023</t>
  </si>
  <si>
    <t xml:space="preserve">005/2023</t>
  </si>
  <si>
    <t xml:space="preserve">JOSÉ NILO OTAVIANO DA SILVA FILHO </t>
  </si>
  <si>
    <t xml:space="preserve">ELIN DUXUS CONSULTORIA LTDA</t>
  </si>
  <si>
    <t xml:space="preserve">05.166.815/0001-69</t>
  </si>
  <si>
    <t xml:space="preserve">Serviço de informação licença de uso de sistema eletrônico de avaliação sobre o risco socioambiental e climático de pessoas físicas e jurídicas durante o processo de pré-concessão (aprovação) ou pós-concessão (acompanhamento) de crédito.</t>
  </si>
  <si>
    <t xml:space="preserve">002/2023</t>
  </si>
  <si>
    <t xml:space="preserve">EQUIMAQUI - COMERCIO E SERVICOS LTDA</t>
  </si>
  <si>
    <t xml:space="preserve">16.956.920/0001-18</t>
  </si>
  <si>
    <t xml:space="preserve">Contratação de empresa especializada na prestação de serviços de locação de máquinas impressoras (impressão departamental centralizada), englobando o fornecimento de equipamentos, manutenção preventiva e corretiva dos equipamentos com substituição de peças, componente e materiais utilizados na manutenção e fornecimento de insumos gerais, inclusive Papel A4, e sistema de gerenciamento informatizado de impressões efetivamente realizadas.</t>
  </si>
  <si>
    <t xml:space="preserve">014/2023</t>
  </si>
  <si>
    <t xml:space="preserve">DISPENSA N° 011/2023</t>
  </si>
  <si>
    <t xml:space="preserve">006/2023</t>
  </si>
  <si>
    <t xml:space="preserve">1º TA 006/2023</t>
  </si>
  <si>
    <t xml:space="preserve">GCINET SERVICOS DE INFORMATICA LTDA</t>
  </si>
  <si>
    <t xml:space="preserve">05.633.849/0001-16</t>
  </si>
  <si>
    <t xml:space="preserve">Contratação de empresa especializada na prestação de serviços de informática
para aquisição de licença de uso de solução tecnológica para geração e administração
da folha de pagamento da Agência de Fomento do Estado de Pernambuco S.A – AGE</t>
  </si>
  <si>
    <t xml:space="preserve">028 / 2022</t>
  </si>
  <si>
    <t xml:space="preserve">DISPENSA Nº 020/2022</t>
  </si>
  <si>
    <t xml:space="preserve">021/2022</t>
  </si>
  <si>
    <t xml:space="preserve">GESTÃO DE TERCEIRIZAÇÃO EM SERVIÇOS SELEÇÃO E AGENCIAMENTO DE MAO DE OBRA EIRELI</t>
  </si>
  <si>
    <t xml:space="preserve">11.457.039/0001-59</t>
  </si>
  <si>
    <t xml:space="preserve">Contratação de empresa para a prestação de serviços de mão de obra terceirizada de Agentes de Microcrédito, sob demanda, para apoiar a Agência de Fomento do Estado de Pernambuco S/A.</t>
  </si>
  <si>
    <t xml:space="preserve">LICITAÇÃO ELETRÔNICA Nº 028/2023</t>
  </si>
  <si>
    <t xml:space="preserve">1° TA 003/2024</t>
  </si>
  <si>
    <t xml:space="preserve">GLOBAL INDÚSTRIAS, DISTRIBUIÇÃO E EXPORTAÇÃO E IMPORTAÇÃO LTDA</t>
  </si>
  <si>
    <t xml:space="preserve">41.180.809/0001-20</t>
  </si>
  <si>
    <t xml:space="preserve">00/2024</t>
  </si>
  <si>
    <t xml:space="preserve">IDPROMO COMERCIAL LTDA</t>
  </si>
  <si>
    <t xml:space="preserve">17.791.755/0001-54</t>
  </si>
  <si>
    <t xml:space="preserve">JULLYANA PATRICIA LOPES RAMOS</t>
  </si>
  <si>
    <t xml:space="preserve">54.256.798/0001-66</t>
  </si>
  <si>
    <t xml:space="preserve">Contratação de empresa para a prestação do serviço de locação de 05 (cinco) vagas de estacionamento para veículos oficiais da Agência de Fomento do Estado de Pernambuco - AGE</t>
  </si>
  <si>
    <t xml:space="preserve">005/2024</t>
  </si>
  <si>
    <t xml:space="preserve">DISPENSA Nº 003/2024</t>
  </si>
  <si>
    <t xml:space="preserve">009/2024</t>
  </si>
  <si>
    <t xml:space="preserve">LIRA, OLIVEIRA, BANDEIRA CAMPELO ADVOGADOS</t>
  </si>
  <si>
    <t xml:space="preserve">13.252.450/0001-13</t>
  </si>
  <si>
    <t xml:space="preserve">Prestação de serviços jurídicos na área de Direito Tributária</t>
  </si>
  <si>
    <t xml:space="preserve">013/2020</t>
  </si>
  <si>
    <t xml:space="preserve">DISPENSA Nº 008/2020</t>
  </si>
  <si>
    <t xml:space="preserve">008/2020</t>
  </si>
  <si>
    <t xml:space="preserve">2° TA 008/2020</t>
  </si>
  <si>
    <t xml:space="preserve">GUILHERME PAES DE ANDRADE ARCOVERDE</t>
  </si>
  <si>
    <t xml:space="preserve">LOCARALPI ALUGUEL DE VEICULOS LTDA </t>
  </si>
  <si>
    <t xml:space="preserve">06.997.469/0001-23 </t>
  </si>
  <si>
    <t xml:space="preserve">LOCAÇÃO DE VEÍCULOS DE REPRESENTAÇÃO, CLASSIFICAÇÃO VR-2 E VR-03, visando atender as necessidades da AGÊNCIA DE FOMENTO DO ESTADO DE PERNAMBUCO S/A </t>
  </si>
  <si>
    <t xml:space="preserve">PROCESSO Nº 0541.2024.AC-07.PE.0239.SAD </t>
  </si>
  <si>
    <t xml:space="preserve">ADESÃO ATA DE PREGÃO ELETRÔNICO Nº 0239/2024 PROCESSO Nº 0541.2024.AC-07.PE.0239.SAD</t>
  </si>
  <si>
    <t xml:space="preserve">001/2025 </t>
  </si>
  <si>
    <t xml:space="preserve">LUCIANO RESENDE RODRIGUES</t>
  </si>
  <si>
    <t xml:space="preserve">495.855.174-34</t>
  </si>
  <si>
    <t xml:space="preserve">Serviços de Leiloeiro</t>
  </si>
  <si>
    <t xml:space="preserve">R$ -</t>
  </si>
  <si>
    <t xml:space="preserve">009/2022</t>
  </si>
  <si>
    <t xml:space="preserve">DISPENSA N° 006/2022</t>
  </si>
  <si>
    <t xml:space="preserve">018/2022</t>
  </si>
  <si>
    <t xml:space="preserve">5% (cinco por cento) do valor de arremate e taxas de igual percentual a ser pago pelo arrematante
0061108490.000001/2022-53</t>
  </si>
  <si>
    <t xml:space="preserve">MAPDATA - TECNOLOGIA, INFORMÁTICA E COMÉRCIO LTDA</t>
  </si>
  <si>
    <t xml:space="preserve">66.582.784/0001-11</t>
  </si>
  <si>
    <t xml:space="preserve">Aquisição de licença de software na modalidade “creative cloud” da marca Adobe, pelo período de 12 meses, para publicação e edição de imagens, edição de figuras vetoriais, edição de arquivos tipo PDF, edição de animações e recursos de interatividade para publicações digitais em PDF ou HTML</t>
  </si>
  <si>
    <t xml:space="preserve">DISPENSA DE LICITAÇÃO N° 006/2024</t>
  </si>
  <si>
    <t xml:space="preserve">012/2024</t>
  </si>
  <si>
    <t xml:space="preserve">RAFAEL ARAÚJO</t>
  </si>
  <si>
    <t xml:space="preserve">MARCOS E D ROCHA MORENA TROPICAL</t>
  </si>
  <si>
    <t xml:space="preserve">33.145.119/0001-01</t>
  </si>
  <si>
    <t xml:space="preserve">026/2024</t>
  </si>
  <si>
    <t xml:space="preserve">MARFAP COMERCIAL LTDA</t>
  </si>
  <si>
    <t xml:space="preserve">49.978.985/0001-13</t>
  </si>
  <si>
    <t xml:space="preserve">Contratação de empresa para aquisição de equipamentos de informátrica, visando atender à necessidades da Agência de Fomento do Estado de Pernambuco</t>
  </si>
  <si>
    <t xml:space="preserve">LICITAÇÃO ELETRÔNICA Nº 007/2024, PROCESSO LICITATÓRIO Nº 024/2024 - AGE</t>
  </si>
  <si>
    <t xml:space="preserve">MAXIFROTA SERVICOS DE MANUTENCAO DE FROTA LTDA</t>
  </si>
  <si>
    <t xml:space="preserve">27.284.516/0001-61</t>
  </si>
  <si>
    <t xml:space="preserve">Prestação do serviço de gerenciamento do abastecimento de 6.810 (seis mil, oitocentos e dez) veículos/equipamentos do Governo do Estado de Pernambuco</t>
  </si>
  <si>
    <t xml:space="preserve">020/2020</t>
  </si>
  <si>
    <t xml:space="preserve">ADESÃO AO CONTRATO MATER N° 003/2020</t>
  </si>
  <si>
    <t xml:space="preserve">3° TA 016/2020</t>
  </si>
  <si>
    <t xml:space="preserve">1º APOSTILAMENTO 001/2024</t>
  </si>
  <si>
    <t xml:space="preserve">META MEDICINA ESPECIALIZADA DO TRABALHO LTDA</t>
  </si>
  <si>
    <t xml:space="preserve">08.204.365/0001-40 </t>
  </si>
  <si>
    <t xml:space="preserve">Contratação de empresa especializada em prestação de serviços de Segurança e Medicina do Trabalho, para atender às necessidades da Agência de Fomento do Estado de Pernambuco S/A – AGE, na busca pela promoção da saúde e proteção à integridade do trabalhador no local de trabalho, bem como, a adequação às normas vigentes do Ministério do Trabalho </t>
  </si>
  <si>
    <t xml:space="preserve">DISPENSA Nº 005/2024</t>
  </si>
  <si>
    <t xml:space="preserve">006/2024</t>
  </si>
  <si>
    <t xml:space="preserve">MP SERVIÇOS GRÁFICOS E PUBLICITÁRIOS E LOCAÇÃO DE EQUIPAMENTOS</t>
  </si>
  <si>
    <t xml:space="preserve">32.994.636/0001-92</t>
  </si>
  <si>
    <t xml:space="preserve">ARP N.º 003/2024 </t>
  </si>
  <si>
    <t xml:space="preserve">MXM GRÁFICA E EMBALAGENS LTDA</t>
  </si>
  <si>
    <t xml:space="preserve">00.758.606/0001-90</t>
  </si>
  <si>
    <t xml:space="preserve">OI S.A. - EM RECUPERACAO JUDICIAL</t>
  </si>
  <si>
    <t xml:space="preserve">76.535.764/0001-43</t>
  </si>
  <si>
    <t xml:space="preserve">Serviço de ponto de roteamento
Acesso dedicado convergente – ADC
Serviço de ponto de voz fixo – PVF ou PV</t>
  </si>
  <si>
    <t xml:space="preserve">14-A/2020</t>
  </si>
  <si>
    <t xml:space="preserve">ADESÃO AO CONTRATO MATER N° 002/2020</t>
  </si>
  <si>
    <t xml:space="preserve">3° TA 009/2020</t>
  </si>
  <si>
    <t xml:space="preserve">prestação de serviços técnicos especializados de implantação, operacionalização e manutenção de uma solução de telemática, com operação técnica integrada especializada para o Governo do Estado de Pernambuco e de outros Poderes, formando a REDE PE–CONECTADO II,</t>
  </si>
  <si>
    <t xml:space="preserve">Termo de Adesão 002.2019.AGEFEPE.001 AO CONTRATO MATER 002/SAD/SEADM/2019</t>
  </si>
  <si>
    <t xml:space="preserve"> prestação de serviços técnicos especializados de implantação, operacionalização e manutenção de uma solução de telemática, com operação técnica integrada e especializada, para o Governo do Estado de Pernambuco e outros Poderes, formando a chamada REDE PE-CONECTADO II, conforme consta no Termo de Referência, anexo I do Edital do Processo Licitatório Nº 0226.2018.CEL.PE.0146.SAD</t>
  </si>
  <si>
    <t xml:space="preserve">TERMO DE ADESÃO 002.2019.AGEFEPE.001 AO CONTRATO MATER Nº 002/SAD/SEADM/2019</t>
  </si>
  <si>
    <t xml:space="preserve">PD CASE INFORMATICA LTDA</t>
  </si>
  <si>
    <t xml:space="preserve">38.519.484/0001-52</t>
  </si>
  <si>
    <t xml:space="preserve">Sistema Corporativo</t>
  </si>
  <si>
    <t xml:space="preserve">019/2021</t>
  </si>
  <si>
    <t xml:space="preserve">PREGÃO ELETRÔNICO Nº 003/2021</t>
  </si>
  <si>
    <t xml:space="preserve">017/2021</t>
  </si>
  <si>
    <t xml:space="preserve">ANTONIO JACOME DE ARAUJO NETO                                                                  RAYANA VANESSA BEZERRA NEVES SILVA</t>
  </si>
  <si>
    <t xml:space="preserve">PERNAMBUCO CONSERVADORA EIRELI</t>
  </si>
  <si>
    <t xml:space="preserve">02.633.574/0001-22</t>
  </si>
  <si>
    <t xml:space="preserve">prestação de serviços de motoristas, mediante a disponibilização de profissionais devidamente habilitados nas categorias “B”, “C” e “D”</t>
  </si>
  <si>
    <t xml:space="preserve">PROCESSO LICITATÓRIO Nº 0070.2023.PREG-XV.PE.0057.SAD</t>
  </si>
  <si>
    <t xml:space="preserve">ADESÃO À ARPC Nº 0022.00.2023.GOV.SAD.PE</t>
  </si>
  <si>
    <t xml:space="preserve">1° TA 002/2024</t>
  </si>
  <si>
    <t xml:space="preserve">022/2024</t>
  </si>
  <si>
    <t xml:space="preserve">PLUXEE BENEFICIOS BRASIL S.A</t>
  </si>
  <si>
    <t xml:space="preserve">69.034.668/0001-56</t>
  </si>
  <si>
    <t xml:space="preserve">Serviços de gerenciamento de alimentação, através do fornecimento de Cartão Auxílio Refeição e Cartão Auxílio Cesta Alimentação</t>
  </si>
  <si>
    <t xml:space="preserve">PROCEDIMENTO DE LICITAÇÃO ELETRÔNICA Nº 001/2020</t>
  </si>
  <si>
    <t xml:space="preserve"> 006/2020</t>
  </si>
  <si>
    <t xml:space="preserve">4° TA 006/2020</t>
  </si>
  <si>
    <t xml:space="preserve">POSITIVO TECNOLOGIA S/A</t>
  </si>
  <si>
    <t xml:space="preserve">81.243.735/0019-77</t>
  </si>
  <si>
    <t xml:space="preserve">Acréscimo de 25% (vinte e cinco por cento) ao Contrato n°15/2024, que trata da aquisição de equipamentos móveis (notebooks) de ALTO DESEMPENHO</t>
  </si>
  <si>
    <t xml:space="preserve">19/2024</t>
  </si>
  <si>
    <t xml:space="preserve">ADESÃO À ARPC N° 04/2024</t>
  </si>
  <si>
    <t xml:space="preserve">015/2024</t>
  </si>
  <si>
    <t xml:space="preserve">1° TA 015/2024</t>
  </si>
  <si>
    <t xml:space="preserve">RTM REDE DE TELECOMUNICAÇÕES PARA O MERCADO LTDA</t>
  </si>
  <si>
    <t xml:space="preserve">03.341.541/0001-71</t>
  </si>
  <si>
    <t xml:space="preserve">Contratação dos Serviços de Provimento de Acesso ao SISBACEN, via rede privada virtual (VPN) da Agência de Fomento do Estado de Pernambuco S. A.</t>
  </si>
  <si>
    <t xml:space="preserve">DISPENSA Nº 008/2024</t>
  </si>
  <si>
    <t xml:space="preserve">016/2024</t>
  </si>
  <si>
    <t xml:space="preserve">ILIANA EUVINA RESENDE DE OLIVEIRA PESSOA</t>
  </si>
  <si>
    <t xml:space="preserve">PATRICIA DOS SANTOS ALBUQUERQUE</t>
  </si>
  <si>
    <t xml:space="preserve">SERCOSERV SERVIÇOS TERCEIRIZADOS LTDA</t>
  </si>
  <si>
    <t xml:space="preserve">08.717.223/0001-87</t>
  </si>
  <si>
    <t xml:space="preserve">Serviços de copeiragem</t>
  </si>
  <si>
    <t xml:space="preserve">027/2024</t>
  </si>
  <si>
    <t xml:space="preserve">Adesão n° 003/2023 a ATA DE REGISTRO DE PREÇOS CORPORATIVA Nº 0003.00.2023.GOV.SAD.PE - PROCESSO Nº 0201.2022.PREG-V.PE.0134.SAD.</t>
  </si>
  <si>
    <t xml:space="preserve">18/2024</t>
  </si>
  <si>
    <t xml:space="preserve">1° TA 018/2024</t>
  </si>
  <si>
    <t xml:space="preserve">SMART TELECOMUNICAÇÕES E SERVIÇOS LTDA</t>
  </si>
  <si>
    <t xml:space="preserve">03.423.730/0001-93</t>
  </si>
  <si>
    <t xml:space="preserve">Constitui objeto do presente instrumento a prestação de serviços técnicos especializados de implantação, operacionalização e manutenção de uma solução de telemática, com operação técnica integrada e especializada, para o Governo do Estado de Pernambuco e outros Poderes, formando a chamada REDE PE-CONECTADO II, conforme consta no Termo de Referência, anexo I do Edital do Processo Licitatório Nº 0226.2018.CEL.PE.0146.SAD, que integram este Instrumento, como se transcritos fossem.</t>
  </si>
  <si>
    <t xml:space="preserve">TERMO DE ADESÃO 004.2019.AGEFEPE.001 AO CONTRATO MATER Nº 004/SAD/SEADM/2019</t>
  </si>
  <si>
    <t xml:space="preserve"> 004.2019</t>
  </si>
  <si>
    <t xml:space="preserve">3° TA AO CONTRATO MATER Nº 004/SAD/SEADM/2019</t>
  </si>
  <si>
    <t xml:space="preserve">STILUS CONSULTORIA &amp; SERVICOS LTDA</t>
  </si>
  <si>
    <t xml:space="preserve">09.348.969/0001-22</t>
  </si>
  <si>
    <t xml:space="preserve">Prestação de serviços comuns de natureza continuada de Auxiliar de Serviços Gerais, com a disponibilização de mão de obra, saneantes dos sanitários, materiais e equipamentos</t>
  </si>
  <si>
    <t xml:space="preserve">025/2021</t>
  </si>
  <si>
    <t xml:space="preserve">PREGÃO ELETRÔNICO Nº 004/2021</t>
  </si>
  <si>
    <t xml:space="preserve">020/2021</t>
  </si>
  <si>
    <t xml:space="preserve">3º TA 020/2021</t>
  </si>
  <si>
    <t xml:space="preserve">TIM S.A.</t>
  </si>
  <si>
    <t xml:space="preserve">02.421.421/0001-11</t>
  </si>
  <si>
    <t xml:space="preserve">Adesão a Ata de Registro de Preços nº 002/2021. ME visando a contratação de Serviço Móvel Pessoal - SMP (Móvel-Móvel, Móvel-Fixo e dados), nas modalidades Local, Longa Distância Nacional (LDN) e Longa Distância Internacional(LDI) a ser executado de forma contínua, conforme as especificações e condições constantes no Edital do Pregão Eletrônico nº 006/2020.</t>
  </si>
  <si>
    <t xml:space="preserve">006/2021</t>
  </si>
  <si>
    <t xml:space="preserve">ADESÃO À ARPC Nº 001/2021</t>
  </si>
  <si>
    <t xml:space="preserve">005/2021</t>
  </si>
  <si>
    <t xml:space="preserve">TRANS-SERVI TRANSPORTES E SERVIÇOS LTDA - ME</t>
  </si>
  <si>
    <t xml:space="preserve">00.126.621/0001-16</t>
  </si>
  <si>
    <t xml:space="preserve">contratação de empresa especializada na prestação de serviços de táxi,</t>
  </si>
  <si>
    <t xml:space="preserve">Adesão ATA DE REGISTRO DE PREÇOS CORPORATIVA Nº 0325.2023 </t>
  </si>
  <si>
    <t xml:space="preserve">Adesão ATA DE REGISTRO DE PREÇOS CORPORATIVA Nº 0325.2023</t>
  </si>
  <si>
    <t xml:space="preserve">23/2024</t>
  </si>
  <si>
    <t xml:space="preserve">STATUS</t>
  </si>
  <si>
    <t xml:space="preserve">N° PROCESSO AGE</t>
  </si>
  <si>
    <t xml:space="preserve">MODALIDADE N°</t>
  </si>
  <si>
    <t xml:space="preserve"> Nº DO CONTRATO</t>
  </si>
  <si>
    <t xml:space="preserve">CONTRATADO </t>
  </si>
  <si>
    <t xml:space="preserve">OBJETO</t>
  </si>
  <si>
    <t xml:space="preserve">CNPJMF</t>
  </si>
  <si>
    <t xml:space="preserve">Inscrição municipal</t>
  </si>
  <si>
    <t xml:space="preserve">OBJETO ADITADO</t>
  </si>
  <si>
    <t xml:space="preserve">DATA CELEBRAÇÃO</t>
  </si>
  <si>
    <t xml:space="preserve">VIGÊNCIA</t>
  </si>
  <si>
    <t xml:space="preserve">INÍCIO VIGÊNCIA</t>
  </si>
  <si>
    <t xml:space="preserve">TÉRMINO VIGÊNCIA</t>
  </si>
  <si>
    <t xml:space="preserve">DETALHAMENTO / OBSERVAÇÕES</t>
  </si>
  <si>
    <t xml:space="preserve">GESTOR</t>
  </si>
  <si>
    <t xml:space="preserve">FISCAL</t>
  </si>
  <si>
    <t xml:space="preserve">DATA DA PUBLICAÇÃO</t>
  </si>
  <si>
    <t xml:space="preserve">SEI</t>
  </si>
  <si>
    <t xml:space="preserve">CONTATOS</t>
  </si>
  <si>
    <t xml:space="preserve">SETOR RESPONSÁVEL</t>
  </si>
  <si>
    <t xml:space="preserve">ENCERRADO</t>
  </si>
  <si>
    <t xml:space="preserve">040 / 2016</t>
  </si>
  <si>
    <t xml:space="preserve">PREGÃO ELETRÔNICO N° 005/2016</t>
  </si>
  <si>
    <t xml:space="preserve">020/2016</t>
  </si>
  <si>
    <t xml:space="preserve">P SERVICOS AUXILIARES A EMPRESAS LTDA</t>
  </si>
  <si>
    <t xml:space="preserve">Serviços de Limpeza e Conservação, Copeiragem e Controle, Operação e Fiscalização de Portaria</t>
  </si>
  <si>
    <t xml:space="preserve">EM FISICO</t>
  </si>
  <si>
    <t xml:space="preserve">PRAZO E REAJUSTE</t>
  </si>
  <si>
    <t xml:space="preserve">8/29/2016</t>
  </si>
  <si>
    <t xml:space="preserve">12 MESES</t>
  </si>
  <si>
    <t xml:space="preserve">R$ 10.292,10/mês</t>
  </si>
  <si>
    <t xml:space="preserve">Enesita-GERAD</t>
  </si>
  <si>
    <t xml:space="preserve">Carol-GERAD</t>
  </si>
  <si>
    <t xml:space="preserve">servaurh@gmail.com - servaucomercial@gmail.com
GIANCARLO / ERICA - 3462-3079 / 4102 - 0157 / 99750-9764</t>
  </si>
  <si>
    <t xml:space="preserve">GERAD</t>
  </si>
  <si>
    <t xml:space="preserve">068/2016</t>
  </si>
  <si>
    <t xml:space="preserve">INEXIGIBILIDADE Nº 005/2016</t>
  </si>
  <si>
    <t xml:space="preserve">003-A/2017</t>
  </si>
  <si>
    <t xml:space="preserve">FEDERACAO NACIONAL DAS EMPRESAS DE SEGUROS PRIVADOS, DE CAPITALIZACAO E DE PREVIDENCIA COMPLEMENTAR ABERTA - FENASEG</t>
  </si>
  <si>
    <t xml:space="preserve">Serviços de inserção e baixa de alienação fiduciária, reserva de domínio e arrendamento mercantil (GRAVAMES) sobre veículos automotores</t>
  </si>
  <si>
    <t xml:space="preserve">PRAZO</t>
  </si>
  <si>
    <t xml:space="preserve">2/24/2017</t>
  </si>
  <si>
    <t xml:space="preserve">R$ 63.270,00/VALOR GLOBAL</t>
  </si>
  <si>
    <t xml:space="preserve">David-GEANC
Bessa-GEANC</t>
  </si>
  <si>
    <t xml:space="preserve">mayara.santos@b3.com.br - contratacao@b3.com.br
MAYARA - 11 2565-4686</t>
  </si>
  <si>
    <t xml:space="preserve">GEANC</t>
  </si>
  <si>
    <t xml:space="preserve">012/2017</t>
  </si>
  <si>
    <t xml:space="preserve">ADESÃO À ARPC Nº 001/2017</t>
  </si>
  <si>
    <t xml:space="preserve">003/2017</t>
  </si>
  <si>
    <t xml:space="preserve">LOCARALPI ALUGUEL DE VEICULOS LTDA</t>
  </si>
  <si>
    <t xml:space="preserve">Locação anual de 01 veículo administrativo - ford Ka</t>
  </si>
  <si>
    <t xml:space="preserve">958.230-4
JABOATÃO</t>
  </si>
  <si>
    <t xml:space="preserve">PRAZO E ADEQUAÇÃO DE VALOR</t>
  </si>
  <si>
    <t xml:space="preserve">R$ 26.449,92/VALOR GLOBAL
ARPC N° 014/2016.SAD</t>
  </si>
  <si>
    <t xml:space="preserve">Flávia-GERAD</t>
  </si>
  <si>
    <t xml:space="preserve">andre@alpirentacar.com.br - comercial@alpirentacar.com.br
ANDRE/BRUNO - 3341-2505/ 9 9197-6177</t>
  </si>
  <si>
    <t xml:space="preserve">016/2017</t>
  </si>
  <si>
    <t xml:space="preserve">DISPENSA Nº 012/2017</t>
  </si>
  <si>
    <t xml:space="preserve">006/2017</t>
  </si>
  <si>
    <t xml:space="preserve">Roberta Cristina Rezende de Albuquerque</t>
  </si>
  <si>
    <t xml:space="preserve">415.709-5
RECIFE</t>
  </si>
  <si>
    <t xml:space="preserve">3/17/2017</t>
  </si>
  <si>
    <t xml:space="preserve">R$ - </t>
  </si>
  <si>
    <t xml:space="preserve">5% (cinco por cento) do valor de arremate e taxas de igual percentual a ser pago pelo arrematante</t>
  </si>
  <si>
    <t xml:space="preserve">Angélica-ASJUR</t>
  </si>
  <si>
    <t xml:space="preserve">0061108501.000015/2020-39</t>
  </si>
  <si>
    <t xml:space="preserve">roberta@lancecertoleiloes.com.br
ROBERTA - 99946-8223</t>
  </si>
  <si>
    <t xml:space="preserve">002/2017 </t>
  </si>
  <si>
    <t xml:space="preserve">DISPENSA Nº 002/2017</t>
  </si>
  <si>
    <t xml:space="preserve">009/2017</t>
  </si>
  <si>
    <t xml:space="preserve">BANCO DO BRASIL SA</t>
  </si>
  <si>
    <t xml:space="preserve">Prestação de serviços bancários de movimentações financeiras através de conta corrente</t>
  </si>
  <si>
    <t xml:space="preserve">NÃO ENCONTRADO NO SPD</t>
  </si>
  <si>
    <t xml:space="preserve">4/25/2017</t>
  </si>
  <si>
    <t xml:space="preserve">R$ 20.205,00/VALOR GLOBAL</t>
  </si>
  <si>
    <t xml:space="preserve">Alexandre-SUFIN</t>
  </si>
  <si>
    <t xml:space="preserve">marciovilarinho@bb.com.br - MARCI VILARINHO - 3425-7465</t>
  </si>
  <si>
    <t xml:space="preserve">SUFIN</t>
  </si>
  <si>
    <t xml:space="preserve">004/2017</t>
  </si>
  <si>
    <t xml:space="preserve">PREGÃO ELETRONICO Nº 2017 / CPL / 002</t>
  </si>
  <si>
    <t xml:space="preserve">008/2017</t>
  </si>
  <si>
    <t xml:space="preserve">SERASA S.A.</t>
  </si>
  <si>
    <t xml:space="preserve">Serviços de informação que forneça dados e ofereça soluções para gestão de negócios, incluindo o acompanhamento e a cobrança</t>
  </si>
  <si>
    <t xml:space="preserve">SÃO PAULO</t>
  </si>
  <si>
    <t xml:space="preserve">Por demanda</t>
  </si>
  <si>
    <t xml:space="preserve">Carlos-SUCRE</t>
  </si>
  <si>
    <t xml:space="preserve">David-GEANC</t>
  </si>
  <si>
    <t xml:space="preserve">Julia.Andrade@br.experian.com - JULIA - 98132-1928</t>
  </si>
  <si>
    <t xml:space="preserve">SUCRE</t>
  </si>
  <si>
    <t xml:space="preserve">027/2017</t>
  </si>
  <si>
    <t xml:space="preserve">DISPENSA Nº 017/2017</t>
  </si>
  <si>
    <t xml:space="preserve">010/2017</t>
  </si>
  <si>
    <t xml:space="preserve">F. I. INFORMATICA LTDA</t>
  </si>
  <si>
    <t xml:space="preserve">Serviços de sistema de informática de folha de pagamento e gerenciamento de recursos humanos</t>
  </si>
  <si>
    <t xml:space="preserve">398.808-2</t>
  </si>
  <si>
    <t xml:space="preserve">raphaelfarias@fortes-recife.com.br - RAPHAEL - (81) 3134-3921 / 9 9949-7960</t>
  </si>
  <si>
    <t xml:space="preserve">22/2017</t>
  </si>
  <si>
    <t xml:space="preserve">PREGÃO ELETRONICO Nº 004/2017</t>
  </si>
  <si>
    <t xml:space="preserve">Serviços de informação que forneça dados e ofereça soluções para análise e decisão de crédito, verificação de dados cadastrais, consultas</t>
  </si>
  <si>
    <t xml:space="preserve">5/22/2017</t>
  </si>
  <si>
    <t xml:space="preserve">Carlos-SUCRE
David-GEANC</t>
  </si>
  <si>
    <t xml:space="preserve">PREGÃO ELETRONICO Nº 003/2017</t>
  </si>
  <si>
    <t xml:space="preserve">013/2017</t>
  </si>
  <si>
    <t xml:space="preserve">CAIXA ECONOMICA FEDERAL</t>
  </si>
  <si>
    <t xml:space="preserve">A contratação de serviço de custódia qualificada, processamento e marcação a mercado de títulos públicos federais e privados registrados no SELIC e CETIP</t>
  </si>
  <si>
    <t xml:space="preserve">PAGTO
FEITO SEM CERTIDÃO
MUNICIPAL</t>
  </si>
  <si>
    <t xml:space="preserve">Prazo</t>
  </si>
  <si>
    <t xml:space="preserve">5/23/2017</t>
  </si>
  <si>
    <t xml:space="preserve">Alexandrfe-SUFIN</t>
  </si>
  <si>
    <t xml:space="preserve">gesen04@caixa.gov.br - danilo.justo@caixa.gov.br
Bruno Esteter / Danilo - (11) 3150-4956</t>
  </si>
  <si>
    <t xml:space="preserve">33/2017</t>
  </si>
  <si>
    <t xml:space="preserve">DISPENSA Nº 023/2017</t>
  </si>
  <si>
    <t xml:space="preserve">014-A/2017</t>
  </si>
  <si>
    <t xml:space="preserve">Serviços de informação que forneça dados e ofereça soluções para a atividade de cobrança, permitindo a negativação do cliente inadimplente em um birô de crédito</t>
  </si>
  <si>
    <t xml:space="preserve">539817-7</t>
  </si>
  <si>
    <t xml:space="preserve">Área Comercial/Operacional:
Gerente: rodrigo@cdlrecife.com.br – Rodrigo Vilar
Supervisora: dayanne@cdlrecife.com.br – Dayanne Dinoá
Área de Tecnologia/Suporte:
Responsável: cleber.cavalcanti@cdlrecife.com.br - Cleber Cavalcanti
Suporte: operacao@cdlrecife.com.br - Mickely Ferreira
Central de Recuperação de Crédito:
Supervisora: marcia.santos@cdlrecife.com.br – Marcia Santos
Financeiro/Faturamento:
Suporte Faturamento: financeiro3@cdlrec.com.br – Gilson Alves.
Suporte Tesouraria: tesouraria@cdlrecife.com.br – Flávio Juvêncio
3418-1117</t>
  </si>
  <si>
    <t xml:space="preserve">TERMO DE COOPERAÇÃO</t>
  </si>
  <si>
    <t xml:space="preserve">AGENCIA ESTADUAL DE TECNOLOGIA DA INFORMACAO - ATI</t>
  </si>
  <si>
    <t xml:space="preserve">Guarda, gerenciamento físico do data center da AGEFEPE instalado na ATI</t>
  </si>
  <si>
    <t xml:space="preserve">60676080001-10</t>
  </si>
  <si>
    <t xml:space="preserve">24 MESES</t>
  </si>
  <si>
    <t xml:space="preserve">Vinícius precisa renovar esse termo de cooperação junto a ATI, tentar colocar sem vencimento</t>
  </si>
  <si>
    <t xml:space="preserve">Vinícius - SUTIC</t>
  </si>
  <si>
    <t xml:space="preserve">Vinícius-SUTIC</t>
  </si>
  <si>
    <t xml:space="preserve">gisele.lima@ati.pe.gov.br - GISELE - 3181-8134</t>
  </si>
  <si>
    <t xml:space="preserve">SUTIC</t>
  </si>
  <si>
    <t xml:space="preserve">1° TA 002/2017</t>
  </si>
  <si>
    <t xml:space="preserve">1/16/2018</t>
  </si>
  <si>
    <t xml:space="preserve">047/2017</t>
  </si>
  <si>
    <t xml:space="preserve">PREGÃO ELETRÔNICO Nº 2017/CPL/006</t>
  </si>
  <si>
    <t xml:space="preserve">002/2018</t>
  </si>
  <si>
    <t xml:space="preserve">Serviços de condução de veículos oficiais</t>
  </si>
  <si>
    <t xml:space="preserve">Insc. Mercantil: 995.476-7
(Jaboatão)</t>
  </si>
  <si>
    <t xml:space="preserve">R$ 141.498,96/VALOR GLOBAL</t>
  </si>
  <si>
    <t xml:space="preserve">0061108501.000129/2021-60</t>
  </si>
  <si>
    <t xml:space="preserve">servaucomercial@gmail.com - Felipe - 982028659 Jadson - 986497783
faturamento@servau.net - Fernando - 998912339
Valdenice ADM - 994441750 - Cláudia ADM - 987063287
Victor dono Servau - 982540770</t>
  </si>
  <si>
    <t xml:space="preserve">004 - A/2018</t>
  </si>
  <si>
    <t xml:space="preserve">ADESÃO À ARPC N° 001/2018</t>
  </si>
  <si>
    <t xml:space="preserve">005/2018</t>
  </si>
  <si>
    <t xml:space="preserve">TRANS SERVI-TRANSPORTES E SERVICOS LTDA</t>
  </si>
  <si>
    <t xml:space="preserve">Serviços de táxi</t>
  </si>
  <si>
    <t xml:space="preserve">240.144-4</t>
  </si>
  <si>
    <t xml:space="preserve">2/16/2018</t>
  </si>
  <si>
    <t xml:space="preserve">R$ 6.000,00 (seis mil reais) / VALOR GLOBAL
ARPC Nº 017/2017.SAD</t>
  </si>
  <si>
    <t xml:space="preserve">Enesita-GERAD
Carol-GERAD</t>
  </si>
  <si>
    <t xml:space="preserve">0061108501.000003/2022-76</t>
  </si>
  <si>
    <t xml:space="preserve">contato@servitaxi.com.br - cristian@servitaxi.com.br
2122-0207 / 2122-0202</t>
  </si>
  <si>
    <t xml:space="preserve">004/2018</t>
  </si>
  <si>
    <t xml:space="preserve">DISPENSA Nº 003/2018</t>
  </si>
  <si>
    <t xml:space="preserve">UNIODONTO DE RECIFE-COOPERATIVA ODONTOLOGICA</t>
  </si>
  <si>
    <t xml:space="preserve">Assistência odontológica</t>
  </si>
  <si>
    <t xml:space="preserve">297.570-0</t>
  </si>
  <si>
    <t xml:space="preserve">PRAZO COM REAJUSTE PREVISTO</t>
  </si>
  <si>
    <t xml:space="preserve">2/28/2018</t>
  </si>
  <si>
    <t xml:space="preserve">R$ 7.893,60 VALOR GLOBAL</t>
  </si>
  <si>
    <t xml:space="preserve">0061108501.000012/2022-67</t>
  </si>
  <si>
    <t xml:space="preserve">consultor@uniodontorecife.com.br - ELIZETE - 81 - 99954-5935Andrea (Contabilidade) - 3366-1851</t>
  </si>
  <si>
    <t xml:space="preserve">015/2018</t>
  </si>
  <si>
    <t xml:space="preserve">DISPENSA Nº 013/2018</t>
  </si>
  <si>
    <t xml:space="preserve">008/2018</t>
  </si>
  <si>
    <t xml:space="preserve">CASS AUDITORES E CONSULTORES S/S - AUDITORES INDEPENDENTES</t>
  </si>
  <si>
    <t xml:space="preserve">NATAL
115.472-9</t>
  </si>
  <si>
    <t xml:space="preserve">6/20/2018</t>
  </si>
  <si>
    <t xml:space="preserve">Enesita-GERAD
Teótimo-GECON</t>
  </si>
  <si>
    <t xml:space="preserve">olegario@cassauditores.com.br - dione@cassauditores.com.br 
OLEGÁRIO / DIONE - 84 - 3222-3734 / 3729 / 98873-0377 / 99985-6162</t>
  </si>
  <si>
    <t xml:space="preserve">GECON</t>
  </si>
  <si>
    <t xml:space="preserve">01/2019</t>
  </si>
  <si>
    <t xml:space="preserve">DISPENSA Nº 001/2019</t>
  </si>
  <si>
    <t xml:space="preserve">001/2019</t>
  </si>
  <si>
    <t xml:space="preserve">109982920001-57</t>
  </si>
  <si>
    <t xml:space="preserve">108.429-1</t>
  </si>
  <si>
    <t xml:space="preserve">1/22/2019</t>
  </si>
  <si>
    <t xml:space="preserve">R$ 43.804,8 /valor global por demanda</t>
  </si>
  <si>
    <t xml:space="preserve">0061108501.000125/2021-81</t>
  </si>
  <si>
    <t xml:space="preserve">convenios@ciee-pe.org.br - FLÁVIA - 3131 6000 opção 02 / (81) 98116 6662</t>
  </si>
  <si>
    <t xml:space="preserve">006/2019</t>
  </si>
  <si>
    <t xml:space="preserve">ADESÃO À ARPC N° 001/2019</t>
  </si>
  <si>
    <t xml:space="preserve">003/2019</t>
  </si>
  <si>
    <t xml:space="preserve">129391-5</t>
  </si>
  <si>
    <t xml:space="preserve">Por demanda
ARPC N° 003.2019.SAD. </t>
  </si>
  <si>
    <t xml:space="preserve">Enesita-GERAD
Flávia-GERAD</t>
  </si>
  <si>
    <t xml:space="preserve">camila@braslusotur.com.br - CAMILA - 3086.3544 </t>
  </si>
  <si>
    <t xml:space="preserve">007/2019</t>
  </si>
  <si>
    <t xml:space="preserve">ADESÃO À ARPC Nº 002/2019</t>
  </si>
  <si>
    <t xml:space="preserve">004/2019</t>
  </si>
  <si>
    <t xml:space="preserve">Locação anual de veículo administrativo, classificação VR-2 e VR-3 - SPIN</t>
  </si>
  <si>
    <t xml:space="preserve">R$ 25.832,88 / GLOBAL
R$ 2.152,74 / MENSAL
ARPC nº 022/2018</t>
  </si>
  <si>
    <t xml:space="preserve">0061108501.000066/2021-41</t>
  </si>
  <si>
    <t xml:space="preserve">andre@alpirentacar.com.br - comercial@alpirentacar.com.br
admfinanceiro@alpirentacar.com.br - ANDRE - 3341-2505/ 9 9197-6177</t>
  </si>
  <si>
    <t xml:space="preserve">020/2019</t>
  </si>
  <si>
    <t xml:space="preserve">DISPENSA Nº 014/2019</t>
  </si>
  <si>
    <t xml:space="preserve">009/2019</t>
  </si>
  <si>
    <t xml:space="preserve">CARLOS ALBERTO DE SANTANA 05915016430</t>
  </si>
  <si>
    <t xml:space="preserve">Instalação e aluguel de sistemas CFTV</t>
  </si>
  <si>
    <t xml:space="preserve">512.551-0</t>
  </si>
  <si>
    <t xml:space="preserve">R$: 2.160,00/Global - R$ 180,00 mensal</t>
  </si>
  <si>
    <t xml:space="preserve">Carlos-seg11@hotmail.com - CARLOS - 98272-6117 / 988296686 / 9929-73958</t>
  </si>
  <si>
    <t xml:space="preserve">Termo de Cooperação</t>
  </si>
  <si>
    <t xml:space="preserve">1° TA</t>
  </si>
  <si>
    <t xml:space="preserve">Vinícius precisa renovar esse termo de cooperação junto a ATI, tentar colocar sem vencimento. Não há custo.</t>
  </si>
  <si>
    <t xml:space="preserve">036/2019</t>
  </si>
  <si>
    <t xml:space="preserve">ADESÃO AO CONTRATO MATER N° 002/2019</t>
  </si>
  <si>
    <t xml:space="preserve">013/2019</t>
  </si>
  <si>
    <t xml:space="preserve">SOLUTI - SOLUCOES EM NEGOCIOS INTELIGENTES S/A</t>
  </si>
  <si>
    <t xml:space="preserve">Certificados digitais e-CPF e e-CNPJ (ambos tipo A3 com fornecimento de mídia token), e de prestação de serviços de visitas presenciais para emissão dos respectivos certificados.</t>
  </si>
  <si>
    <t xml:space="preserve">10/24/2019</t>
  </si>
  <si>
    <t xml:space="preserve">R$ 1.153,75/VALOR GLOBAL
ARPC Nº 024.2019.ATI</t>
  </si>
  <si>
    <t xml:space="preserve">licitacoes@soluti.movidesk.com - licitacoes@soluti.com.br - para pedidos de certificados - francielle.silva@soluti.com.br - gabriel.parreira@soluti.com.br - Francielle / Gabriel - (62) 3412-0220 ou 1068</t>
  </si>
  <si>
    <t xml:space="preserve">048/2019</t>
  </si>
  <si>
    <t xml:space="preserve">ADESÃO AO CONTRATO MATER N° 003/2019</t>
  </si>
  <si>
    <t xml:space="preserve">019/2019</t>
  </si>
  <si>
    <t xml:space="preserve">Serviço de ponto de voz fixo – PVF ou PV
Serviço de tráfego extra rede da telefonia fixa
Serviço de 0800</t>
  </si>
  <si>
    <t xml:space="preserve">prazo</t>
  </si>
  <si>
    <t xml:space="preserve">12/16/2019</t>
  </si>
  <si>
    <t xml:space="preserve">Valor 2019/2020 - R$ 5.145,00 Valor 2021 - R$ 4.527,60. 
Valor global R$ 9.672,60
Para a SAD o contrato é o TERMO DE ADESÃO 002.2019.AGEFEPE.001 do CONTRATO MATER 002/SAD/SEADM/2019</t>
  </si>
  <si>
    <t xml:space="preserve">002.2019.AGEFEPE.001</t>
  </si>
  <si>
    <t xml:space="preserve">kalinamra@oi.net.br - 98839-2042</t>
  </si>
  <si>
    <t xml:space="preserve">050/2019</t>
  </si>
  <si>
    <t xml:space="preserve">ADESÃO AO CONTRATO MATER N° 005/2019</t>
  </si>
  <si>
    <t xml:space="preserve">021/2019</t>
  </si>
  <si>
    <t xml:space="preserve">SMART TELECOMUNICACOES E SERVICOS LTDA.</t>
  </si>
  <si>
    <t xml:space="preserve">prestação de serviços técnicos especializados de implantação, operacionalização e manutenção de uma solução de telemática com operação técnica integrada e e especializada, para o Governo do Estado de Pernambuco e outros Poderes, formando a chamada REDE PE-CONECTADO II</t>
  </si>
  <si>
    <t xml:space="preserve">valor global de R$ 2.644,95 pago por demanda
Para a SAD o contrato é o TERMO DE ADESÃO 004.2019.AGEFEPE.001 do CONTRATO MATER 004/SAD/SEADM/2019</t>
  </si>
  <si>
    <t xml:space="preserve">004.2019.AGEFEPE.001</t>
  </si>
  <si>
    <t xml:space="preserve">042/2019</t>
  </si>
  <si>
    <t xml:space="preserve">DISPENSA Nº 029/2019</t>
  </si>
  <si>
    <t xml:space="preserve">017/2019</t>
  </si>
  <si>
    <t xml:space="preserve">SEC NOR DISTRIBUIDORA DE PUBLICACOES LTDA</t>
  </si>
  <si>
    <t xml:space="preserve">Serviços de pesquisa de publicações de matérias forenses abrangendo: TJ/PE; JUSTIÇA COMUM (capital e interior); JUSTIÇA FEDERAL (1ª instância); TRT da 6ª Região; TRF da 5ª Região; STJ; STF; TST e TCE/PE - AGE e FUPES PE</t>
  </si>
  <si>
    <t xml:space="preserve">Pagamento único</t>
  </si>
  <si>
    <t xml:space="preserve">secjuridico01@secnor.com.br - FRANCISCO - 98988 - 6043</t>
  </si>
  <si>
    <t xml:space="preserve">ASJUR</t>
  </si>
  <si>
    <t xml:space="preserve">040/2019</t>
  </si>
  <si>
    <t xml:space="preserve">INEXIGIBILIDADE Nº 007/2019</t>
  </si>
  <si>
    <t xml:space="preserve">018/2019</t>
  </si>
  <si>
    <t xml:space="preserve">REVISTA BANCARIA BRASILEIRA LTDA</t>
  </si>
  <si>
    <t xml:space="preserve">Serviço de publicação do balancete patrimonial, em revista de circulação para o setor financeiro</t>
  </si>
  <si>
    <t xml:space="preserve">Teótimo-GECON</t>
  </si>
  <si>
    <t xml:space="preserve">0061108501.000085/2020-97</t>
  </si>
  <si>
    <t xml:space="preserve">fabio.araujo@revistabancaria.com.br - cliente@revistabancaria.com.br
FÁBIO - 021-99986-2967</t>
  </si>
  <si>
    <t xml:space="preserve">023/2020</t>
  </si>
  <si>
    <t xml:space="preserve">ADESÃO AO CONTRATO MATER N° 004/2020</t>
  </si>
  <si>
    <t xml:space="preserve">019/2020</t>
  </si>
  <si>
    <t xml:space="preserve">Adesão ao Contrato Mater para contratação da prestação de serviços de telemática, compreendendo: 
Serviço de Acesso dedicado convergente – ADC;
Serviço de ponto de voz fixo – PVF ou PV</t>
  </si>
  <si>
    <t xml:space="preserve">valor global - R$ 14.162,83
valor 2020 - R$ R$ 4.720,00
CONTRATO MATER Nº 004/SAD/SEADM/2020</t>
  </si>
  <si>
    <t xml:space="preserve">004.2020.AGE.001</t>
  </si>
  <si>
    <t xml:space="preserve">003/2020</t>
  </si>
  <si>
    <t xml:space="preserve">DISPENSA N° 002/2020</t>
  </si>
  <si>
    <t xml:space="preserve">001/2020</t>
  </si>
  <si>
    <t xml:space="preserve">PRODUTIVA SAUDE OCUPACIONAL LTDA</t>
  </si>
  <si>
    <t xml:space="preserve">prestação de serviço referente à legislação em vigor no que se refere às Normas Regulamentadoras NR – 07 PCMSO (Programa de Controle Médico de Saúde Ocupacional), NR – 09 PPRA (Programa de Prevenção de Riscos Ambientais) e os exames clínicos, laboratoriais</t>
  </si>
  <si>
    <t xml:space="preserve">PRAZO e SUPRESSÃO</t>
  </si>
  <si>
    <t xml:space="preserve">2/13/2020</t>
  </si>
  <si>
    <t xml:space="preserve">0061108501.000010/2020-14</t>
  </si>
  <si>
    <t xml:space="preserve">3216-4000 - 3216-4029 (direto) - flavio@produtiva.srv.br</t>
  </si>
  <si>
    <t xml:space="preserve">005/2020</t>
  </si>
  <si>
    <t xml:space="preserve">DISPENSA N° 003/2020</t>
  </si>
  <si>
    <t xml:space="preserve">MALHARIA ATLANTICO LTDA</t>
  </si>
  <si>
    <t xml:space="preserve">Prestação de serviços de confecção de camisas personalizadas para suprir as demandas da AGE</t>
  </si>
  <si>
    <t xml:space="preserve">047.519-0
OLINDA</t>
  </si>
  <si>
    <t xml:space="preserve">3/19/2020</t>
  </si>
  <si>
    <t xml:space="preserve">Enesita-GERAD
Tatiana-ASCOM</t>
  </si>
  <si>
    <t xml:space="preserve">Tatiana-ASCOM</t>
  </si>
  <si>
    <t xml:space="preserve">0061108501.000017/2021-17</t>
  </si>
  <si>
    <t xml:space="preserve">p.pedro90henrique@gmail.com - PEDRO - 98412-0835</t>
  </si>
  <si>
    <t xml:space="preserve">ASCOM</t>
  </si>
  <si>
    <t xml:space="preserve">009/2020</t>
  </si>
  <si>
    <t xml:space="preserve">DISPENSA N° 005/2020</t>
  </si>
  <si>
    <t xml:space="preserve">004/2020</t>
  </si>
  <si>
    <t xml:space="preserve">CMA - CONSULTORIA, METODOS, ASSESSORIA E MERCANTIL S.A.</t>
  </si>
  <si>
    <t xml:space="preserve">contratação dos serviços de provimento de acesso ao SISBACEN</t>
  </si>
  <si>
    <t xml:space="preserve">PRAZO E VALOR</t>
  </si>
  <si>
    <t xml:space="preserve">R$ 690,00 / Mês
R$ 8.280,00 / ano.</t>
  </si>
  <si>
    <t xml:space="preserve">CarlosAlexandre-SUFIN
Teótimo-GECON</t>
  </si>
  <si>
    <t xml:space="preserve">0061108501.000020/2020-41</t>
  </si>
  <si>
    <t xml:space="preserve">silas.garcia@cma.com.br - priscila.conceicao@cma.com.br
SILAS / PRISCILA - 011 - 96345-3405 / (11) 3053-2600
contratos@cma.com.br - GESTOR do CT: marcelo.carvalho@cma.com.br</t>
  </si>
  <si>
    <t xml:space="preserve">006/2020</t>
  </si>
  <si>
    <t xml:space="preserve">SODEXO PASS DO BRASIL SERVICOS E COMERCIO S.A.</t>
  </si>
  <si>
    <t xml:space="preserve">BARUERI
4.50869-9</t>
  </si>
  <si>
    <t xml:space="preserve">R$ 1.116.852,80 / ano e por demanda</t>
  </si>
  <si>
    <t xml:space="preserve">0061108490.000010/2020-82</t>
  </si>
  <si>
    <t xml:space="preserve">Daniel.LINS@sodexo.com - DANIEL - 99195 0849</t>
  </si>
  <si>
    <t xml:space="preserve">012/2020</t>
  </si>
  <si>
    <t xml:space="preserve">DISPENSA Nº 007/2020</t>
  </si>
  <si>
    <t xml:space="preserve">007/2020</t>
  </si>
  <si>
    <t xml:space="preserve">JRS SERVICOS EMPRESARIAIS LTDA</t>
  </si>
  <si>
    <t xml:space="preserve">a contratação de pessoa jurídica, para prestação de serviços técnicos especializados de perícia contábil, sob demanda, em processos judiciais de natureza cível e trabalhista, perante a Justiça comum, federal e a Justiça do Trabalho, propostos pela AGE ou propostos em seu desfavor. </t>
  </si>
  <si>
    <t xml:space="preserve">552.813-5</t>
  </si>
  <si>
    <t xml:space="preserve">0061108501.000037/2020-07</t>
  </si>
  <si>
    <t xml:space="preserve">jrobertosjr@gmail.com - JOSÉ ROBERTO - 3020-2060 | 81 99805-7724</t>
  </si>
  <si>
    <t xml:space="preserve">034/2020</t>
  </si>
  <si>
    <t xml:space="preserve">DISPENSA Nº 022/2020</t>
  </si>
  <si>
    <t xml:space="preserve">Global Association os Risk Professionals</t>
  </si>
  <si>
    <t xml:space="preserve">1ª parte da Especialização em gerenciamento de riscos oferecido por entidade reconhecida no mercado que ateste o grau de conhecimento do profissional por meio de provas e conteúdos específicos nessa área de atuação.</t>
  </si>
  <si>
    <t xml:space="preserve">3/15/2021</t>
  </si>
  <si>
    <t xml:space="preserve">R$ 7.755,00 - Valor Global
Global Association of Risk Management - GARP. Por ser uma empresa estrangeira, não possui CNPJ</t>
  </si>
  <si>
    <t xml:space="preserve">Eduardo-DIRFI</t>
  </si>
  <si>
    <t xml:space="preserve">0061108501.000094/2020-88</t>
  </si>
  <si>
    <t xml:space="preserve">DIRFI</t>
  </si>
  <si>
    <t xml:space="preserve">443.940-6</t>
  </si>
  <si>
    <t xml:space="preserve">R$ 29.500,00 / ano</t>
  </si>
  <si>
    <t xml:space="preserve">0061108490.000012/2020-71</t>
  </si>
  <si>
    <t xml:space="preserve">marcos@liraesilva.com.br - MARCOS </t>
  </si>
  <si>
    <t xml:space="preserve">011/2020</t>
  </si>
  <si>
    <t xml:space="preserve">PREGÃO ELETRÔNICO N° 004/2020</t>
  </si>
  <si>
    <t xml:space="preserve">PREMIUM PUBLICIDADE LTDA</t>
  </si>
  <si>
    <t xml:space="preserve">Publicação em jornal de grande circulação local e diagramação dos arquivos</t>
  </si>
  <si>
    <t xml:space="preserve">OLINDA
0612855</t>
  </si>
  <si>
    <t xml:space="preserve">7/22/2020</t>
  </si>
  <si>
    <t xml:space="preserve">12 meses</t>
  </si>
  <si>
    <t xml:space="preserve">Teótimo-GECON
Angélica-ASJUR</t>
  </si>
  <si>
    <t xml:space="preserve">0061108490.000005/2020-70</t>
  </si>
  <si>
    <t xml:space="preserve">premium.publicidade@hotmail.com
MARIA - (81) 3241-9429/ 3426-2105/ 3037-3191/ 9-9926-7644</t>
  </si>
  <si>
    <t xml:space="preserve">1° TA 004/2019</t>
  </si>
  <si>
    <t xml:space="preserve">R$ 26.753,76 / ANUAL
R$ 2.229,48 / MENSAL
ARPC nº 022/2018</t>
  </si>
  <si>
    <t xml:space="preserve">andre@alpirentacar.com.br - comercial@alpirentacar.com.br - admfinanceiro@alpirentacar.com.br - ANDRE - 3341-2505/ 9 9197-6177</t>
  </si>
  <si>
    <t xml:space="preserve">016/2020</t>
  </si>
  <si>
    <t xml:space="preserve">9/22/2020</t>
  </si>
  <si>
    <t xml:space="preserve">Valor global por demanda
Desconto de 4,79% sobre o valor total da despesa mensal
CONTRATO MATER Nº 003/SAD/SEADM/2020 </t>
  </si>
  <si>
    <t xml:space="preserve">003.2020.102.AGE.001</t>
  </si>
  <si>
    <t xml:space="preserve">Yúri Teles - Coordenador Comercial - Governos - Tel. Direto:81 99929.1920 - Yuri.teles@maxifrota.com.br</t>
  </si>
  <si>
    <t xml:space="preserve">PREGÃO ELETRÔNICO N° 006/2020</t>
  </si>
  <si>
    <t xml:space="preserve">9/28/2020</t>
  </si>
  <si>
    <t xml:space="preserve">0061108501.000054/2020-36</t>
  </si>
  <si>
    <t xml:space="preserve">025/2020</t>
  </si>
  <si>
    <t xml:space="preserve">DISPENSA Nº 016/2020</t>
  </si>
  <si>
    <t xml:space="preserve">ROSANGELA MARIA GERMANO 08227787428</t>
  </si>
  <si>
    <t xml:space="preserve">Prestação de serviços de manutenção preventiva e corretiva nos equipamentos condicionadores de ar instalados na AGE</t>
  </si>
  <si>
    <t xml:space="preserve">650.720-4</t>
  </si>
  <si>
    <t xml:space="preserve">PRAZO E AUMENTO DE OBJETO</t>
  </si>
  <si>
    <t xml:space="preserve">11/23/2020</t>
  </si>
  <si>
    <t xml:space="preserve">valor anual - R$ 12.000,00
valor mensal - R$ 1.000,00</t>
  </si>
  <si>
    <t xml:space="preserve">0061108501.000077/2020-41</t>
  </si>
  <si>
    <t xml:space="preserve">rosatecclimatizacao@gmail.com
ROSÂNGELA / GIOVANI - 999928522 / 983488838 / 984588286</t>
  </si>
  <si>
    <t xml:space="preserve">031/2021</t>
  </si>
  <si>
    <t xml:space="preserve">DISPENSA Nº 022/2021</t>
  </si>
  <si>
    <t xml:space="preserve">NINA ROSA HOMRICH 03334889467</t>
  </si>
  <si>
    <t xml:space="preserve">Organização de evento envolvendo a confecção de material promocional (brindes) e ambientação de espaço (locação, montagem, manutenção e desmontagem de elementos de decoração e ambientação de Stand Padrão da “AGE”, na Fenearte 2021</t>
  </si>
  <si>
    <t xml:space="preserve">11/25/2021</t>
  </si>
  <si>
    <t xml:space="preserve">Antônio-SUPEN</t>
  </si>
  <si>
    <t xml:space="preserve">0061108501.000104/2021-66</t>
  </si>
  <si>
    <t xml:space="preserve">SUPEN</t>
  </si>
  <si>
    <t xml:space="preserve">043/2019</t>
  </si>
  <si>
    <t xml:space="preserve">DISPENSA Nº 030/2019</t>
  </si>
  <si>
    <t xml:space="preserve">N/A - OS</t>
  </si>
  <si>
    <t xml:space="preserve">EDITORA JORNAL DO COMMERCIO LTDA</t>
  </si>
  <si>
    <t xml:space="preserve">Assinatura do Jornal do Commercio</t>
  </si>
  <si>
    <t xml:space="preserve">728.622-8</t>
  </si>
  <si>
    <t xml:space="preserve">12/19/2019</t>
  </si>
  <si>
    <t xml:space="preserve">0061108501.000087/2020-86</t>
  </si>
  <si>
    <t xml:space="preserve">jfragoso@jc.com.br - JEFFERSON - Tel: (81)3413-6273 / 99223-4007
L.medeiros@jc.com.br e c.sobrinho@jc.com.br </t>
  </si>
  <si>
    <t xml:space="preserve">6º TA 020/2016</t>
  </si>
  <si>
    <t xml:space="preserve">8/27/2021</t>
  </si>
  <si>
    <t xml:space="preserve">R$ 24.119,24 (PRORROGAÇÃO CONTRATUAL)
R$ 514,44 (RETROATIVO CCT)
Outros processos relacionados:
0061108501.000123/2021-92</t>
  </si>
  <si>
    <t xml:space="preserve">0061108501.000089/2021-56</t>
  </si>
  <si>
    <t xml:space="preserve">1° TA 001/2020</t>
  </si>
  <si>
    <t xml:space="preserve">2/13/2021</t>
  </si>
  <si>
    <t xml:space="preserve">R$ 17.100,00 GLOBAL
POR DEMANDA</t>
  </si>
  <si>
    <t xml:space="preserve">07-abr.-21</t>
  </si>
  <si>
    <t xml:space="preserve">5º TA 003/2017</t>
  </si>
  <si>
    <t xml:space="preserve">2/24/2021</t>
  </si>
  <si>
    <t xml:space="preserve">R$ 15.618,60 / Valor Global
R$ 1.301,55 / Valor Mensal
ARPC N° 014/2016.SAD</t>
  </si>
  <si>
    <t xml:space="preserve">06-mai.-21</t>
  </si>
  <si>
    <t xml:space="preserve">0061108501.000013/2021-21</t>
  </si>
  <si>
    <t xml:space="preserve">andre@alpirentacar.com.br
comercial@alpirentacar.com.br
ANDRE/BRUNO - 3341-2505/ 9 9197-6177</t>
  </si>
  <si>
    <t xml:space="preserve">028/2021</t>
  </si>
  <si>
    <t xml:space="preserve">INEXIGIBILIDADE N° 002/2021</t>
  </si>
  <si>
    <t xml:space="preserve">014/2021</t>
  </si>
  <si>
    <t xml:space="preserve">SINQIA TECNOLOGIA LTDA</t>
  </si>
  <si>
    <t xml:space="preserve">Contratação de empresa especializada para prestação de serviços técnicos especializados de licenciamento de uso de software conforme especificações constantes no Termo de Referência.</t>
  </si>
  <si>
    <t xml:space="preserve">Prazo com morte súbita</t>
  </si>
  <si>
    <t xml:space="preserve">8/30/2021</t>
  </si>
  <si>
    <t xml:space="preserve">R$ 338.966,22 (TOTAL)
R$ 56.494,37 (MENSAL)
COM MORTE SÚBITA</t>
  </si>
  <si>
    <t xml:space="preserve">0061108501.000086/2021-12</t>
  </si>
  <si>
    <t xml:space="preserve">Dandara Pereira - Jurídico (dandara.pereira@sinqia.com.br)
Solange Ducceschi - Comercial
(solange.ducceschi@sinqia.com.br) - (11) 94292-7302
Cícero Felipe - cicero.santos@sinqia.com.br - (11) 2182-4943</t>
  </si>
  <si>
    <t xml:space="preserve">3º TA 004/2018</t>
  </si>
  <si>
    <t xml:space="preserve">2/23/2021</t>
  </si>
  <si>
    <t xml:space="preserve">R$ 11.138,40/VALOR GLOBAL</t>
  </si>
  <si>
    <t xml:space="preserve">0061108501.000012/2021-86</t>
  </si>
  <si>
    <t xml:space="preserve">consultor@uniodontorecife.com.br - ELIZETE - 81 - 99954-5935 - Andrea (Contabilidade) - 3366-1851</t>
  </si>
  <si>
    <t xml:space="preserve">4º TA 006/2017</t>
  </si>
  <si>
    <t xml:space="preserve">5%( cinco por cento) do valor de arremate e taxas de igual percentuil a ser pago pelo arrematante .</t>
  </si>
  <si>
    <t xml:space="preserve">0061108490.000004/2021-14</t>
  </si>
  <si>
    <t xml:space="preserve">roberta@lancecertoleiloes.com.br - ROBERTA - 99946-8223</t>
  </si>
  <si>
    <t xml:space="preserve">001-A/2021</t>
  </si>
  <si>
    <t xml:space="preserve">DISPENSA N° 001-A/2021</t>
  </si>
  <si>
    <t xml:space="preserve">1º TA 001/2021</t>
  </si>
  <si>
    <t xml:space="preserve">MEGADATA COMPUTACOES LTDA</t>
  </si>
  <si>
    <t xml:space="preserve">Contratação de Serviços de Registro Eletrônico para transmissão das informações de Contratos de financiamentos com Alienação Fiduciária de veículos (GRAVAME)</t>
  </si>
  <si>
    <t xml:space="preserve">0.359.066-6
RIO DE JANEIRO</t>
  </si>
  <si>
    <t xml:space="preserve">3/18/2021</t>
  </si>
  <si>
    <t xml:space="preserve">R$ 49.747,60 (quarenta e nove mil, setecentos e quarenta e sete reais e sessenta centavos).</t>
  </si>
  <si>
    <t xml:space="preserve">0061108501.000016/2021-64</t>
  </si>
  <si>
    <t xml:space="preserve">leandro@megadata.com.br - (21) 99701-8011</t>
  </si>
  <si>
    <t xml:space="preserve">1° TA 003/2020</t>
  </si>
  <si>
    <t xml:space="preserve">3/19/2021</t>
  </si>
  <si>
    <t xml:space="preserve">R$ 13.703,50 / Valor Global
R$ 21,90 - malha - Vl unitário
R$ 37,90 - polo - Vl unitário</t>
  </si>
  <si>
    <t xml:space="preserve">109212520001-07</t>
  </si>
  <si>
    <t xml:space="preserve">062.733-0</t>
  </si>
  <si>
    <t xml:space="preserve">3/24/2021</t>
  </si>
  <si>
    <t xml:space="preserve">Angélica-ASJUR
Teótimo-GECON</t>
  </si>
  <si>
    <t xml:space="preserve">0061108490.000003/2021-61</t>
  </si>
  <si>
    <t xml:space="preserve">Ana Terra Procópio Macêdo Cunha - (81) 3183-2747 | 99245-4530
ana.cunha@cepe.com.br</t>
  </si>
  <si>
    <t xml:space="preserve">005/2022</t>
  </si>
  <si>
    <t xml:space="preserve">INEXIGIBILIDADE Nº 003/2022</t>
  </si>
  <si>
    <t xml:space="preserve">002/2022</t>
  </si>
  <si>
    <t xml:space="preserve">INSIGHT FEIRAS, EVENTOS, CONSULTORIA E NEGOCIOS LTDA</t>
  </si>
  <si>
    <t xml:space="preserve">LOCAÇÃO DE UM ESTANDE PARA VIABILIZAR A PARTICIPAÇÃO DA AGE NA EFN – EXPO FRANQUIAS NORDESTE 2022, QUE OCORRERÁ NO PERÍODO DE 24 A 26 DE MARÇO DE 2022, NO SHOPPING RIOMAR</t>
  </si>
  <si>
    <t xml:space="preserve">590772-1</t>
  </si>
  <si>
    <t xml:space="preserve">3/14/2022</t>
  </si>
  <si>
    <t xml:space="preserve">0061108504.000003/2022-46</t>
  </si>
  <si>
    <t xml:space="preserve">Raiana Costa - raiana.costa@insightconecta.com.br 81-981315858</t>
  </si>
  <si>
    <t xml:space="preserve">4/23/2021</t>
  </si>
  <si>
    <t xml:space="preserve">R$ 18.099,62 / ano
R$ 90.498,10 (p/ 60 meses)
por demanda</t>
  </si>
  <si>
    <t xml:space="preserve">Karina-DIRAD
Flávia-GERAD</t>
  </si>
  <si>
    <t xml:space="preserve">0061108501.000024/2021-19</t>
  </si>
  <si>
    <t xml:space="preserve">4º TA 008/2017</t>
  </si>
  <si>
    <t xml:space="preserve">R$ 17.500,00/VALOR GLOBAL</t>
  </si>
  <si>
    <t xml:space="preserve">0061108501.000023/2021-66</t>
  </si>
  <si>
    <t xml:space="preserve">007/2021</t>
  </si>
  <si>
    <t xml:space="preserve">DISPENSA N° 003/2021</t>
  </si>
  <si>
    <t xml:space="preserve">PRORROGAÇÃO DE PRAZO COM SUPRESSÃO</t>
  </si>
  <si>
    <t xml:space="preserve">4/29/2021</t>
  </si>
  <si>
    <t xml:space="preserve">R$ 47.520,00 / GLOBAL
VALORES UNITÁRIOS:
R$ 150,00 - IMPRESSORA
R$ 0,04 - IMPRESSÃO
R$ 19,00 - RESMA</t>
  </si>
  <si>
    <t xml:space="preserve">0061108501.000031/2021-11</t>
  </si>
  <si>
    <t xml:space="preserve">Marcelo (sócio) - marceloncm@hotmail.com - Priscila Silva (Adm/Fin.)
ativarecadm@hotmail.com - (81) 3339-1494 - 9.9165-2008 (whats app)</t>
  </si>
  <si>
    <t xml:space="preserve">4° TA 010/2017</t>
  </si>
  <si>
    <t xml:space="preserve">R$ 3.671,40 / ANO
R$ 305,95 / MÊS</t>
  </si>
  <si>
    <t xml:space="preserve">0061108501.000027/2021-44</t>
  </si>
  <si>
    <t xml:space="preserve">raphaelfarias@fortes-recife.com.br
RAPHAEL - (81) 3134-3921 / 9 9949-7960</t>
  </si>
  <si>
    <t xml:space="preserve">001/2022</t>
  </si>
  <si>
    <t xml:space="preserve">INEXIGIBILIDADE Nº 001/2022</t>
  </si>
  <si>
    <t xml:space="preserve">2° parte da Especialização em gerenciamento de riscos oferecido pela da Global Association of Risk Management - GARP, entidade reconhecida no mercado que ateste o grau de conhecimento do profissional por meio de provas e conteúdos específicos nessa área de atuação.</t>
  </si>
  <si>
    <t xml:space="preserve">1/27/2022</t>
  </si>
  <si>
    <t xml:space="preserve">R$ 3.263,70 - Valor Global
Por ser uma empresa estrangeira, não possui CNPJ</t>
  </si>
  <si>
    <t xml:space="preserve">0061108501.000011/2022-12</t>
  </si>
  <si>
    <t xml:space="preserve">1° TA 007/2020</t>
  </si>
  <si>
    <t xml:space="preserve">4/27/2021</t>
  </si>
  <si>
    <t xml:space="preserve">0061108490.000005/2021-51</t>
  </si>
  <si>
    <t xml:space="preserve">5° TA 013/2017</t>
  </si>
  <si>
    <t xml:space="preserve">R$ 26.000,00 / GLOBAL</t>
  </si>
  <si>
    <t xml:space="preserve">26-mai.-21</t>
  </si>
  <si>
    <t xml:space="preserve">014/2022</t>
  </si>
  <si>
    <t xml:space="preserve">INEXIGIBILIDADE Nº 004/2022</t>
  </si>
  <si>
    <t xml:space="preserve">007/2022</t>
  </si>
  <si>
    <t xml:space="preserve">B2B PUBLICIDADE LTDA</t>
  </si>
  <si>
    <t xml:space="preserve">locação de estande para viabilizar a participação da AGE na Hair Nor – Feira de Beleza do Nordeste 2022, que ocorrerá no período de 04 a 06 de junho de 2022</t>
  </si>
  <si>
    <t xml:space="preserve">3 MESES</t>
  </si>
  <si>
    <t xml:space="preserve">Gustavo-SUOPE</t>
  </si>
  <si>
    <t xml:space="preserve">0061108501.000053/2022-53</t>
  </si>
  <si>
    <t xml:space="preserve">SUOPE</t>
  </si>
  <si>
    <t xml:space="preserve">4° TA 014-A/2017</t>
  </si>
  <si>
    <t xml:space="preserve">5/25/2021</t>
  </si>
  <si>
    <t xml:space="preserve">R$ 11.803,20 / GLOBAL
R$ 3,12 / OPERAÇÃO
R$ 110,00 / MENSALIDADE</t>
  </si>
  <si>
    <t xml:space="preserve">08-jun.-21</t>
  </si>
  <si>
    <t xml:space="preserve">0061108501.000044/2021-81</t>
  </si>
  <si>
    <t xml:space="preserve">001/2021</t>
  </si>
  <si>
    <t xml:space="preserve">DISPENSA N° 001/2021</t>
  </si>
  <si>
    <t xml:space="preserve">APÓLICE</t>
  </si>
  <si>
    <t xml:space="preserve">SOMPO SEGUROS S.A.</t>
  </si>
  <si>
    <t xml:space="preserve">Seguro Predial do Imóvel Sede da AGE (Salas 801 à 807 e Salas 901, 902, 906 3 907)</t>
  </si>
  <si>
    <t xml:space="preserve">Jamille-GERAD</t>
  </si>
  <si>
    <t xml:space="preserve">0061108501.000089/2020-75</t>
  </si>
  <si>
    <t xml:space="preserve">Guilherme Mota - (81) 3366-8080 - (81) 9.8709-4494
mota@milleniumseguros.com.br</t>
  </si>
  <si>
    <t xml:space="preserve">DISPENSA Nº 011/2022</t>
  </si>
  <si>
    <t xml:space="preserve">013/2022</t>
  </si>
  <si>
    <t xml:space="preserve">LAWSOFT S.A.</t>
  </si>
  <si>
    <t xml:space="preserve">licença de uso de software de cunho jurídico integrado.</t>
  </si>
  <si>
    <t xml:space="preserve">R$ 10.000,00, sendo, o valor único de R$ 3.000,00 (três mil reais) a título da implantação do sistema e o valor mensal de R$ 583,33 (quinhentos e oitenta e três reais e Trinta e três centavos), por um período de 12 meses.</t>
  </si>
  <si>
    <t xml:space="preserve">0061108490.000012/2021-52</t>
  </si>
  <si>
    <t xml:space="preserve">Contrato descontinuado - Solicitação através do Despacho n°15/2023 - ASJUR</t>
  </si>
  <si>
    <t xml:space="preserve">036/2021</t>
  </si>
  <si>
    <t xml:space="preserve">DISPENSA Nº 023/2021</t>
  </si>
  <si>
    <t xml:space="preserve">ROSEMA PEREIRA DO NASCIMENTO EXTINTORES</t>
  </si>
  <si>
    <t xml:space="preserve">Contração de empresa especializada em serviços de recarga dos extintores para a Agência de Fomento do Estado de Pernambuco - AGE.
SENDO 09 EXTINTORES DE PÓ POR R$ 24,00 CADA E 03 EXTINTORES DE CO2 POR R$ 43,00 CADA</t>
  </si>
  <si>
    <t xml:space="preserve">12/15/2021</t>
  </si>
  <si>
    <t xml:space="preserve">180 DIAS</t>
  </si>
  <si>
    <t xml:space="preserve">COM MORTE SÚBITA</t>
  </si>
  <si>
    <t xml:space="preserve">0061108501.000109/2021-99</t>
  </si>
  <si>
    <t xml:space="preserve">PROCEDIMENTO DE LICITAÇÃO ELETRÔNICA Nº 001/2021</t>
  </si>
  <si>
    <t xml:space="preserve">PORTES ADVOGADOS ASSOCIADOS S/C</t>
  </si>
  <si>
    <t xml:space="preserve">Prestação de serviços de cobrança ativa e receptiva por telefone (telecobrança) e multimeios de clientes em situação de inadimplência junto à AGE, na fase extrajudicial.</t>
  </si>
  <si>
    <t xml:space="preserve">5/17/2021</t>
  </si>
  <si>
    <t xml:space="preserve">DISTRATO AMIGÁVEL REALIZADO EM 18/05/2022 - PROCESSO SEI 0061108495.000003/2022-01
Contrato vencia em 16/05/2023</t>
  </si>
  <si>
    <t xml:space="preserve">0061108501.000025/2021-55</t>
  </si>
  <si>
    <t xml:space="preserve">samuel.silva@portesmarinho.com.br - paulo.sergio@portesmarinho.com.br - nathalin.santos@portesmarinho.com.br
(67) 3201 0284 - (67) 3201 0293 - (65) 3623 9470</t>
  </si>
  <si>
    <t xml:space="preserve">025/2019</t>
  </si>
  <si>
    <t xml:space="preserve">DISPENSA Nº 017/2019</t>
  </si>
  <si>
    <t xml:space="preserve">CERTIPE SERVICOS EM INFORMATICA LTDA</t>
  </si>
  <si>
    <t xml:space="preserve">Aquisição de dois Certificados Digitais, um “e-CNPJ A3” em nome AGEFEPE, para Marcelo e um “e-CNPJ A3” em nome do FUPES - PE, Elly</t>
  </si>
  <si>
    <t xml:space="preserve">6/28/2019</t>
  </si>
  <si>
    <t xml:space="preserve">36 MESES</t>
  </si>
  <si>
    <t xml:space="preserve">leandro@certipe.com.br - LEANDRO - 3097-5558 / 999840141</t>
  </si>
  <si>
    <t xml:space="preserve">22/2022</t>
  </si>
  <si>
    <t xml:space="preserve">DISPENSA N° 016/2022</t>
  </si>
  <si>
    <t xml:space="preserve">ABDEEL CHARAMBA DE MELO SOUZA 06474894490</t>
  </si>
  <si>
    <t xml:space="preserve">Contratação de empresa prestadora de serviços gráficos para fornecimento de material gráfico de divulgação (impressos) da Agência de Empreendedorismo de Pernambuco (AGE).</t>
  </si>
  <si>
    <t xml:space="preserve">652.856-2</t>
  </si>
  <si>
    <t xml:space="preserve">CONTRATAÇÃO PARA ATENDER FENEARTE</t>
  </si>
  <si>
    <t xml:space="preserve">Micheline-ASCOM</t>
  </si>
  <si>
    <t xml:space="preserve">0061108512.000001/2022-58</t>
  </si>
  <si>
    <t xml:space="preserve">020/2022</t>
  </si>
  <si>
    <t xml:space="preserve">DISPENSA N° 015/2022</t>
  </si>
  <si>
    <t xml:space="preserve">011/2022</t>
  </si>
  <si>
    <t xml:space="preserve">M2 LOCACAO, MONTAGENS E EVENTOS LTDA</t>
  </si>
  <si>
    <t xml:space="preserve">Contratação de empresa para organização de evento envolvendo a ambientação de espaço (locação, montagem, adesivação, manutenção e desmontagem de elementos de decoração e ambientação de Stand Padrão) visando a participação da Agência de Fomento do Estado de Pernambuco S/A, com nome fantasia AGÊNCIA DE EMPREENDEDORISMO DE PERNAMBUCO, doravante designada simplesmente AGE, na Fenearte 2022, no período de 6 a 17 de julho de 2022, no Centro de Convenções de Pernambuco, em Olinda/PE.</t>
  </si>
  <si>
    <t xml:space="preserve">698.367-7</t>
  </si>
  <si>
    <t xml:space="preserve">6/30/2022</t>
  </si>
  <si>
    <t xml:space="preserve">03 MESES</t>
  </si>
  <si>
    <t xml:space="preserve">0061108501.000069/2022-66</t>
  </si>
  <si>
    <t xml:space="preserve">m2locacao@hotmail.com - 81-3438.7178 </t>
  </si>
  <si>
    <t xml:space="preserve">2° TA 004/2019</t>
  </si>
  <si>
    <t xml:space="preserve">7/15/2021</t>
  </si>
  <si>
    <t xml:space="preserve">06-ago.-21</t>
  </si>
  <si>
    <t xml:space="preserve">018/2021</t>
  </si>
  <si>
    <t xml:space="preserve">PROCEDIMENTO DE LICITAÇÃO ELETRÔNICA Nº 003/2021</t>
  </si>
  <si>
    <t xml:space="preserve">011/2021</t>
  </si>
  <si>
    <t xml:space="preserve">LS SERVICOS DE INFORMATICA E ELETRONICA LTDA</t>
  </si>
  <si>
    <t xml:space="preserve">Aquisição de desktops e notebooks para atendimento as necessidades operacionais da Agência de Fomento do Estado de Pernambuco S.A. – AGE.</t>
  </si>
  <si>
    <t xml:space="preserve">TOTAL: R$ 81.295,90
UNITÁRIO: R$ 5.806,85
(14 UNIDADES)</t>
  </si>
  <si>
    <t xml:space="preserve">0061108501.000057/2021-51</t>
  </si>
  <si>
    <t xml:space="preserve">(61) 3968-9898 - realinformatica@realinformatica.net.br
Débora: (61)9.8487-0412 - Jéssica: (61) 99323-5448</t>
  </si>
  <si>
    <t xml:space="preserve">024/2021</t>
  </si>
  <si>
    <t xml:space="preserve">ADESÃO À ARPC Nº 002/2021</t>
  </si>
  <si>
    <t xml:space="preserve">012/2021</t>
  </si>
  <si>
    <t xml:space="preserve">CONSULTEN - CONSULTORIA DE ENGENHARIA LTDA</t>
  </si>
  <si>
    <t xml:space="preserve">Serviços de engenharia alusivos à elaboração de Laudos de Avaliação de Bens Imóveis Urbanos, bem como todo e qualquer serviço correlato, incluindo os acessórios necessários e imprescindíveis a sua execução, tais como: levantamento arquitetônico de edificações (elaboração de croqui e/ou jogo de plantas), vistorias, pareceres, perícias, pesquisa mercadológica, assessoramento técnico, dentre outros.</t>
  </si>
  <si>
    <t xml:space="preserve">900236060
IDENTIFICAÇÃO: 283400
MACEIÓ/AL</t>
  </si>
  <si>
    <t xml:space="preserve">8/17/2021</t>
  </si>
  <si>
    <t xml:space="preserve">R$ 24.603,54 / VALOR GLOBAL
ARPC Nº 006.00.2021.GOV.SAD.PE</t>
  </si>
  <si>
    <t xml:space="preserve">0061108501.000070/2021-18</t>
  </si>
  <si>
    <t xml:space="preserve">consulten@uol.com.br - (82) 3235-2381 / (82) 98802-5675 / (82) 98176-1769 - ANDERSON MARQUES OU SÉRGIO CASTRO</t>
  </si>
  <si>
    <t xml:space="preserve">026/2021</t>
  </si>
  <si>
    <t xml:space="preserve">DISPENSA N° 016/2021</t>
  </si>
  <si>
    <t xml:space="preserve">J M VIEIRA - COMERCIO DE GAS E AGUA</t>
  </si>
  <si>
    <t xml:space="preserve">Fornecimento de Água Mineral em Garrafões de 20 (vinte) litros, sob demanda, para atender às necessidades da Agência de Fomento do Estado de Pernambuco S/A, com nome fantasia AGÊNCIA DE EMPREENDEDORISMO DE PERNAMBUCO, doravante designada simplesmente “AGE”.</t>
  </si>
  <si>
    <t xml:space="preserve">506.439-2
PAULISTA/PE</t>
  </si>
  <si>
    <t xml:space="preserve">8/24/2021</t>
  </si>
  <si>
    <t xml:space="preserve">R$ 4.000,00
(VALOR GLOBAL)
R$ 4,00
(VALOR UNIT - 1.000 GARRAFÕES) / por demanda</t>
  </si>
  <si>
    <t xml:space="preserve">0061108501.000085/2021-78</t>
  </si>
  <si>
    <t xml:space="preserve">Bruno - 81 9707-8408 - galegoaguaegas20@gmail.com - jmvieira.financeiro@gmail.com</t>
  </si>
  <si>
    <t xml:space="preserve">1° TA 014/2021</t>
  </si>
  <si>
    <t xml:space="preserve">05-fev.-22</t>
  </si>
  <si>
    <t xml:space="preserve">Dandara Pereira - Jurídico (dandara.pereira@sinqia.com.br)
Solange Ducceschi - Comercial (solange.ducceschi@sinqia.com.br)
(11) 94292-7302
Cícero Felipe - cicero.santos@sinqia.com.br - (11) 2182-4943</t>
  </si>
  <si>
    <t xml:space="preserve">027/2021</t>
  </si>
  <si>
    <t xml:space="preserve">DISPENSA N° 017/2021</t>
  </si>
  <si>
    <t xml:space="preserve">015/2021</t>
  </si>
  <si>
    <t xml:space="preserve">JC GRAFICA E COMERCIO LTD+T+E85:E89</t>
  </si>
  <si>
    <t xml:space="preserve">Prestação de serviço gráfico de impressão de crachás - 200 unidades</t>
  </si>
  <si>
    <t xml:space="preserve">648.971-0</t>
  </si>
  <si>
    <t xml:space="preserve">R$ 2.640,00 (VALOR TOTAL)
R$ 13,20
(VALOR UNIT - 200 CRACHÁS)</t>
  </si>
  <si>
    <t xml:space="preserve">0061108501.000051/2021-83</t>
  </si>
  <si>
    <t xml:space="preserve">Cláudio José - (81) 9.8862-3238 - jcatende@hotmail.com</t>
  </si>
  <si>
    <t xml:space="preserve">DISPENSA N° 012/2020</t>
  </si>
  <si>
    <t xml:space="preserve">014/2020</t>
  </si>
  <si>
    <t xml:space="preserve">B3 S.A. - BRASIL, BOLSA, BALCAO</t>
  </si>
  <si>
    <t xml:space="preserve">Prestação de serviço para fornecimento de preços consolidado de fechamento de ativos do mercado financeiro brasileiro</t>
  </si>
  <si>
    <t xml:space="preserve">09.346.601/0001-25</t>
  </si>
  <si>
    <t xml:space="preserve">9/15/2020</t>
  </si>
  <si>
    <t xml:space="preserve">Contrato com prazo indeterminado. Corrigido no aditivo - R$ 18.000,00</t>
  </si>
  <si>
    <t xml:space="preserve">0061108502.000002/2020-50</t>
  </si>
  <si>
    <t xml:space="preserve">Alessandro Lima Da Silva - Contratação de serviços - (11) 2565-5080
contratacao@b3.com.br - 11-2565.5082 / 4000 / 5041</t>
  </si>
  <si>
    <t xml:space="preserve">DISPENSA N° 011/2021</t>
  </si>
  <si>
    <t xml:space="preserve">009/2021</t>
  </si>
  <si>
    <t xml:space="preserve">Contratação de empresa especializada, para fornecimento, instalação, manutenção e suporte de plataforma de solução de Atendimento Digital Multicanal para atender às necessidades da Agência de Fomento do Estado de Pernambuco S/A, com nome fantasia AGÊNCIA DE EMPREENDEDORISMO DE PERNAMBUCO - CHATBOT</t>
  </si>
  <si>
    <t xml:space="preserve">4.66693-5
BARUERI/SP</t>
  </si>
  <si>
    <t xml:space="preserve">6/21/2021</t>
  </si>
  <si>
    <t xml:space="preserve">15 MESES</t>
  </si>
  <si>
    <t xml:space="preserve">R$ 3.000,00 / IMPLANTAÇÃO
R$ 3.129,00 / MÊS
R$ 49.935,00 / TOTAL</t>
  </si>
  <si>
    <t xml:space="preserve">0061108501.000056/2021-14</t>
  </si>
  <si>
    <t xml:space="preserve">THEO Soffiatti - (11) 97411-7258 - tsoffiatti@mkmservice.com</t>
  </si>
  <si>
    <t xml:space="preserve">1° TA 016/2020</t>
  </si>
  <si>
    <t xml:space="preserve">9/20/2021</t>
  </si>
  <si>
    <t xml:space="preserve">22/09/2021 a 31/12/2021 - R$ 83.564,71 
03/01/2022 a 21/09/2022 - R$ 220.306,97
Solicitar DDO a cada período do exercício
Para a SAD e publicação o n° do contrato é o 003.2020.102.AGE.001 do CONTRATO MATER Nº 003/SAD/SEADM/2020 </t>
  </si>
  <si>
    <t xml:space="preserve">Enesita-GERAD
Rosa-GERAD</t>
  </si>
  <si>
    <t xml:space="preserve">05-out.-21</t>
  </si>
  <si>
    <t xml:space="preserve">008/2021</t>
  </si>
  <si>
    <t xml:space="preserve">16 MESES</t>
  </si>
  <si>
    <t xml:space="preserve">R$ 31.232,74/ TOTAL
R$ 976,02 / JOVEM MÊS
R$ 180,00 / TAXA CIEE</t>
  </si>
  <si>
    <t xml:space="preserve">0061108501.000042/2021-92</t>
  </si>
  <si>
    <t xml:space="preserve">Stephany Zaine - (81) 3131-6000, - (81) 9.98116-7809
convenios@ciee-pe.org.br</t>
  </si>
  <si>
    <t xml:space="preserve">Curitiba</t>
  </si>
  <si>
    <t xml:space="preserve">PRAZO </t>
  </si>
  <si>
    <t xml:space="preserve">R$ 14.880,00 (TOTAL)
R$ 1.680,00 (IMPLANTAÇÃO)
R$ 1.100,00 (MENSAL)</t>
  </si>
  <si>
    <t xml:space="preserve">Vinícius-SUTIC
Nelson-SUPEN</t>
  </si>
  <si>
    <t xml:space="preserve">0061108501.000094/2021-69</t>
  </si>
  <si>
    <t xml:space="preserve">Thais Xavier - Contraktor - (41) 9.8865-0435
thais.xavier@contraktor.com.br</t>
  </si>
  <si>
    <t xml:space="preserve">030/2021</t>
  </si>
  <si>
    <t xml:space="preserve">DISPENSA N° 019/2021</t>
  </si>
  <si>
    <t xml:space="preserve">VGC COMERCIO E SERVICOS LTDA</t>
  </si>
  <si>
    <t xml:space="preserve">Fornecimento de gêneros alimentícios e material para copa</t>
  </si>
  <si>
    <t xml:space="preserve">Contrato encerrado amigavelmente antes do término</t>
  </si>
  <si>
    <t xml:space="preserve">Rosa-GERAD</t>
  </si>
  <si>
    <t xml:space="preserve">0061108501.000103/2021-11</t>
  </si>
  <si>
    <t xml:space="preserve">031 / 2022</t>
  </si>
  <si>
    <t xml:space="preserve">DISPENSA Nº 022/2022</t>
  </si>
  <si>
    <t xml:space="preserve">017/2022</t>
  </si>
  <si>
    <t xml:space="preserve">ELETRO SOLAR ENGENHARIA LTDA</t>
  </si>
  <si>
    <t xml:space="preserve">Contratação da prestação de serviço para execução da desmontagem, retirada e transporte de 100 painéis fotovoltaicos CANADIAN CS6P-255@255WP e 1 INVERSOR MODELO ABB 27.6 KWP que será apreendida para esta Agência de Fomento do Estado de Pernambuco S. A.</t>
  </si>
  <si>
    <t xml:space="preserve">10/27/2022</t>
  </si>
  <si>
    <t xml:space="preserve">5 MESES</t>
  </si>
  <si>
    <t xml:space="preserve">CarlosMenezes-SUCRE</t>
  </si>
  <si>
    <t xml:space="preserve">DavidLeonel-GEANC</t>
  </si>
  <si>
    <t xml:space="preserve">0061108501.000093/2022-03</t>
  </si>
  <si>
    <t xml:space="preserve">2° TA 018/2019</t>
  </si>
  <si>
    <t xml:space="preserve">11/29/2021</t>
  </si>
  <si>
    <t xml:space="preserve">Contrato não será renovado, de acordo com a CI-1 - SUFIN</t>
  </si>
  <si>
    <t xml:space="preserve">15-dez.-21</t>
  </si>
  <si>
    <t xml:space="preserve">fabio.araujo@revistabancaria.com.br - cliente@revistabancaria.com.br - FÁBIO - 021-99986-2967</t>
  </si>
  <si>
    <t xml:space="preserve">93489690001-22</t>
  </si>
  <si>
    <t xml:space="preserve">12/21/2021</t>
  </si>
  <si>
    <t xml:space="preserve">VALOR GLOBAL - R$ 62.029,68 VALOR MENSAL - R$ 5.169,14 / 02 auxiliares (ASG)</t>
  </si>
  <si>
    <t xml:space="preserve">0061108501.000082/2021-34</t>
  </si>
  <si>
    <t xml:space="preserve">4º TA 002/2018</t>
  </si>
  <si>
    <t xml:space="preserve">1/31/2022</t>
  </si>
  <si>
    <t xml:space="preserve">R$ 169.838,64/Valor Global Anual
0061108501.000123/2021-92</t>
  </si>
  <si>
    <t xml:space="preserve">04-fev.-22</t>
  </si>
  <si>
    <t xml:space="preserve">servaucomercial@gmail.com - Felipe - 982028659 Jadson - 986497783
faturamento@servau.net - Fernando - 998912339
Valdenice ADM - 994441750
Cláudia ADM - 987063287
Victor dono Servau - 982540770</t>
  </si>
  <si>
    <t xml:space="preserve">4º TA 005/2018</t>
  </si>
  <si>
    <t xml:space="preserve">2/14/2022</t>
  </si>
  <si>
    <t xml:space="preserve">24-mar.-22</t>
  </si>
  <si>
    <t xml:space="preserve">0061108501.000007/2021-73</t>
  </si>
  <si>
    <t xml:space="preserve">004/2022</t>
  </si>
  <si>
    <t xml:space="preserve">DISPENSA Nº 002/2022</t>
  </si>
  <si>
    <t xml:space="preserve">Serviços de locação de veículos sem motorista e sem combustível por período mensal, com manutenção preventiva e corretiva de acordo </t>
  </si>
  <si>
    <t xml:space="preserve">2/24/2022</t>
  </si>
  <si>
    <t xml:space="preserve">R$ 1.439,51 (MENSAL) R$17.274,12 (ANUAL)</t>
  </si>
  <si>
    <t xml:space="preserve">0061108501.000025/2022-36</t>
  </si>
  <si>
    <t xml:space="preserve">2º TA 001/2021</t>
  </si>
  <si>
    <t xml:space="preserve">3/18/2022</t>
  </si>
  <si>
    <t xml:space="preserve">20-abr.-22</t>
  </si>
  <si>
    <t xml:space="preserve">2° TA 003/2020</t>
  </si>
  <si>
    <t xml:space="preserve">3/19/2022</t>
  </si>
  <si>
    <t xml:space="preserve">0061108501.000017/2020-28</t>
  </si>
  <si>
    <t xml:space="preserve">1º T.A. 002/2021</t>
  </si>
  <si>
    <t xml:space="preserve">3/24/2022</t>
  </si>
  <si>
    <t xml:space="preserve">DISPENSA Nº 004/2022</t>
  </si>
  <si>
    <t xml:space="preserve">EDITORA GLOBO S/A</t>
  </si>
  <si>
    <t xml:space="preserve">Contratação de assinatura anual de 01 jornal de grande circulação nacional com publicações de economia, finanças e negócios brasileiro, na versão digital para utilização do gabinete e de toda a Agência de Fomento do Estado de Pernambuco S/A- AGE</t>
  </si>
  <si>
    <t xml:space="preserve">3/29/2022</t>
  </si>
  <si>
    <t xml:space="preserve">Micheline-ASCOM
Tatiana-ASCOM</t>
  </si>
  <si>
    <t xml:space="preserve">0061108501.000034/2022-27</t>
  </si>
  <si>
    <t xml:space="preserve">003/2022</t>
  </si>
  <si>
    <t xml:space="preserve">DISPENSA N° 001/2022</t>
  </si>
  <si>
    <t xml:space="preserve">0061108501.000023/2022-47</t>
  </si>
  <si>
    <t xml:space="preserve">3216-4000 - 3216-4029 (direto) - flavio@produtiva.srv.br.</t>
  </si>
  <si>
    <t xml:space="preserve">035/2019</t>
  </si>
  <si>
    <t xml:space="preserve">ADESÃO À ARPC N° 004/2019</t>
  </si>
  <si>
    <t xml:space="preserve">012/2019</t>
  </si>
  <si>
    <t xml:space="preserve">103629330001-82</t>
  </si>
  <si>
    <t xml:space="preserve">10/21/2019</t>
  </si>
  <si>
    <t xml:space="preserve">0194.2018.CCPLE-II.PE.0124.SAD.ATI</t>
  </si>
  <si>
    <t xml:space="preserve">luiz.berto@cooptec.com.br - governo@cooptec.com.br
GEORGE / LUIZ BERTO - 99151-1175 / 999262739 / 2123-3399</t>
  </si>
  <si>
    <t xml:space="preserve">2° TA 004/2020</t>
  </si>
  <si>
    <t xml:space="preserve">12-mai.-22</t>
  </si>
  <si>
    <t xml:space="preserve">0061108501.000020/2021-22</t>
  </si>
  <si>
    <t xml:space="preserve">4/19/2022</t>
  </si>
  <si>
    <t xml:space="preserve">R$ 18.099,62 / por demanda</t>
  </si>
  <si>
    <t xml:space="preserve">Ana Terra Procópio Macêdo Cunha - (81) 3183-2747 | 99245-4530 - ana.cunha@cepe.com.br</t>
  </si>
  <si>
    <t xml:space="preserve">008/2022</t>
  </si>
  <si>
    <t xml:space="preserve">DISPENSA Nº 008/2022</t>
  </si>
  <si>
    <t xml:space="preserve">ERIK WILLIAM QUEIROZ DE ARAUJO</t>
  </si>
  <si>
    <t xml:space="preserve">Contratação de pessoa jurídica para a prestação de serviços de despachante, mediante demanda, para registro dos atos societários da Agência de Fomento do Estado de Pernambuco S.A (“AGE”)</t>
  </si>
  <si>
    <t xml:space="preserve">100.606-1 JABOATÃO</t>
  </si>
  <si>
    <t xml:space="preserve">4/27/2022</t>
  </si>
  <si>
    <t xml:space="preserve">0061108490.000007/2021-40</t>
  </si>
  <si>
    <t xml:space="preserve">ADESÃO À ARPC Nº 001/2019</t>
  </si>
  <si>
    <t xml:space="preserve">3° TA 003/2019</t>
  </si>
  <si>
    <t xml:space="preserve">4/29/2022</t>
  </si>
  <si>
    <t xml:space="preserve">Valor global de R$ 189.840,00 por demanda
ARPC N° 003.2019.SAD. </t>
  </si>
  <si>
    <t xml:space="preserve">0061108501.000026/2021-08</t>
  </si>
  <si>
    <t xml:space="preserve">1º TA 004/2021</t>
  </si>
  <si>
    <t xml:space="preserve">09-jun.-22</t>
  </si>
  <si>
    <t xml:space="preserve">Marcelo (sócio) - marceloncm@hotmail.com
Pricila Silva (Adm/Financ) - ativarecadm@hotmail.com - (81) 3339-1494 - (81) 9.9165-2008 (whats app)</t>
  </si>
  <si>
    <t xml:space="preserve">012/2022</t>
  </si>
  <si>
    <t xml:space="preserve">DISPENSA Nº 009/2022</t>
  </si>
  <si>
    <t xml:space="preserve">VALOR GLOBAL</t>
  </si>
  <si>
    <t xml:space="preserve">0061108501.000045/2022-15</t>
  </si>
  <si>
    <t xml:space="preserve">2° TA 006/2020</t>
  </si>
  <si>
    <t xml:space="preserve">R$ 1.276.403,20 / ANO 
POR DEMANDA</t>
  </si>
  <si>
    <t xml:space="preserve">0061108501.000029/2021-33</t>
  </si>
  <si>
    <t xml:space="preserve">5º TA 012/2017</t>
  </si>
  <si>
    <t xml:space="preserve">5/20/2022</t>
  </si>
  <si>
    <t xml:space="preserve">R$ 59.784,00/ANO</t>
  </si>
  <si>
    <t xml:space="preserve">0061108501.000046/2022-51</t>
  </si>
  <si>
    <t xml:space="preserve">010/2022</t>
  </si>
  <si>
    <t xml:space="preserve">DISPENSA Nº 007/2022</t>
  </si>
  <si>
    <t xml:space="preserve">006/2022</t>
  </si>
  <si>
    <t xml:space="preserve">5/17/2022</t>
  </si>
  <si>
    <t xml:space="preserve">0061108501.000036/2022-16</t>
  </si>
  <si>
    <t xml:space="preserve">DISPENSA N° 012/2022</t>
  </si>
  <si>
    <t xml:space="preserve">5/31/2022</t>
  </si>
  <si>
    <t xml:space="preserve">MORTE SÚBITA</t>
  </si>
  <si>
    <t xml:space="preserve">5° TA 008/2018</t>
  </si>
  <si>
    <t xml:space="preserve">MENSAL: R$ 2.167,00. 
TOTAL: R$ 26.004,00</t>
  </si>
  <si>
    <t xml:space="preserve">0061108501.000053/2021-72</t>
  </si>
  <si>
    <t xml:space="preserve">18/2022</t>
  </si>
  <si>
    <t xml:space="preserve">DISPENSA Nº 013/2022</t>
  </si>
  <si>
    <t xml:space="preserve">BERNHOEFT PERICIA E CALCULOS JUDICIAIS LTDA</t>
  </si>
  <si>
    <t xml:space="preserve">Contratação de pessoa jurídica, para prestação de serviços técnicos especializados de perícia contábil, sob demanda, em processos judiciais de natureza cível e trabalhista, perante a Justiça comum, federal e a Justiça do Trabalho, propostos pela AGE ou propostos em seu desfavor. </t>
  </si>
  <si>
    <t xml:space="preserve">102.293-8</t>
  </si>
  <si>
    <t xml:space="preserve">6/23/2022</t>
  </si>
  <si>
    <t xml:space="preserve">0061108490.000003/2022-42</t>
  </si>
  <si>
    <t xml:space="preserve">Iris Carolina Arruda - (11)99403-7664 - Email: iarruda@bernhoeft.com.br</t>
  </si>
  <si>
    <t xml:space="preserve">PAPER BOX DISTRIBUIDORA E SERVICOS LTDA</t>
  </si>
  <si>
    <t xml:space="preserve">Fornecimento de gêneros alimentícios e material para copa, de forma fracionada e de acordo com a demanda, visando à disponibilização cotidiana de café para atender às necessidades desta Agência de Fomento do Estado de Pernambuco S.A. - AGE.</t>
  </si>
  <si>
    <t xml:space="preserve">7/21/2022</t>
  </si>
  <si>
    <t xml:space="preserve">VALOR GLOBAL PARA 12 MESES</t>
  </si>
  <si>
    <t xml:space="preserve">0061108501.000044/2022-62</t>
  </si>
  <si>
    <t xml:space="preserve">2° TA 011/2020</t>
  </si>
  <si>
    <t xml:space="preserve">7/20/2022</t>
  </si>
  <si>
    <t xml:space="preserve">R$ 196.496,4 / ANO
(POR DEMANDA)</t>
  </si>
  <si>
    <t xml:space="preserve">31-jul.-22</t>
  </si>
  <si>
    <t xml:space="preserve">0061108501.000067/2021-96</t>
  </si>
  <si>
    <t xml:space="preserve">015/2022</t>
  </si>
  <si>
    <t xml:space="preserve">DISPENSA Nº 010/2022</t>
  </si>
  <si>
    <t xml:space="preserve">Montagem do estande e ambientação, viabilizando a participação da Agência de Fomento do Estado de Pernambuco S.A. - AGE, na Hair Nor - Feira de Beleza do Nordeste, que ocorrerá no período de 04 a 06/06/2022, no Centro de Convenções de Pernambuco.</t>
  </si>
  <si>
    <t xml:space="preserve">5/25/2022</t>
  </si>
  <si>
    <t xml:space="preserve">14 MESES</t>
  </si>
  <si>
    <t xml:space="preserve">MONTAGEM DO ESTANDE</t>
  </si>
  <si>
    <t xml:space="preserve">0061108501.000054/2022-06</t>
  </si>
  <si>
    <t xml:space="preserve">5° TA 019/2020 </t>
  </si>
  <si>
    <t xml:space="preserve">7/27/2022</t>
  </si>
  <si>
    <t xml:space="preserve">R$ 5476,73 - de 28/07 a 31/12/22
R$ 7.409,70 - 01/01 a 27/07/23
Para a SAD e publicação o n° do contrato é o 004.2020.AGE.001 do
CONTRATO MATER Nº 004/SAD/SEADM/2020</t>
  </si>
  <si>
    <t xml:space="preserve">30-jul.-22</t>
  </si>
  <si>
    <t xml:space="preserve">DISPENSA N° 014/2019</t>
  </si>
  <si>
    <t xml:space="preserve">3° TA 009/2019</t>
  </si>
  <si>
    <t xml:space="preserve">200741540001-35</t>
  </si>
  <si>
    <t xml:space="preserve">R$ 2.393,76/ano
R$ 199,48/ mês</t>
  </si>
  <si>
    <t xml:space="preserve">04-out.-22</t>
  </si>
  <si>
    <t xml:space="preserve">0061108501.000077/2021-21</t>
  </si>
  <si>
    <t xml:space="preserve">ADESÃO À ARPC N° 002/2021</t>
  </si>
  <si>
    <t xml:space="preserve">1º TA 012/2021</t>
  </si>
  <si>
    <t xml:space="preserve">2699140001-52</t>
  </si>
  <si>
    <t xml:space="preserve">8/16/2022</t>
  </si>
  <si>
    <t xml:space="preserve">ARPC Nº 006.00.2021.GOV.SAD.PE</t>
  </si>
  <si>
    <t xml:space="preserve">026/2022</t>
  </si>
  <si>
    <t xml:space="preserve">DISPENSA N° 018/2022</t>
  </si>
  <si>
    <t xml:space="preserve">613834930001-80</t>
  </si>
  <si>
    <t xml:space="preserve">8/23/2022</t>
  </si>
  <si>
    <t xml:space="preserve">Enesita-GERAD
Jamille-GERAD</t>
  </si>
  <si>
    <t xml:space="preserve">0061108501.000074/2022-79</t>
  </si>
  <si>
    <t xml:space="preserve">RAPHAEL LIMA - (81)99800.0219/ (81)3034.9363 ADMINISTRAÇÃO@ASSESSORIARECIFE.COM.BR - raphaeljclima14@gmail.com </t>
  </si>
  <si>
    <t xml:space="preserve">1º TA 013/2021</t>
  </si>
  <si>
    <t xml:space="preserve">339653090001-75</t>
  </si>
  <si>
    <t xml:space="preserve">8/24/2022</t>
  </si>
  <si>
    <t xml:space="preserve">17-out.-23</t>
  </si>
  <si>
    <t xml:space="preserve">DISPENSA Nº 009/2021</t>
  </si>
  <si>
    <t xml:space="preserve">014-A/2022</t>
  </si>
  <si>
    <t xml:space="preserve">"Gravame" de Imóveis - Serviços de registro de informações referentes às garantias constituídas sobre imóveis urbanos em Operações de crédito, exceto terrenos não construídos, nos termos da Resolução 4.088</t>
  </si>
  <si>
    <t xml:space="preserve">0061108496.000001/2020-31</t>
  </si>
  <si>
    <t xml:space="preserve">025/2022</t>
  </si>
  <si>
    <t xml:space="preserve">DISPENSA N° 017/2022</t>
  </si>
  <si>
    <t xml:space="preserve">CAMILO BARBOSA NETO</t>
  </si>
  <si>
    <t xml:space="preserve">Contratação de serviço para confecção de crachás de identificação para atender as necessidades da Agência de Empreendedorismo de Pernambuco - AGE.</t>
  </si>
  <si>
    <t xml:space="preserve">285290210001-18</t>
  </si>
  <si>
    <t xml:space="preserve">593.744-2</t>
  </si>
  <si>
    <t xml:space="preserve">R$ 3.000,00
(VALOR GLOBAL)
R$ 15,00
(VALOR UNIT - 200 CRACHÁS) / por demanda</t>
  </si>
  <si>
    <t xml:space="preserve">0061108501.000077/2022-11</t>
  </si>
  <si>
    <t xml:space="preserve">Camilo Barbosa -(81) 99259-4837/ 98320-6526 cbncomercioservicos@gmail.com</t>
  </si>
  <si>
    <t xml:space="preserve">1° TA 014/2020</t>
  </si>
  <si>
    <t xml:space="preserve">9/15/2021</t>
  </si>
  <si>
    <t xml:space="preserve">R$ 18.000,00 / ANO
R$ 1.500,00 / MÊS ATENÇÃO - 90 DIAS PARA CANCELAMENTO</t>
  </si>
  <si>
    <t xml:space="preserve">04-nov.-21</t>
  </si>
  <si>
    <t xml:space="preserve">0061108501.000096/2021-58</t>
  </si>
  <si>
    <t xml:space="preserve">183586210001-07</t>
  </si>
  <si>
    <t xml:space="preserve">9/22/2022</t>
  </si>
  <si>
    <t xml:space="preserve">R$ 3.200 / MÊS
R$ 38.400,00 / TOTAL</t>
  </si>
  <si>
    <t xml:space="preserve">0061108501.000082/2022-15</t>
  </si>
  <si>
    <t xml:space="preserve">Theo Soffiatti - (11) 97411-7258 - tsoffiatti@mkmservice.com</t>
  </si>
  <si>
    <t xml:space="preserve">2° TA 016/2020</t>
  </si>
  <si>
    <t xml:space="preserve">272845160001-61</t>
  </si>
  <si>
    <t xml:space="preserve">9/20/2022</t>
  </si>
  <si>
    <t xml:space="preserve">22/09/2022 a 31/12/2022 - R$ 83.564,71 
01/01/2023 a 21/09/2023 - R$ 220.306,97
Solicitar DDO a cada período do exercício
Para a SAD e publicação no D.O o n° do contrato é o 003.2020.102.AGE.001 do CONTRATO MATER Nº 003/SAD/SEADM/2020</t>
  </si>
  <si>
    <t xml:space="preserve">2° TA 018/2020</t>
  </si>
  <si>
    <t xml:space="preserve">Serviços de informação que forneça dados e ofereça soluções para análise e decisão de crédito, verificação de dados cadastrais, consultas - ANÁLISE</t>
  </si>
  <si>
    <t xml:space="preserve">223174050001-90</t>
  </si>
  <si>
    <t xml:space="preserve">R$ 249.140,40 / ANO</t>
  </si>
  <si>
    <t xml:space="preserve">0061108501.000088/2021-10</t>
  </si>
  <si>
    <t xml:space="preserve">1° TA 016/2021</t>
  </si>
  <si>
    <t xml:space="preserve">251242200001-58</t>
  </si>
  <si>
    <t xml:space="preserve">9/15/2022</t>
  </si>
  <si>
    <t xml:space="preserve">Thais Xavier - Contraktor - (41) 9.8865-0435 - thais.xavier@contraktor.com.br</t>
  </si>
  <si>
    <t xml:space="preserve">3° TA 013/2019</t>
  </si>
  <si>
    <t xml:space="preserve">94616470001-95</t>
  </si>
  <si>
    <t xml:space="preserve">valor global de R$ 1.254,51 – DEMANDA
ARPC Nº 024.2019.ATI</t>
  </si>
  <si>
    <t xml:space="preserve">0061108501.000105/2021-19</t>
  </si>
  <si>
    <t xml:space="preserve">licitacoes@soluti.movidesk.com
licitacoes@soluti.com.br - para pedidos de certificados
francielle.silva@soluti.com.br - gabriel.parreira@soluti.com.br
Francielle / Gabriel - (62) 3412-0220 ou 1068</t>
  </si>
  <si>
    <t xml:space="preserve">ADESÃO À ARPC N° 001/2021</t>
  </si>
  <si>
    <t xml:space="preserve">1° TA 005/2021</t>
  </si>
  <si>
    <t xml:space="preserve">TIM S A</t>
  </si>
  <si>
    <t xml:space="preserve">24214210001-11</t>
  </si>
  <si>
    <t xml:space="preserve">ACRÉSCIMO DE 25%</t>
  </si>
  <si>
    <t xml:space="preserve">10/29/2021</t>
  </si>
  <si>
    <t xml:space="preserve">30 MESES</t>
  </si>
  <si>
    <t xml:space="preserve">R$ 30.036,48 DIVIDIDOS EM 384 MENSALIDADES DE R$ 78,22. Acréscimo de mais 16 celulares. Valor unitário permanece o mesmo
ARPC N° 002/2021 (Ministério da Economia)</t>
  </si>
  <si>
    <t xml:space="preserve">Vinícius – SUTIC</t>
  </si>
  <si>
    <t xml:space="preserve">Ailton–SUTIC</t>
  </si>
  <si>
    <t xml:space="preserve">29-out.-21</t>
  </si>
  <si>
    <t xml:space="preserve">0061108501.000030/2021-68</t>
  </si>
  <si>
    <t xml:space="preserve">barcelos.cavalcante@timbrasil.com.br - BARCELOS - 99923 0108</t>
  </si>
  <si>
    <t xml:space="preserve">4/30/2021</t>
  </si>
  <si>
    <t xml:space="preserve">R$ 15.4875,6
Mensalidade do celular: R$ 78,22 
Total de Mensalidades: 1.980
ARPC N° 002/2021 (Ministério da Economia)</t>
  </si>
  <si>
    <t xml:space="preserve">033/2022</t>
  </si>
  <si>
    <t xml:space="preserve">DISPENSA N° 024/2022</t>
  </si>
  <si>
    <t xml:space="preserve">019/2022</t>
  </si>
  <si>
    <t xml:space="preserve">Fornecimento de Material de Expediente para suprir às necessidades da Agência de Fomento do Estado de Pernambuco S/A - AGE de fornecimento interno do Almoxarifado, de forma fracionada e de acordo com a demanda</t>
  </si>
  <si>
    <t xml:space="preserve">33300230001-52</t>
  </si>
  <si>
    <t xml:space="preserve">VALOR GLOBAL PARA 12 MESES / por demanda</t>
  </si>
  <si>
    <t xml:space="preserve">0061108501.000042/2022-73</t>
  </si>
  <si>
    <t xml:space="preserve">030/2022</t>
  </si>
  <si>
    <t xml:space="preserve">ADESÃO A ARPC Nº 003/2022</t>
  </si>
  <si>
    <t xml:space="preserve">Contratação de pessoa jurídica para prestação eventual dos serviços de elaboração de Laudos de Avaliação de Bens Imóveis Urbanos, visando atender às demandas da Agência de Fomento do Estado de Pernambuco S.A - AGE</t>
  </si>
  <si>
    <t xml:space="preserve">11/17/2022</t>
  </si>
  <si>
    <t xml:space="preserve">R$ 10.550,20 / VALOR GLOBAL
ARPC Nº 0022.00.2022.GOV.SAD.PE</t>
  </si>
  <si>
    <t xml:space="preserve">0061108501.000083/2022-60</t>
  </si>
  <si>
    <t xml:space="preserve">2° TA 020/2020</t>
  </si>
  <si>
    <t xml:space="preserve">343522260001-73</t>
  </si>
  <si>
    <t xml:space="preserve">11/23/2002</t>
  </si>
  <si>
    <t xml:space="preserve">29-dez.-22</t>
  </si>
  <si>
    <t xml:space="preserve">0061108501.000113/2021-57</t>
  </si>
  <si>
    <t xml:space="preserve">1º TA 021/2019</t>
  </si>
  <si>
    <t xml:space="preserve">SMART TELECOMUNICACOES E SERVICOS LTDA</t>
  </si>
  <si>
    <t xml:space="preserve">34237300001-93</t>
  </si>
  <si>
    <t xml:space="preserve">12/30/2021</t>
  </si>
  <si>
    <t xml:space="preserve">2021 - R$ 127,00
2022 - R$ 1.387,45
2023 - R$ 1.186,64
valor total R$ 2701,09
solicitar DDO todo exercício
Para a SAD o contrato é o 004.2019.AGEFEPE.001 do CONTRATO MATER 004/SAD/SEADM/2019</t>
  </si>
  <si>
    <t xml:space="preserve">3° TA 019/2020</t>
  </si>
  <si>
    <t xml:space="preserve">765357640001-43</t>
  </si>
  <si>
    <t xml:space="preserve">12/29/2020</t>
  </si>
  <si>
    <t xml:space="preserve">Valor global R$ 24.151,68 
2021 - R$ 1.006,32
2022 - R$ 12.075,84
2023 - R$ 11.069,53 – Reajustado para R$ 12.204,16
solicitar DDO a cada ano para o exercício
Para a SAD o contrato é o 002.2019.AGEFEPE.001 do CONTRATO MATER 002/SAD/SEADM/2019</t>
  </si>
  <si>
    <t xml:space="preserve">3° TA 017/2019</t>
  </si>
  <si>
    <t xml:space="preserve">15929500001-15</t>
  </si>
  <si>
    <t xml:space="preserve">11/25/2022</t>
  </si>
  <si>
    <t xml:space="preserve">Angélica - ASJUR</t>
  </si>
  <si>
    <t xml:space="preserve">0061108490.000011/2021-16</t>
  </si>
  <si>
    <t xml:space="preserve">107981300001-75</t>
  </si>
  <si>
    <t xml:space="preserve">Tatiana - ASCOM</t>
  </si>
  <si>
    <t xml:space="preserve">1º TA 020/2021</t>
  </si>
  <si>
    <t xml:space="preserve">12/27/2022</t>
  </si>
  <si>
    <t xml:space="preserve">Enesita - GERAD</t>
  </si>
  <si>
    <t xml:space="preserve">4° TA 001/2019</t>
  </si>
  <si>
    <t xml:space="preserve">1/17/2022</t>
  </si>
  <si>
    <t xml:space="preserve">R$ 57.772,80 / Global</t>
  </si>
  <si>
    <t xml:space="preserve">Carol - GERAD</t>
  </si>
  <si>
    <t xml:space="preserve">convenios@ciee-pe.org.br
FLÁVIA - 3131 6000 opção 02 / (81) 98116 6662</t>
  </si>
  <si>
    <t xml:space="preserve">037/2022</t>
  </si>
  <si>
    <t xml:space="preserve">ADESÃO À ARPC Nº 004/2022</t>
  </si>
  <si>
    <t xml:space="preserve">NORPEL DISTRIBUIDORA LTDA</t>
  </si>
  <si>
    <t xml:space="preserve">Constitui objeto do presente contrato o fornecimento de material de higiene pessoal - PAPEL HIGIÊNICO</t>
  </si>
  <si>
    <t xml:space="preserve">429401090001-59</t>
  </si>
  <si>
    <t xml:space="preserve">1/23/2023</t>
  </si>
  <si>
    <t xml:space="preserve">VALOR GLOBAL – 7.630,92
ARPC N° 0032.00.2022.GOV.SAD.PE</t>
  </si>
  <si>
    <t xml:space="preserve">Rosa - GERAD</t>
  </si>
  <si>
    <t xml:space="preserve">24-jan.-23</t>
  </si>
  <si>
    <t xml:space="preserve">0061108501.000105/2022-91</t>
  </si>
  <si>
    <t xml:space="preserve">(81) 99908-2202
norpel.distribuidora@hotmail.com</t>
  </si>
  <si>
    <t xml:space="preserve">1° TA 008/2021</t>
  </si>
  <si>
    <t xml:space="preserve">9/23/2022</t>
  </si>
  <si>
    <t xml:space="preserve">supressão de 3 % no valor contratual, perfazendo o valor global de R$ 32.751,42</t>
  </si>
  <si>
    <t xml:space="preserve">Stephany Zaine - (81) 3131-6000, - (81) 9.98116-7809 - convenios@ciee-pe.org.br</t>
  </si>
  <si>
    <t xml:space="preserve">039/2022</t>
  </si>
  <si>
    <t xml:space="preserve">ADESÃO À ARPC 006/2022</t>
  </si>
  <si>
    <t xml:space="preserve">TOPPUS SERVIÇOS TERCEIRIZADOS EIRELI</t>
  </si>
  <si>
    <t xml:space="preserve">Serviços de motoristas, mediante a disponibilização de profissionais devidamente habilitados nas categorias “B”, “C” e “D”</t>
  </si>
  <si>
    <t xml:space="preserve">09.281.162/0001-10</t>
  </si>
  <si>
    <t xml:space="preserve">R$ 4.763,45 Mensal e R$ 93,40 diária</t>
  </si>
  <si>
    <t xml:space="preserve">09-fev.-23</t>
  </si>
  <si>
    <t xml:space="preserve">0061108501.000113/2022-38</t>
  </si>
  <si>
    <t xml:space="preserve">felipe.ramos@toppus.net</t>
  </si>
  <si>
    <t xml:space="preserve">2º TA 003-A/2017</t>
  </si>
  <si>
    <t xml:space="preserve">336238930001-80</t>
  </si>
  <si>
    <t xml:space="preserve">2/24/2019</t>
  </si>
  <si>
    <t xml:space="preserve">60 MESES</t>
  </si>
  <si>
    <t xml:space="preserve">R$ 75.910,00/VALOR GLOBAL</t>
  </si>
  <si>
    <t xml:space="preserve">David - GEANC</t>
  </si>
  <si>
    <t xml:space="preserve">mayara.santos@b3.com.br - contratacao@b3.com.br - MAYARA - 11 2565-4686</t>
  </si>
  <si>
    <t xml:space="preserve">3º TA 001/2021</t>
  </si>
  <si>
    <t xml:space="preserve">40141810001-66</t>
  </si>
  <si>
    <t xml:space="preserve">3/17/2023</t>
  </si>
  <si>
    <t xml:space="preserve">R$ 46.436,25 (quarenta e seis mil e quatrocentos e trinta e seis reais e vinte e cinco centavos).</t>
  </si>
  <si>
    <t xml:space="preserve">Carlos - SUCRE</t>
  </si>
  <si>
    <t xml:space="preserve">03-abr.-23</t>
  </si>
  <si>
    <t xml:space="preserve">3° TA 003/2020</t>
  </si>
  <si>
    <t xml:space="preserve">38923440001-40</t>
  </si>
  <si>
    <t xml:space="preserve">3/19/2023</t>
  </si>
  <si>
    <t xml:space="preserve">R$ 17.123,90 / Valor Global
R$ 21,90 - malha - Vl unitário
R$ 37,90 - polo - Vl unitário</t>
  </si>
  <si>
    <t xml:space="preserve">Rosa – GERAD</t>
  </si>
  <si>
    <t xml:space="preserve">09-mai.-22</t>
  </si>
  <si>
    <t xml:space="preserve">2º T.A. 002/2021</t>
  </si>
  <si>
    <t xml:space="preserve">3/24/2023</t>
  </si>
  <si>
    <t xml:space="preserve">R$ 15.4261,80 / por demanda</t>
  </si>
  <si>
    <t xml:space="preserve">Teótimo - GECON</t>
  </si>
  <si>
    <t xml:space="preserve">1º TA 003/2022</t>
  </si>
  <si>
    <t xml:space="preserve">28630240001-08</t>
  </si>
  <si>
    <t xml:space="preserve">3/31/2023</t>
  </si>
  <si>
    <t xml:space="preserve">3° TA 004/2020</t>
  </si>
  <si>
    <t xml:space="preserve">438199780001-92</t>
  </si>
  <si>
    <t xml:space="preserve">8.022.095-9</t>
  </si>
  <si>
    <t xml:space="preserve">REAJUSTADO PELO IPCA</t>
  </si>
  <si>
    <t xml:space="preserve">Iliana</t>
  </si>
  <si>
    <t xml:space="preserve">09-mai.-23</t>
  </si>
  <si>
    <t xml:space="preserve">DISPENSA N° 004/2021</t>
  </si>
  <si>
    <t xml:space="preserve">2º TA 005-A/2021</t>
  </si>
  <si>
    <t xml:space="preserve">M.D.HOTEIS S/A</t>
  </si>
  <si>
    <t xml:space="preserve">Locação das salas 901 e 902 no 9º andar do Empresarial Moura Dubeux, localizado na Avenida Domingos Ferreira, 467, Pina - Recife / PE, para instalação da sede administrativa da Agência de Fomento do Estado de Pernambuco S.A.</t>
  </si>
  <si>
    <t xml:space="preserve">20226770001-56</t>
  </si>
  <si>
    <t xml:space="preserve">reajustes de aluguel, IPTU e condomínio</t>
  </si>
  <si>
    <t xml:space="preserve">7/15/2022</t>
  </si>
  <si>
    <t xml:space="preserve">R$ 7.039,00 (sete mil e trinta e nove reais), a título de aluguel propriamente dito, a partir de maio/2022 e R$ 2.134,00 (dois mil cento e trinta e quatro reais), sendo R$ 1.820,00 (mil oitocentos e vinte reais) de taxa de condomínio (R$ 18,20 x 100 m²) mais R$ 314,00 (trezentos e quatorze reais) de IPTU (R$ 3,14 x 100 m²), a partir da competência de março/2022, mensalmente a título de reembolso, devendo ser pago diretamente à LOCADORA, resultando no valor mensal de R$ 9.173,00 (nove mil e cento e setenta e três reais).</t>
  </si>
  <si>
    <t xml:space="preserve">Flávia - GERAD</t>
  </si>
  <si>
    <t xml:space="preserve">0061108501.000032/2021-57</t>
  </si>
  <si>
    <t xml:space="preserve">reginaldo.carvalho@mdadmimoveis.com.br - pablo.alencar@mdadmimoveis.com.br
PABLO / REGINALDO - 994444292 / 991115427 / 3087 - 8944 Contrato rescindido</t>
  </si>
  <si>
    <t xml:space="preserve">acréscimo e supressão de serviços</t>
  </si>
  <si>
    <t xml:space="preserve">2/25/2022</t>
  </si>
  <si>
    <t xml:space="preserve">26 MESES</t>
  </si>
  <si>
    <t xml:space="preserve">De 01/03/2022 até 2024 - R$ 75.071,95
2022 - R$ 30.810,12
2023 - R$ 33.874,38 (REAJUSTE 37.390,54)
2024 – 10.387,45
solicitar DDO a cada ano para o exercício.
Para a sad o contrato é o 002.2020.AGE.001 do
CONTRATO MATER 002/SAD/SEADM/2020</t>
  </si>
  <si>
    <t xml:space="preserve">GEORGE UAMIRIM RODRIGUES DA SILVA</t>
  </si>
  <si>
    <t xml:space="preserve">07-jul.-21</t>
  </si>
  <si>
    <t xml:space="preserve">002.2020.AGE.001</t>
  </si>
  <si>
    <t xml:space="preserve">005-A/2021</t>
  </si>
  <si>
    <t xml:space="preserve">Aluguel: R$ 6.100,00 / MÊS
Condomínio: R$ R$1.379,00 / MÊS
IPTU: R$ 278,00 / MÊS
Total: R$ 7.757,00 / MÊS verificar_reajuste_taxa(em fev)</t>
  </si>
  <si>
    <t xml:space="preserve">reginaldo.carvalho@mdadmimoveis.com.br - pablo.alencar@mdadmimoveis.com.br - PABLO / REGINALDO - 994444292 / 991115427 / 3087 - 8944 CONTRATO RESCINDIDO</t>
  </si>
  <si>
    <t xml:space="preserve">4° TA 003/2019</t>
  </si>
  <si>
    <t xml:space="preserve">94808800001-15</t>
  </si>
  <si>
    <t xml:space="preserve">Valor global de R$ 181.543,40 por demanda
ARPC N° 003.2019.SAD.</t>
  </si>
  <si>
    <t xml:space="preserve">012-A/2019</t>
  </si>
  <si>
    <t xml:space="preserve">DISPENSA N° 008/2019</t>
  </si>
  <si>
    <t xml:space="preserve">6° Apostilamento 007/2019</t>
  </si>
  <si>
    <t xml:space="preserve">Locação de todo o 8° ANDAR (350m²) e as salas 906 e 907 (100m²), do EDIFÍCIO EMPRESARIAL MD, com área total locárvel de 450,00m²</t>
  </si>
  <si>
    <t xml:space="preserve">R$ 30.665,84 (trinta mil e seiscentos e sessenta e cinco reais e oitenta e quatro centavos) a partir de julho/2022, a título de aluguel R$ 9.603,00 (nove mil seiscentos e três reais), sendo R$ 8.190,00 (oito mil cento e noventa reais) de taxa de condomínio (R$ 18,20 x 450 m²) mais R$ 1.413,00 (mil quatrocentos e treze reais) de IPTU (R$ 3,14 x 450 m²) a partir de março/2022, mensalmente a título de reembolso, devendo ser pago diretamente à LOCADORA. Resultando em valor total mensal de R$ 40.258,84 (quarenta mil duzentos e cinquenta e oito reais e oitenta e quatro centavos). CONTRATO RESCINDIDO</t>
  </si>
  <si>
    <t xml:space="preserve">0061108501.000071/2021-54</t>
  </si>
  <si>
    <t xml:space="preserve">reginaldo.carvalho@mdadmimoveis.com.br - pablo.alencar@mdadmimoveis.com.br - PABLO / REGINALDO - 994444292 / 991115427 / 3087 - 8944</t>
  </si>
  <si>
    <t xml:space="preserve">7/22/2019</t>
  </si>
  <si>
    <t xml:space="preserve">Valor mensal
EM CASO DE RESCISÃO O AVISO DEVE SER REALIZADO COM ANTECEDÊNCIA MÍNIMA DE 90 DIAS. CONTRATO RESCINDIDO</t>
  </si>
  <si>
    <t xml:space="preserve">reginaldo.carvalho@mdadmimoveis.com.br - pablo.alencar@mdadmimoveis.com.br
PABLO / REGINALDO - 994444292 / 991115427 / 3087 - 8944</t>
  </si>
  <si>
    <t xml:space="preserve">R$ 44.040,00 / GLOBAL
VALORES UNITÁRIOS:
R$ 5.400,00 - IMPRESSORA
R$ 16.800,00 - IMPRESSÃO
R$ 21.840,00 - RESMA</t>
  </si>
  <si>
    <t xml:space="preserve">AILTON JOSE DA SILVA </t>
  </si>
  <si>
    <t xml:space="preserve">AGE.P14.D11.23.IMPRESSÃO DEPARTAMENTAL.</t>
  </si>
  <si>
    <t xml:space="preserve">3° TA 006/2020</t>
  </si>
  <si>
    <t xml:space="preserve">ANA CAROLINA CORDEIRO VIEGAS</t>
  </si>
  <si>
    <t xml:space="preserve">017/2023</t>
  </si>
  <si>
    <t xml:space="preserve">DISPENSA Nº 013/2023</t>
  </si>
  <si>
    <t xml:space="preserve">009/2023</t>
  </si>
  <si>
    <t xml:space="preserve">6/19/2023</t>
  </si>
  <si>
    <t xml:space="preserve">06 MESES</t>
  </si>
  <si>
    <t xml:space="preserve">R$ 21.000,00/VALOR GLOBAL</t>
  </si>
  <si>
    <t xml:space="preserve">Rayana - SUFIN</t>
  </si>
  <si>
    <t xml:space="preserve">Teótimo - SUFIN</t>
  </si>
  <si>
    <t xml:space="preserve">AGE.P17.D13.23.CUSTÓDIA QUALIFICADA</t>
  </si>
  <si>
    <t xml:space="preserve">diope.custodia.atend@bb.com.br - Edson Souza/ Arthur Silva Gomes - (21) 3808.3465/ 6005/ 3173</t>
  </si>
  <si>
    <t xml:space="preserve">0123.2022.PREG-IX.PE.0084.SAD</t>
  </si>
  <si>
    <t xml:space="preserve">ADESÃO À ARPC.0024.00.2022.GOV.SAD.PE - CAFÉ SUPERIOR.</t>
  </si>
  <si>
    <t xml:space="preserve">007/2023</t>
  </si>
  <si>
    <t xml:space="preserve">SÃO BRAZ S.A. INDÚSTRIA E COMÉRCIO DE ALIMENTOS</t>
  </si>
  <si>
    <t xml:space="preserve">Adesão ao Item 01 da ARPC.0024.00.2022.GOV.SAD.PE, que trata da Aquisição de Café Superior torrado e moído, para atender às demandas dos Órgãos da Administração Direta, Autarquias e Fundações Públicas integrantes do Poder Executivo do Estado de Pernambuco, conforma as especificações técnicas constantes do Termo de Referência (Anexo I do Edital) e da Proposta da Detentora da ARP em questão.</t>
  </si>
  <si>
    <t xml:space="preserve">5/30/2023</t>
  </si>
  <si>
    <t xml:space="preserve">2 MESES</t>
  </si>
  <si>
    <t xml:space="preserve">R$ 9.230,00/VALOR GLOBAL</t>
  </si>
  <si>
    <t xml:space="preserve">JAMILLE - GERAD</t>
  </si>
  <si>
    <t xml:space="preserve">ROSA - GERAD</t>
  </si>
  <si>
    <t xml:space="preserve">AGE.P12.A01.23.CAFÉ TORRADO</t>
  </si>
  <si>
    <t xml:space="preserve">Tatiana Macêdo - tatianamacedo@saobraz.com.br - (83) 3216-4778/ 99128-4033</t>
  </si>
  <si>
    <t xml:space="preserve">1° TA 010/2022</t>
  </si>
  <si>
    <t xml:space="preserve">6/22/2023</t>
  </si>
  <si>
    <t xml:space="preserve">Iris Carolina Arruda - (11)99403-7664 - Email: iarruda@bernhoeft.com.br / Bruno Montherrey - (81) 98285-2874/ 2126-1400 - Email: bmsilva@bernhoeft.com.br</t>
  </si>
  <si>
    <t xml:space="preserve">6/28/2023</t>
  </si>
  <si>
    <t xml:space="preserve">90 DIAS</t>
  </si>
  <si>
    <t xml:space="preserve">Nelson-SUPEN</t>
  </si>
  <si>
    <t xml:space="preserve">4300000008.002542/2023-36</t>
  </si>
  <si>
    <t xml:space="preserve">021/23</t>
  </si>
  <si>
    <t xml:space="preserve">DISPENSA Nº 017/2023</t>
  </si>
  <si>
    <t xml:space="preserve">OF n° 015/2023</t>
  </si>
  <si>
    <t xml:space="preserve">MXM GRÁFICA e Embalagens LTDA</t>
  </si>
  <si>
    <t xml:space="preserve">Contratação de empresa prestadora de serviços gráficos para fornecimento de material gráfico de divulgação (impressos) da Agência de Empreendedorismo de Pernambuco (AGE), para utilização na 23ª FENEARTE e também para eventos que acontecerão após a feira.</t>
  </si>
  <si>
    <t xml:space="preserve">0061108507.000002/2023-52</t>
  </si>
  <si>
    <t xml:space="preserve">018/2023</t>
  </si>
  <si>
    <t xml:space="preserve">DISPENSA DE LICITAÇÃO Nº 014/2023</t>
  </si>
  <si>
    <t xml:space="preserve">008/2023</t>
  </si>
  <si>
    <t xml:space="preserve">Contratação de empresa especializada na prestação de serviços de informação que forneça dados e ofereça soluções para a atividade de cobrança, permitindo a negativação do cliente inadimplente em birô de crédito da Agência de Fomento do Estado de Pernambuco S.A.</t>
  </si>
  <si>
    <t xml:space="preserve">07 MESES</t>
  </si>
  <si>
    <t xml:space="preserve">Bruno Queiroz - SUCRE</t>
  </si>
  <si>
    <t xml:space="preserve">David Leonel - GEANC</t>
  </si>
  <si>
    <t xml:space="preserve">30-jun.-23</t>
  </si>
  <si>
    <t xml:space="preserve">10/17/2023</t>
  </si>
  <si>
    <t xml:space="preserve">0061108511.000003/2023-38</t>
  </si>
  <si>
    <t xml:space="preserve">Taciana Vila Nova - 81-98875.3037 - setorpublico.pe50@bb.com.br Juliane - 81-98987.6392</t>
  </si>
  <si>
    <t xml:space="preserve">CPL</t>
  </si>
  <si>
    <t xml:space="preserve">30/2023</t>
  </si>
  <si>
    <t xml:space="preserve">DISPENSA N° 022/2023</t>
  </si>
  <si>
    <t xml:space="preserve">MAXXISUPRI COMERCIO DE SANEANTES LTDA</t>
  </si>
  <si>
    <t xml:space="preserve">Fornecimento de gêneros alimentícios e material para copa, de forma fracionada e de acordo com a demanda, visando à disponibilização cotidiana de café para atender às necessidades desta Agência de Fomento do Estado de Pernambuco S.A. - AGE</t>
  </si>
  <si>
    <t xml:space="preserve">31.329.180/0001-83</t>
  </si>
  <si>
    <t xml:space="preserve">JAMILLE-GERAD</t>
  </si>
  <si>
    <t xml:space="preserve">2° TA 016/2021</t>
  </si>
  <si>
    <t xml:space="preserve">ALEXSANDRO CAVALCANTE DE ANDRADE</t>
  </si>
  <si>
    <t xml:space="preserve">Dandara - dandara.husbands@contraktor.com.br/ Rafael Salomão- 41-99637.6698</t>
  </si>
  <si>
    <t xml:space="preserve">SUPEN/ SUTIC</t>
  </si>
  <si>
    <t xml:space="preserve">CONTRATO MATER Nº 003/SAD/SEADM/2020</t>
  </si>
  <si>
    <t xml:space="preserve">029/2023</t>
  </si>
  <si>
    <t xml:space="preserve">DISPENSA Nº 021/2023</t>
  </si>
  <si>
    <t xml:space="preserve">Contratação de empresa especializada em fornecimento de Água Mineral Natural Sem Gás, acondicionada em Garrafões de 20 Litros, para atender às demandas da Agência de Empreendedorismo de Pernambuco - AGE.</t>
  </si>
  <si>
    <t xml:space="preserve">33.965.309/0001-75</t>
  </si>
  <si>
    <t xml:space="preserve">valor global de R$ 4.095,00 (quatro mil noventa e cinco reais), em parcelas condizentes com o quantitativo disposto em cada Ordem de Fornecimento emitida e respectivas Notas Fiscais, respeitado o limite do quantitativo total de 1.050 garrafões de 20 litros</t>
  </si>
  <si>
    <t xml:space="preserve">0061108501.000076/2023-49</t>
  </si>
  <si>
    <t xml:space="preserve">032/2023</t>
  </si>
  <si>
    <t xml:space="preserve">DISPENSA N° 024/2023</t>
  </si>
  <si>
    <t xml:space="preserve">RM ENGENHARIA LTDA</t>
  </si>
  <si>
    <t xml:space="preserve">Contratação de empresa de engenharia para prestação de serviços de pintura e reparo da antiga sede da Agência de Fomento do Estado de Pernambuco S/A - AGE</t>
  </si>
  <si>
    <t xml:space="preserve">34.483.839/0001-40</t>
  </si>
  <si>
    <t xml:space="preserve">097.102-2</t>
  </si>
  <si>
    <t xml:space="preserve">60 DIAS</t>
  </si>
  <si>
    <t xml:space="preserve">EVERTON - GERAD</t>
  </si>
  <si>
    <t xml:space="preserve">AGE.P32.D24.23.PINTURA SEDE ANTIGA</t>
  </si>
  <si>
    <t xml:space="preserve">contato@rmengenhariape.com.br
RICKSON RANGEL - (81) 9.9938-0008
www.rmengenhariape.com.br
@rmengenhariape CONTRATO NÃO SERÁ RENOVADO</t>
  </si>
  <si>
    <t xml:space="preserve">2º TA 012/2021</t>
  </si>
  <si>
    <t xml:space="preserve">8/16/2023</t>
  </si>
  <si>
    <t xml:space="preserve">NATALIE VICTORIA GOMES DE BRITO SOUZA</t>
  </si>
  <si>
    <t xml:space="preserve">8/18/2023</t>
  </si>
  <si>
    <t xml:space="preserve">1º TA 020/2022</t>
  </si>
  <si>
    <t xml:space="preserve">A prorrogação do prazo de vigência pelo período de 12 (doze) meses, iniciando-se em 17/11/2023 e encerrando-se em 16/11/2024, haja vista a necessidade da continuidade da prestação de serviços técnicos de avaliação dos bens dados em garantia (em hipoteca ou alienação fiduciária), em favor da Contratante, nas operações de crédito concedidas pela Agência de Fomento do Estado de Pernambuco S/A</t>
  </si>
  <si>
    <t xml:space="preserve">Contratação de empresa especializada para prestação do serviço de gerenciamento do abastecimento de 6.810 (seis mil, oitocentos e dez) veículos/equipamentos do Governo do Estado de Pernambuco, envolvendo a implantação e operação de um sistema informatizado, via internet, através da tecnologia de cartão eletrônico</t>
  </si>
  <si>
    <t xml:space="preserve">INEXIGIBILIDADE Nº 001/2021</t>
  </si>
  <si>
    <t xml:space="preserve">2º T.A. 003/2021</t>
  </si>
  <si>
    <t xml:space="preserve">serviços de gestão e guarda de documentos, envolvendo armazenamento, frete, inventário, manipulação e acondicionamento</t>
  </si>
  <si>
    <t xml:space="preserve">4/23/2023</t>
  </si>
  <si>
    <t xml:space="preserve">JESSYCA RENATA DA SILVA RAYANNA VANESSA BEZERRA NEVES SILVA</t>
  </si>
  <si>
    <t xml:space="preserve">12/18/2023</t>
  </si>
  <si>
    <t xml:space="preserve">RODRIGO JOSÉ GUIMARÃES DE BARROS</t>
  </si>
  <si>
    <t xml:space="preserve">1/18/2024</t>
  </si>
  <si>
    <t xml:space="preserve">MARCELINO CEZAR SMAMHOTTO</t>
  </si>
  <si>
    <t xml:space="preserve">DAVID IRAN LEMOS LEONEL SILVA</t>
  </si>
  <si>
    <t xml:space="preserve">1/23/2024</t>
  </si>
  <si>
    <t xml:space="preserve">AGE.P18.D14.23.NEGATIVAÇÃO</t>
  </si>
  <si>
    <t xml:space="preserve">1/99</t>
  </si>
  <si>
    <t xml:space="preserve">DISPENSA N° 13/2024</t>
  </si>
  <si>
    <t xml:space="preserve">020/2024</t>
  </si>
  <si>
    <t xml:space="preserve">MAURO LOBATO GABRIEL</t>
  </si>
  <si>
    <t xml:space="preserve">prestação de serviços de aplicação de Gesso, referente à instalação de
divisórias, paredes e portais, para atender à reforma a ser realizada na AGÊNCIA DE EMPREENDEDORISMO DE PERNAMBUCO - AGE.</t>
  </si>
  <si>
    <t xml:space="preserve">244.678.124-15</t>
  </si>
  <si>
    <t xml:space="preserve">SERVIÇO DE GESSO</t>
  </si>
  <si>
    <t xml:space="preserve">0061108501.000050/2024-81</t>
  </si>
  <si>
    <t xml:space="preserve">MAURO LOBATO </t>
  </si>
  <si>
    <t xml:space="preserve">ADESÃO À ATA Nº 03/2024, PROCESSO LICITATÓRIO SAD Nº 0068.2023.PREG-I.PE.0055.SAD, PREGÃO ELETRÔNICO PARA REGISTRO DE PREÇOS SAD Nº 55/2023
ARPC.0002.00.2024.GOV.SAD.PE</t>
  </si>
  <si>
    <t xml:space="preserve">VTA MACHADO DE ARRUDA LTDA</t>
  </si>
  <si>
    <t xml:space="preserve">fornecimento de café superior torrado e moído, visando atender às necessidades da AGÊNCIA DE FOMENTO DO ESTADO DE PERNAMBUCO S/A</t>
  </si>
  <si>
    <t xml:space="preserve">16.667.433/0001-35</t>
  </si>
  <si>
    <t xml:space="preserve">6/27/2024</t>
  </si>
  <si>
    <t xml:space="preserve">60 dias</t>
  </si>
  <si>
    <t xml:space="preserve">R$ 12.675,00/ ano</t>
  </si>
  <si>
    <t xml:space="preserve">0061108501.000043/2024-80</t>
  </si>
  <si>
    <t xml:space="preserve">Cintia - cintia.cordeiro@asalocadora.com.br - (81) 99312-6149</t>
  </si>
  <si>
    <t xml:space="preserve">027/2023</t>
  </si>
  <si>
    <t xml:space="preserve">08.717.223/0001-86</t>
  </si>
  <si>
    <t xml:space="preserve">31378,68/ ano</t>
  </si>
  <si>
    <t xml:space="preserve">0061108493.000030/2023-76</t>
  </si>
  <si>
    <t xml:space="preserve">Hanna Aleksandra - comercial@sercoserv.com.br - (81) 99699-0021</t>
  </si>
  <si>
    <t xml:space="preserve">2º TA 020/2021</t>
  </si>
  <si>
    <t xml:space="preserve">3° TA 018/2020</t>
  </si>
  <si>
    <t xml:space="preserve">22.317.405/0001-90</t>
  </si>
  <si>
    <t xml:space="preserve">SANDRA ARANTE</t>
  </si>
  <si>
    <t xml:space="preserve">0061108516.000011/2023-34</t>
  </si>
  <si>
    <t xml:space="preserve">ALPI NEGOCIAL LTDA</t>
  </si>
  <si>
    <t xml:space="preserve">00.530.052/0001-70</t>
  </si>
  <si>
    <t xml:space="preserve">locação 02 (dois) de veículos sem motorista e sem combustível por período mensal, com manutenção preventiva e corretiva, classificação – VR-3 - veículo, tipo sedan, cor preta ou prata, quatro portas laterais, capacidade para cinco pessoas, direção hidráulica ou elétrica, ar condicionado, vidros e travas elétricas, potência mínima de 100 cv, bicombustível (gasolina/etanol), rádio am/fm com cd/mp3 player</t>
  </si>
  <si>
    <t xml:space="preserve">ADESÃO À ARPC Nº 001/2022</t>
  </si>
  <si>
    <t xml:space="preserve">01.592.950/0001-15</t>
  </si>
  <si>
    <t xml:space="preserve">Prorrogação do prazo de vigência pelo período de 12 (doze) meses, iniciando-se em 02/12/2023 e encerrando-se em 01/12/2024, haja vista a necessidade da continuidade da prestação de serviços para pesquisa de publicações de matérias forenses abrangendo: TJ/PE; JUSTIÇA COMUM (capital e interior); JUSTIÇA FEDERAL (1 a Instância); TRT da 6a Região; TRF da 5a Região; STJ; STF; TST e TCE/PE, tudo conforme a cláusula primeira do contrato de prestação de serviços da Agência de Fomento do Estado de Pernambuco S/A.</t>
  </si>
  <si>
    <t xml:space="preserve">4° TA 017/2019SEC NOR DISTRIBUIDORA DE PUBLICAÇÕES LTDA.</t>
  </si>
  <si>
    <t xml:space="preserve">SEC NOR DISTRIBUIDORA DE PUBLICAÇÕES LTDA.</t>
  </si>
  <si>
    <t xml:space="preserve">ASJUR DECIDIU POR NÃO HAVER RENOVAÇÃO</t>
  </si>
  <si>
    <t xml:space="preserve">04.014.181/0001-66</t>
  </si>
  <si>
    <t xml:space="preserve">4º TA 001/2021</t>
  </si>
  <si>
    <t xml:space="preserve">Locação anual de  01 veículo administrativo  - ford Ka</t>
  </si>
  <si>
    <t xml:space="preserve"> roberta@lancecertoleiloes.com.br
ROBERTA -  99946-8223</t>
  </si>
  <si>
    <t xml:space="preserve"> 002/2017 </t>
  </si>
  <si>
    <t xml:space="preserve"> marciovilarinho@bb.com.br - MARCI VILARINHO - 3425-7465</t>
  </si>
  <si>
    <t xml:space="preserve">raphaelfarias@fortes-recife.com.br - RAPHAEL -  (81) 3134-3921 /  9 9949-7960</t>
  </si>
  <si>
    <r>
      <rPr>
        <sz val="12"/>
        <color rgb="FF000000"/>
        <rFont val="Arial"/>
        <family val="2"/>
        <charset val="1"/>
      </rPr>
      <t xml:space="preserve">Serviços de informação que forneça dados e ofereça soluções para análise e decisão de crédito, verificação de dados cadastrais, </t>
    </r>
    <r>
      <rPr>
        <b val="true"/>
        <sz val="12"/>
        <color rgb="FF000000"/>
        <rFont val="Arial"/>
        <family val="2"/>
        <charset val="1"/>
      </rPr>
      <t xml:space="preserve">consultas</t>
    </r>
  </si>
  <si>
    <t xml:space="preserve">R$ 6.000,00 (seis mil reais) / VALOR GLOBAL
ARPC  Nº 017/2017.SAD</t>
  </si>
  <si>
    <t xml:space="preserve">consultor@uniodontorecife.com.br - ELIZETE - 81 - 99954-5935
Andrea (Contabilidade) - 3366-1851</t>
  </si>
  <si>
    <t xml:space="preserve">R$ 43.804,8 /valor global  por demanda</t>
  </si>
  <si>
    <t xml:space="preserve"> 004/2019</t>
  </si>
  <si>
    <t xml:space="preserve">Valor 2019/2020 - R$ 5.145,00 Valor 2021 -  R$ 4.527,60. 
Valor global R$ 9.672,60
Para a SAD o contrato é o TERMO DE ADESÃO 002.2019.AGEFEPE.001 do CONTRATO MATER 002/SAD/SEADM/2019</t>
  </si>
  <si>
    <t xml:space="preserve">valor global -  R$ 14.162,83
valor 2020 - R$ R$ 4.720,00
CONTRATO MATER Nº 004/SAD/SEADM/2020</t>
  </si>
  <si>
    <t xml:space="preserve">prestação de serviço referente à legislação em vigor no que se refere às Normas Regulamentadoras NR – 07 PCMSO (Programa de Controle Médico de Saúde Ocupacional), NR – 09  PPRA (Programa de Prevenção de Riscos Ambientais) e os exames clínicos, laboratoriais</t>
  </si>
  <si>
    <t xml:space="preserve"> 034/2020</t>
  </si>
  <si>
    <t xml:space="preserve">R$ 7.755,00 - Valor Global
  Global Association of Risk Management - GARP. Por ser uma empresa estrangeira, não possui CNPJ</t>
  </si>
  <si>
    <t xml:space="preserve">marcos@liraesilva.com.br - MARCOS  </t>
  </si>
  <si>
    <t xml:space="preserve"> 016/2020</t>
  </si>
  <si>
    <t xml:space="preserve">Prestação do serviço de gerenciamento do abastecimento de 6.810 (seis mil, oitocentos e dez)  veículos/equipamentos do Governo do Estado de Pernambuco</t>
  </si>
  <si>
    <t xml:space="preserve">valor anual -  R$ 12.000,00
valor mensal - R$ 1.000,00</t>
  </si>
  <si>
    <t xml:space="preserve">jfragoso@jc.com.br - JEFFERSON - Tel: (81)3413-6273 / 99223-4007
L.medeiros@jc.com.br e c.sobrinho@jc.com.br   </t>
  </si>
  <si>
    <t xml:space="preserve">R$ 338.966,22 (TOTAL)
R$ 56.494,37 (MENSAL)
COM MORTE SÚBITA
</t>
  </si>
  <si>
    <t xml:space="preserve">Dandara Pereira  - Jurídico (dandara.pereira@sinqia.com.br)
Solange Ducceschi - Comercial
(solange.ducceschi@sinqia.com.br) - (11) 94292-7302
Cícero Felipe - cicero.santos@sinqia.com.br - (11) 2182-4943</t>
  </si>
  <si>
    <t xml:space="preserve"> roberta@lancecertoleiloes.com.br - ROBERTA -  99946-8223</t>
  </si>
</sst>
</file>

<file path=xl/styles.xml><?xml version="1.0" encoding="utf-8"?>
<styleSheet xmlns="http://schemas.openxmlformats.org/spreadsheetml/2006/main">
  <numFmts count="11">
    <numFmt numFmtId="164" formatCode="General"/>
    <numFmt numFmtId="165" formatCode="dd/mm/yy"/>
    <numFmt numFmtId="166" formatCode="_-&quot;R$ &quot;* #,##0.00_-;&quot;-R$ &quot;* #,##0.00_-;_-&quot;R$ &quot;* \-??_-;_-@"/>
    <numFmt numFmtId="167" formatCode="[$-416]General"/>
    <numFmt numFmtId="168" formatCode="&quot;R$ &quot;#,##0.00;[RED]&quot;-R$ &quot;#,##0.00"/>
    <numFmt numFmtId="169" formatCode="000000000\-00"/>
    <numFmt numFmtId="170" formatCode="dd/mm/yyyy"/>
    <numFmt numFmtId="171" formatCode="[$R$-416]\ #,##0.00;[RED]\-[$R$-416]\ #,##0.00"/>
    <numFmt numFmtId="172" formatCode="@"/>
    <numFmt numFmtId="173" formatCode="0"/>
    <numFmt numFmtId="174" formatCode="[$-416]dd\-mmm\-yy"/>
  </numFmts>
  <fonts count="19">
    <font>
      <sz val="11"/>
      <color rgb="FF000000"/>
      <name val="Calibri"/>
      <family val="0"/>
      <charset val="1"/>
    </font>
    <font>
      <sz val="10"/>
      <name val="Arial"/>
      <family val="0"/>
    </font>
    <font>
      <sz val="10"/>
      <name val="Arial"/>
      <family val="0"/>
    </font>
    <font>
      <sz val="10"/>
      <name val="Arial"/>
      <family val="0"/>
    </font>
    <font>
      <sz val="11"/>
      <color rgb="FFC9211E"/>
      <name val="Calibri"/>
      <family val="0"/>
      <charset val="1"/>
    </font>
    <font>
      <b val="true"/>
      <sz val="16"/>
      <color rgb="FFFFFFFF"/>
      <name val="Calibri"/>
      <family val="0"/>
      <charset val="1"/>
    </font>
    <font>
      <sz val="8"/>
      <color rgb="FF000000"/>
      <name val="Calibri"/>
      <family val="0"/>
      <charset val="1"/>
    </font>
    <font>
      <b val="true"/>
      <sz val="11"/>
      <color rgb="FFFF0000"/>
      <name val="Arial"/>
      <family val="0"/>
      <charset val="1"/>
    </font>
    <font>
      <sz val="11"/>
      <color rgb="FF000000"/>
      <name val="Arial"/>
      <family val="0"/>
      <charset val="1"/>
    </font>
    <font>
      <b val="true"/>
      <sz val="11"/>
      <color rgb="FFFFFFFF"/>
      <name val="Arial"/>
      <family val="0"/>
      <charset val="1"/>
    </font>
    <font>
      <sz val="10"/>
      <color rgb="FF000000"/>
      <name val="Arial"/>
      <family val="2"/>
      <charset val="1"/>
    </font>
    <font>
      <sz val="10"/>
      <color rgb="FF000000"/>
      <name val="Calibri"/>
      <family val="0"/>
      <charset val="1"/>
    </font>
    <font>
      <sz val="11"/>
      <color rgb="FF000000"/>
      <name val="Calibri"/>
      <family val="0"/>
    </font>
    <font>
      <sz val="10.5"/>
      <name val="Arial"/>
      <family val="2"/>
      <charset val="1"/>
    </font>
    <font>
      <u val="single"/>
      <sz val="10"/>
      <color rgb="FF0066CC"/>
      <name val="Arial"/>
      <family val="2"/>
      <charset val="1"/>
    </font>
    <font>
      <sz val="10"/>
      <color rgb="FFFF0000"/>
      <name val="Arial"/>
      <family val="2"/>
      <charset val="1"/>
    </font>
    <font>
      <b val="true"/>
      <sz val="12"/>
      <color rgb="FF000000"/>
      <name val="Arial"/>
      <family val="2"/>
      <charset val="1"/>
    </font>
    <font>
      <sz val="12"/>
      <color rgb="FF000000"/>
      <name val="Arial"/>
      <family val="2"/>
      <charset val="1"/>
    </font>
    <font>
      <u val="single"/>
      <sz val="10"/>
      <color rgb="FF000000"/>
      <name val="Arial"/>
      <family val="2"/>
      <charset val="1"/>
    </font>
  </fonts>
  <fills count="5">
    <fill>
      <patternFill patternType="none"/>
    </fill>
    <fill>
      <patternFill patternType="gray125"/>
    </fill>
    <fill>
      <patternFill patternType="solid">
        <fgColor rgb="FF1C4587"/>
        <bgColor rgb="FF003366"/>
      </patternFill>
    </fill>
    <fill>
      <patternFill patternType="solid">
        <fgColor rgb="FFFFFF00"/>
        <bgColor rgb="FFFFFF00"/>
      </patternFill>
    </fill>
    <fill>
      <patternFill patternType="solid">
        <fgColor rgb="FFFFFFFF"/>
        <bgColor rgb="FFFFFFCC"/>
      </patternFill>
    </fill>
  </fills>
  <borders count="5">
    <border diagonalUp="false" diagonalDown="false">
      <left/>
      <right/>
      <top/>
      <bottom/>
      <diagonal/>
    </border>
    <border diagonalUp="false" diagonalDown="false">
      <left style="thin"/>
      <right/>
      <top style="thin"/>
      <bottom/>
      <diagonal/>
    </border>
    <border diagonalUp="false" diagonalDown="false">
      <left style="thin"/>
      <right style="thin"/>
      <top style="thin"/>
      <bottom style="thin"/>
      <diagonal/>
    </border>
    <border diagonalUp="false" diagonalDown="false">
      <left style="dotted"/>
      <right style="dotted"/>
      <top style="dotted"/>
      <bottom/>
      <diagonal/>
    </border>
    <border diagonalUp="false" diagonalDown="false">
      <left style="dotted"/>
      <right style="dotted"/>
      <top style="dotted"/>
      <bottom style="dotted"/>
      <diagonal/>
    </border>
  </borders>
  <cellStyleXfs count="2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14" fillId="0" borderId="0" applyFont="true" applyBorder="false" applyAlignment="true" applyProtection="false">
      <alignment horizontal="general" vertical="bottom" textRotation="0" wrapText="false" indent="0" shrinkToFit="false"/>
    </xf>
  </cellStyleXfs>
  <cellXfs count="54">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true" applyProtection="true">
      <alignment horizontal="general" vertical="bottom" textRotation="0" wrapText="false" indent="0" shrinkToFit="false"/>
      <protection locked="true" hidden="false"/>
    </xf>
    <xf numFmtId="164" fontId="4" fillId="0" borderId="0" xfId="0" applyFont="true" applyBorder="false" applyAlignment="true" applyProtection="true">
      <alignment horizontal="general" vertical="bottom" textRotation="0" wrapText="false" indent="0" shrinkToFit="false"/>
      <protection locked="true" hidden="false"/>
    </xf>
    <xf numFmtId="164" fontId="5" fillId="2" borderId="1" xfId="0" applyFont="true" applyBorder="true" applyAlignment="true" applyProtection="true">
      <alignment horizontal="left" vertical="center" textRotation="0" wrapText="tru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3" borderId="2" xfId="0" applyFont="true" applyBorder="true" applyAlignment="true" applyProtection="true">
      <alignment horizontal="general" vertical="center" textRotation="0" wrapText="true" indent="0" shrinkToFit="false"/>
      <protection locked="true" hidden="false"/>
    </xf>
    <xf numFmtId="164" fontId="8" fillId="3" borderId="2" xfId="0" applyFont="true" applyBorder="true" applyAlignment="true" applyProtection="true">
      <alignment horizontal="general" vertical="center" textRotation="0" wrapText="true" indent="0" shrinkToFit="false"/>
      <protection locked="true" hidden="false"/>
    </xf>
    <xf numFmtId="164" fontId="9" fillId="2" borderId="2" xfId="0" applyFont="true" applyBorder="true" applyAlignment="true" applyProtection="true">
      <alignment horizontal="center" vertical="center" textRotation="0" wrapText="true" indent="0" shrinkToFit="false"/>
      <protection locked="true" hidden="false"/>
    </xf>
    <xf numFmtId="164" fontId="10" fillId="0" borderId="2" xfId="0" applyFont="true" applyBorder="true" applyAlignment="true" applyProtection="true">
      <alignment horizontal="center" vertical="center" textRotation="0" wrapText="true" indent="0" shrinkToFit="false"/>
      <protection locked="true" hidden="false"/>
    </xf>
    <xf numFmtId="164" fontId="0" fillId="0" borderId="2" xfId="0" applyFont="true" applyBorder="true" applyAlignment="true" applyProtection="true">
      <alignment horizontal="general" vertical="bottom" textRotation="0" wrapText="true" indent="0" shrinkToFit="false"/>
      <protection locked="true" hidden="false"/>
    </xf>
    <xf numFmtId="165" fontId="10" fillId="0" borderId="2" xfId="0" applyFont="true" applyBorder="true" applyAlignment="true" applyProtection="true">
      <alignment horizontal="center" vertical="center" textRotation="0" wrapText="true" indent="0" shrinkToFit="false"/>
      <protection locked="true" hidden="false"/>
    </xf>
    <xf numFmtId="166" fontId="10" fillId="0" borderId="2" xfId="0" applyFont="true" applyBorder="true" applyAlignment="true" applyProtection="true">
      <alignment horizontal="center" vertical="center" textRotation="0" wrapText="true" indent="0" shrinkToFit="false"/>
      <protection locked="true" hidden="false"/>
    </xf>
    <xf numFmtId="167" fontId="10" fillId="0" borderId="2" xfId="0" applyFont="true" applyBorder="true" applyAlignment="true" applyProtection="true">
      <alignment horizontal="center" vertical="center" textRotation="0" wrapText="true" indent="0" shrinkToFit="false"/>
      <protection locked="true" hidden="false"/>
    </xf>
    <xf numFmtId="164" fontId="10" fillId="0" borderId="2" xfId="0" applyFont="true" applyBorder="true" applyAlignment="true" applyProtection="true">
      <alignment horizontal="center" vertical="center" textRotation="0" wrapText="false" indent="0" shrinkToFit="false"/>
      <protection locked="true" hidden="false"/>
    </xf>
    <xf numFmtId="168" fontId="10" fillId="0" borderId="2" xfId="0" applyFont="true" applyBorder="true" applyAlignment="true" applyProtection="true">
      <alignment horizontal="center" vertical="center" textRotation="0" wrapText="true" indent="0" shrinkToFit="false"/>
      <protection locked="true" hidden="false"/>
    </xf>
    <xf numFmtId="165" fontId="10" fillId="0" borderId="2" xfId="0" applyFont="true" applyBorder="true" applyAlignment="true" applyProtection="true">
      <alignment horizontal="center" vertical="center" textRotation="0" wrapText="false" indent="0" shrinkToFit="false"/>
      <protection locked="true" hidden="false"/>
    </xf>
    <xf numFmtId="164" fontId="11" fillId="0" borderId="0" xfId="0" applyFont="true" applyBorder="false" applyAlignment="true" applyProtection="true">
      <alignment horizontal="center" vertical="center" textRotation="0" wrapText="false" indent="0" shrinkToFit="false"/>
      <protection locked="true" hidden="false"/>
    </xf>
    <xf numFmtId="164" fontId="11" fillId="0" borderId="0" xfId="0" applyFont="true" applyBorder="false" applyAlignment="true" applyProtection="true">
      <alignment horizontal="general" vertical="bottom" textRotation="0" wrapText="false" indent="0" shrinkToFit="false"/>
      <protection locked="true" hidden="false"/>
    </xf>
    <xf numFmtId="164" fontId="12" fillId="0" borderId="2" xfId="0" applyFont="true" applyBorder="true" applyAlignment="true" applyProtection="true">
      <alignment horizontal="center" vertical="center" textRotation="0" wrapText="true" indent="0" shrinkToFit="false"/>
      <protection locked="true" hidden="false"/>
    </xf>
    <xf numFmtId="164" fontId="13" fillId="0" borderId="2" xfId="0" applyFont="true" applyBorder="true" applyAlignment="true" applyProtection="true">
      <alignment horizontal="center" vertical="center" textRotation="0" wrapText="true" indent="0" shrinkToFit="false"/>
      <protection locked="true" hidden="false"/>
    </xf>
    <xf numFmtId="164" fontId="11" fillId="0" borderId="0" xfId="0" applyFont="true" applyBorder="false" applyAlignment="true" applyProtection="true">
      <alignment horizontal="center"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center" vertical="bottom" textRotation="0" wrapText="false" indent="0" shrinkToFit="false"/>
      <protection locked="true" hidden="false"/>
    </xf>
    <xf numFmtId="164" fontId="0" fillId="0" borderId="0" xfId="0" applyFont="false" applyBorder="false" applyAlignment="true" applyProtection="true">
      <alignment horizontal="center" vertical="bottom" textRotation="0" wrapText="false" indent="0" shrinkToFit="false"/>
      <protection locked="true" hidden="false"/>
    </xf>
    <xf numFmtId="164" fontId="4" fillId="0" borderId="0" xfId="0" applyFont="true" applyBorder="false" applyAlignment="true" applyProtection="true">
      <alignment horizontal="center" vertical="bottom" textRotation="0" wrapText="false" indent="0" shrinkToFit="false"/>
      <protection locked="true" hidden="false"/>
    </xf>
    <xf numFmtId="169" fontId="0" fillId="0" borderId="0" xfId="0" applyFont="false" applyBorder="false" applyAlignment="true" applyProtection="true">
      <alignment horizontal="general" vertical="bottom" textRotation="0" wrapText="false" indent="0" shrinkToFit="false"/>
      <protection locked="true" hidden="false"/>
    </xf>
    <xf numFmtId="170" fontId="0" fillId="0" borderId="0" xfId="0" applyFont="false" applyBorder="false" applyAlignment="true" applyProtection="true">
      <alignment horizontal="general" vertical="bottom" textRotation="0" wrapText="false" indent="0" shrinkToFit="false"/>
      <protection locked="true" hidden="false"/>
    </xf>
    <xf numFmtId="164" fontId="0" fillId="0" borderId="0" xfId="0" applyFont="true" applyBorder="false" applyAlignment="true" applyProtection="true">
      <alignment horizontal="general" vertical="bottom" textRotation="0" wrapText="true" indent="0" shrinkToFit="false"/>
      <protection locked="true" hidden="false"/>
    </xf>
    <xf numFmtId="165" fontId="0" fillId="0" borderId="0" xfId="0" applyFont="true" applyBorder="false" applyAlignment="true" applyProtection="true">
      <alignment horizontal="general" vertical="bottom" textRotation="0" wrapText="true" indent="0" shrinkToFit="false"/>
      <protection locked="true" hidden="false"/>
    </xf>
    <xf numFmtId="171" fontId="0" fillId="0" borderId="0" xfId="0" applyFont="true" applyBorder="false" applyAlignment="true" applyProtection="true">
      <alignment horizontal="general" vertical="bottom" textRotation="0" wrapText="true" indent="0" shrinkToFit="false"/>
      <protection locked="true" hidden="false"/>
    </xf>
    <xf numFmtId="164" fontId="14" fillId="0" borderId="0" xfId="20" applyFont="true" applyBorder="true" applyAlignment="true" applyProtection="true">
      <alignment horizontal="general" vertical="bottom" textRotation="0" wrapText="false" indent="0" shrinkToFit="false"/>
      <protection locked="true" hidden="false"/>
    </xf>
    <xf numFmtId="164" fontId="15" fillId="0" borderId="0" xfId="0" applyFont="true" applyBorder="false" applyAlignment="true" applyProtection="true">
      <alignment horizontal="general" vertical="bottom" textRotation="0" wrapText="false" indent="0" shrinkToFit="false"/>
      <protection locked="true" hidden="false"/>
    </xf>
    <xf numFmtId="164" fontId="0" fillId="3" borderId="0" xfId="0" applyFont="false" applyBorder="false" applyAlignment="true" applyProtection="true">
      <alignment horizontal="general" vertical="bottom" textRotation="0" wrapText="false" indent="0" shrinkToFit="false"/>
      <protection locked="true" hidden="false"/>
    </xf>
    <xf numFmtId="165" fontId="16" fillId="4" borderId="3" xfId="0" applyFont="true" applyBorder="true" applyAlignment="true" applyProtection="true">
      <alignment horizontal="center" vertical="center" textRotation="0" wrapText="true" indent="0" shrinkToFit="false"/>
      <protection locked="true" hidden="false"/>
    </xf>
    <xf numFmtId="164" fontId="16" fillId="4" borderId="3" xfId="0" applyFont="true" applyBorder="true" applyAlignment="true" applyProtection="true">
      <alignment horizontal="center" vertical="center" textRotation="0" wrapText="true" indent="0" shrinkToFit="false"/>
      <protection locked="true" hidden="false"/>
    </xf>
    <xf numFmtId="169" fontId="16" fillId="4" borderId="3" xfId="0" applyFont="true" applyBorder="true" applyAlignment="true" applyProtection="true">
      <alignment horizontal="center" vertical="center" textRotation="0" wrapText="true" indent="0" shrinkToFit="false"/>
      <protection locked="true" hidden="false"/>
    </xf>
    <xf numFmtId="170" fontId="16" fillId="4" borderId="3" xfId="0" applyFont="true" applyBorder="true" applyAlignment="true" applyProtection="true">
      <alignment horizontal="center" vertical="center" textRotation="0" wrapText="true" indent="0" shrinkToFit="false"/>
      <protection locked="true" hidden="false"/>
    </xf>
    <xf numFmtId="165" fontId="17" fillId="4" borderId="4" xfId="0" applyFont="true" applyBorder="true" applyAlignment="true" applyProtection="true">
      <alignment horizontal="center" vertical="center" textRotation="0" wrapText="false" indent="0" shrinkToFit="false"/>
      <protection locked="true" hidden="false"/>
    </xf>
    <xf numFmtId="164" fontId="17" fillId="4" borderId="4" xfId="0" applyFont="true" applyBorder="true" applyAlignment="true" applyProtection="true">
      <alignment horizontal="center" vertical="center" textRotation="0" wrapText="false" indent="0" shrinkToFit="false"/>
      <protection locked="true" hidden="false"/>
    </xf>
    <xf numFmtId="164" fontId="17" fillId="4" borderId="4" xfId="0" applyFont="true" applyBorder="true" applyAlignment="true" applyProtection="true">
      <alignment horizontal="center" vertical="center" textRotation="0" wrapText="true" indent="0" shrinkToFit="false"/>
      <protection locked="true" hidden="false"/>
    </xf>
    <xf numFmtId="172" fontId="17" fillId="4" borderId="4" xfId="0" applyFont="true" applyBorder="true" applyAlignment="true" applyProtection="true">
      <alignment horizontal="center" vertical="center" textRotation="0" wrapText="false" indent="0" shrinkToFit="false"/>
      <protection locked="true" hidden="false"/>
    </xf>
    <xf numFmtId="164" fontId="17" fillId="4" borderId="4" xfId="0" applyFont="true" applyBorder="true" applyAlignment="true" applyProtection="true">
      <alignment horizontal="left" vertical="center" textRotation="0" wrapText="true" indent="0" shrinkToFit="false"/>
      <protection locked="true" hidden="false"/>
    </xf>
    <xf numFmtId="173" fontId="17" fillId="4" borderId="4" xfId="0" applyFont="true" applyBorder="true" applyAlignment="true" applyProtection="true">
      <alignment horizontal="center" vertical="center" textRotation="0" wrapText="true" indent="0" shrinkToFit="false"/>
      <protection locked="true" hidden="false"/>
    </xf>
    <xf numFmtId="170" fontId="17" fillId="4" borderId="4" xfId="0" applyFont="true" applyBorder="true" applyAlignment="true" applyProtection="true">
      <alignment horizontal="center" vertical="center" textRotation="0" wrapText="true" indent="0" shrinkToFit="false"/>
      <protection locked="true" hidden="false"/>
    </xf>
    <xf numFmtId="165" fontId="17" fillId="4" borderId="4" xfId="0" applyFont="true" applyBorder="true" applyAlignment="true" applyProtection="true">
      <alignment horizontal="center" vertical="center" textRotation="0" wrapText="true" indent="0" shrinkToFit="false"/>
      <protection locked="true" hidden="false"/>
    </xf>
    <xf numFmtId="166" fontId="17" fillId="4" borderId="4" xfId="0" applyFont="true" applyBorder="true" applyAlignment="true" applyProtection="true">
      <alignment horizontal="center" vertical="center" textRotation="0" wrapText="true" indent="0" shrinkToFit="false"/>
      <protection locked="true" hidden="false"/>
    </xf>
    <xf numFmtId="168" fontId="17" fillId="4" borderId="4" xfId="0" applyFont="true" applyBorder="true" applyAlignment="true" applyProtection="true">
      <alignment horizontal="center" vertical="center" textRotation="0" wrapText="true" indent="0" shrinkToFit="false"/>
      <protection locked="true" hidden="false"/>
    </xf>
    <xf numFmtId="165" fontId="17" fillId="4" borderId="4" xfId="0" applyFont="true" applyBorder="true" applyAlignment="true" applyProtection="true">
      <alignment horizontal="left" vertical="center" textRotation="0" wrapText="true" indent="0" shrinkToFit="false"/>
      <protection locked="true" hidden="false"/>
    </xf>
    <xf numFmtId="164" fontId="16" fillId="4" borderId="4" xfId="0" applyFont="true" applyBorder="true" applyAlignment="true" applyProtection="true">
      <alignment horizontal="center" vertical="center" textRotation="0" wrapText="true" indent="0" shrinkToFit="false"/>
      <protection locked="true" hidden="false"/>
    </xf>
    <xf numFmtId="169" fontId="17" fillId="4" borderId="4" xfId="0" applyFont="true" applyBorder="true" applyAlignment="true" applyProtection="true">
      <alignment horizontal="center" vertical="center" textRotation="0" wrapText="true" indent="0" shrinkToFit="false"/>
      <protection locked="true" hidden="false"/>
    </xf>
    <xf numFmtId="174" fontId="17" fillId="4" borderId="4" xfId="0" applyFont="true" applyBorder="true" applyAlignment="true" applyProtection="true">
      <alignment horizontal="center" vertical="center" textRotation="0" wrapText="true" indent="0" shrinkToFit="false"/>
      <protection locked="true" hidden="false"/>
    </xf>
    <xf numFmtId="164" fontId="17" fillId="4" borderId="4" xfId="0" applyFont="true" applyBorder="true" applyAlignment="true" applyProtection="true">
      <alignment horizontal="general" vertical="center" textRotation="0" wrapText="true" indent="0" shrinkToFit="false"/>
      <protection locked="true" hidden="false"/>
    </xf>
    <xf numFmtId="170" fontId="17" fillId="4" borderId="4" xfId="0" applyFont="true" applyBorder="true" applyAlignment="true" applyProtection="true">
      <alignment horizontal="center" vertical="center" textRotation="0" wrapText="false" indent="0" shrinkToFit="false"/>
      <protection locked="true" hidden="false"/>
    </xf>
    <xf numFmtId="164" fontId="18" fillId="4" borderId="4" xfId="20" applyFont="true" applyBorder="true" applyAlignment="true" applyProtection="true">
      <alignment horizontal="center" vertical="center" textRotation="0" wrapText="true" indent="0" shrinkToFit="false"/>
      <protection locked="true" hidden="false"/>
    </xf>
  </cellXfs>
  <cellStyles count="7">
    <cellStyle name="Normal" xfId="0" builtinId="0"/>
    <cellStyle name="Comma" xfId="15" builtinId="3"/>
    <cellStyle name="Comma [0]" xfId="16" builtinId="6"/>
    <cellStyle name="Currency" xfId="17" builtinId="4"/>
    <cellStyle name="Currency [0]" xfId="18" builtinId="7"/>
    <cellStyle name="Percent" xfId="19" builtinId="5"/>
    <cellStyle name="*unknown*" xfId="20" builtinId="8"/>
  </cellStyles>
  <dxfs count="7">
    <dxf>
      <fill>
        <patternFill patternType="solid">
          <fgColor rgb="FF1C4587"/>
        </patternFill>
      </fill>
    </dxf>
    <dxf>
      <fill>
        <patternFill patternType="solid">
          <fgColor rgb="00FFFFFF"/>
        </patternFill>
      </fill>
    </dxf>
    <dxf>
      <fill>
        <patternFill patternType="solid">
          <fgColor rgb="FF000000"/>
          <bgColor rgb="FFFFFFFF"/>
        </patternFill>
      </fill>
    </dxf>
    <dxf>
      <fill>
        <patternFill patternType="solid">
          <fgColor rgb="FFFFFFFF"/>
        </patternFill>
      </fill>
    </dxf>
    <dxf>
      <font>
        <name val="Calibri"/>
        <charset val="1"/>
        <family val="0"/>
        <color rgb="FF000000"/>
        <sz val="11"/>
      </font>
      <fill>
        <patternFill>
          <bgColor rgb="FF008000"/>
        </patternFill>
      </fill>
    </dxf>
    <dxf>
      <font>
        <name val="Calibri"/>
        <charset val="1"/>
        <family val="0"/>
        <color rgb="FF000000"/>
        <sz val="11"/>
      </font>
      <fill>
        <patternFill>
          <bgColor rgb="FFFFFF00"/>
        </patternFill>
      </fill>
    </dxf>
    <dxf>
      <font>
        <name val="Calibri"/>
        <charset val="1"/>
        <family val="0"/>
        <color rgb="FF000000"/>
        <sz val="11"/>
      </font>
      <fill>
        <patternFill>
          <bgColor rgb="FFFF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C9211E"/>
      <rgbColor rgb="FF993366"/>
      <rgbColor rgb="FF1C4587"/>
      <rgbColor rgb="FF333333"/>
    </indexedColors>
  </colors>
</styleSheet>
</file>

<file path=xl/_rels/workbook.xml.rels><?xml version="1.0" encoding="UTF-8"?>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_rels/sheet2.xml.rels><?xml version="1.0" encoding="UTF-8"?>
<Relationships xmlns="http://schemas.openxmlformats.org/package/2006/relationships"><Relationship Id="rId1" Type="http://schemas.openxmlformats.org/officeDocument/2006/relationships/hyperlink" Target="mailto:Julia.Andrade@br.experian.com%20-%20JULIA%20-%2098132-1928" TargetMode="External"/><Relationship Id="rId2" Type="http://schemas.openxmlformats.org/officeDocument/2006/relationships/hyperlink" Target="mailto:raphaelfarias@fortes-recife.com.br%20-%20RAPHAEL%20-%20%20(81)%203134-3921%20/%20%209%209949-7960" TargetMode="External"/><Relationship Id="rId3" Type="http://schemas.openxmlformats.org/officeDocument/2006/relationships/hyperlink" Target="mailto:Julia.Andrade@br.experian.com%20-%20JULIA%20-%2098132-1928" TargetMode="External"/><Relationship Id="rId4" Type="http://schemas.openxmlformats.org/officeDocument/2006/relationships/hyperlink" Target="mailto:gisele.lima@ati.pe.gov.br%20-%20GISELE%20-%203181-8134" TargetMode="External"/><Relationship Id="rId5" Type="http://schemas.openxmlformats.org/officeDocument/2006/relationships/hyperlink" Target="mailto:consultor@uniodontorecife.com.br%20-%20ELIZETE%20-%2081%20-%2099954-5935Andrea%20(Contabilidade)%20-%203366-1851" TargetMode="External"/><Relationship Id="rId6" Type="http://schemas.openxmlformats.org/officeDocument/2006/relationships/hyperlink" Target="mailto:convenios@ciee-pe.org.br%20-%20FL&#193;VIA%20-%203131%206000%20op&#231;&#227;o%2002%20/%20(81)%2098116%206662" TargetMode="External"/><Relationship Id="rId7" Type="http://schemas.openxmlformats.org/officeDocument/2006/relationships/hyperlink" Target="mailto:camila@braslusotur.com.br%20-%20CAMILA%20-%203086.3544" TargetMode="External"/><Relationship Id="rId8" Type="http://schemas.openxmlformats.org/officeDocument/2006/relationships/hyperlink" Target="mailto:Carlos-seg11@hotmail.com%20-%20CARLOS%20-%2098272-6117%20/%20988296686%20/%209929-73958" TargetMode="External"/><Relationship Id="rId9" Type="http://schemas.openxmlformats.org/officeDocument/2006/relationships/hyperlink" Target="mailto:gisele.lima@ati.pe.gov.br%20-%20GISELE%20-%203181-8134" TargetMode="External"/><Relationship Id="rId10" Type="http://schemas.openxmlformats.org/officeDocument/2006/relationships/hyperlink" Target="mailto:kalinamra@oi.net.br%20-%2098839-2042" TargetMode="External"/><Relationship Id="rId11" Type="http://schemas.openxmlformats.org/officeDocument/2006/relationships/hyperlink" Target="mailto:kalinamra@oi.net.br%20-%2098839-2042" TargetMode="External"/><Relationship Id="rId12" Type="http://schemas.openxmlformats.org/officeDocument/2006/relationships/hyperlink" Target="mailto:secjuridico01@secnor.com.br%20-%20FRANCISCO%20-%2098988%20-%206043" TargetMode="External"/><Relationship Id="rId13" Type="http://schemas.openxmlformats.org/officeDocument/2006/relationships/hyperlink" Target="mailto:kalinamra@oi.net.br%20-%2098839-2042" TargetMode="External"/><Relationship Id="rId14" Type="http://schemas.openxmlformats.org/officeDocument/2006/relationships/hyperlink" Target="mailto:p.pedro90henrique@gmail.com%20-%20PEDRO%20-%2098412-0835" TargetMode="External"/><Relationship Id="rId15" Type="http://schemas.openxmlformats.org/officeDocument/2006/relationships/hyperlink" Target="mailto:Daniel.LINS@sodexo.com%20-%20DANIEL%20-%2099195%200849" TargetMode="External"/><Relationship Id="rId16" Type="http://schemas.openxmlformats.org/officeDocument/2006/relationships/hyperlink" Target="mailto:jrobertosjr@gmail.com%20-%20JOS&#201;%20ROBERTO%20-%203020-2060%20%7C%2081%2099805-7724" TargetMode="External"/><Relationship Id="rId17" Type="http://schemas.openxmlformats.org/officeDocument/2006/relationships/hyperlink" Target="mailto:marcos@liraesilva.com.br%20-%20MARCOS" TargetMode="External"/><Relationship Id="rId18" Type="http://schemas.openxmlformats.org/officeDocument/2006/relationships/hyperlink" Target="mailto:consultor@uniodontorecife.com.br%20-%20ELIZETE%20-%2081%20-%2099954-5935%20-%20Andrea%20(Contabilidade)%20-%203366-1851" TargetMode="External"/><Relationship Id="rId19" Type="http://schemas.openxmlformats.org/officeDocument/2006/relationships/hyperlink" Target="mailto:leandro@megadata.com.br%20-%20(21)%2099701-8011" TargetMode="External"/><Relationship Id="rId20" Type="http://schemas.openxmlformats.org/officeDocument/2006/relationships/hyperlink" Target="mailto:p.pedro90henrique@gmail.com%20-%20PEDRO%20-%2098412-0835" TargetMode="External"/><Relationship Id="rId21" Type="http://schemas.openxmlformats.org/officeDocument/2006/relationships/hyperlink" Target="mailto:Julia.Andrade@br.experian.com%20-%20JULIA%20-%2098132-1928" TargetMode="External"/><Relationship Id="rId22" Type="http://schemas.openxmlformats.org/officeDocument/2006/relationships/hyperlink" Target="mailto:jrobertosjr@gmail.com%20-%20JOS&#201;%20ROBERTO%20-%203020-2060%20%7C%2081%2099805-7724" TargetMode="External"/><Relationship Id="rId23" Type="http://schemas.openxmlformats.org/officeDocument/2006/relationships/hyperlink" Target="mailto:leandro@certipe.com.br%20-%20LEANDRO%20-%203097-5558%20/%20999840141" TargetMode="External"/><Relationship Id="rId24" Type="http://schemas.openxmlformats.org/officeDocument/2006/relationships/hyperlink" Target="mailto:m2locacao@hotmail.com%20-%2081-3438.7178" TargetMode="External"/><Relationship Id="rId25" Type="http://schemas.openxmlformats.org/officeDocument/2006/relationships/hyperlink" Target="mailto:consulten@uol.com.br" TargetMode="External"/><Relationship Id="rId26" Type="http://schemas.openxmlformats.org/officeDocument/2006/relationships/hyperlink" Target="mailto:leandro@megadata.com.br%20-%20(21)%2099701-8011" TargetMode="External"/><Relationship Id="rId27" Type="http://schemas.openxmlformats.org/officeDocument/2006/relationships/hyperlink" Target="mailto:p.pedro90henrique@gmail.com%20-%20PEDRO%20-%2098412-0835" TargetMode="External"/><Relationship Id="rId28" Type="http://schemas.openxmlformats.org/officeDocument/2006/relationships/hyperlink" Target="mailto:camila@braslusotur.com.br%20-%20CAMILA%20-%203086.3544" TargetMode="External"/><Relationship Id="rId29" Type="http://schemas.openxmlformats.org/officeDocument/2006/relationships/hyperlink" Target="mailto:Daniel.LINS@sodexo.com%20-%20DANIEL%20-%2099195%200849" TargetMode="External"/><Relationship Id="rId30" Type="http://schemas.openxmlformats.org/officeDocument/2006/relationships/hyperlink" Target="mailto:Julia.Andrade@br.experian.com%20-%20JULIA%20-%2098132-1928" TargetMode="External"/><Relationship Id="rId31" Type="http://schemas.openxmlformats.org/officeDocument/2006/relationships/hyperlink" Target="mailto:kalinamra@oi.net.br%20-%2098839-2042" TargetMode="External"/><Relationship Id="rId32" Type="http://schemas.openxmlformats.org/officeDocument/2006/relationships/hyperlink" Target="mailto:consulten@uol.com.br%20-%20(82)%203235-2381%20/%20(82)%2098802-5675%20/%20(82)%2098176-1769%20-%20ANDERSON%20MARQUES%20OU%20S&#201;RGIO%20CASTRO" TargetMode="External"/><Relationship Id="rId33" Type="http://schemas.openxmlformats.org/officeDocument/2006/relationships/hyperlink" Target="mailto:barcelos.cavalcante@timbrasil.com.br%20-%20BARCELOS%20-%2099923%200108" TargetMode="External"/><Relationship Id="rId34" Type="http://schemas.openxmlformats.org/officeDocument/2006/relationships/hyperlink" Target="mailto:barcelos.cavalcante@timbrasil.com.br%20-%20BARCELOS%20-%2099923%200108" TargetMode="External"/><Relationship Id="rId35" Type="http://schemas.openxmlformats.org/officeDocument/2006/relationships/hyperlink" Target="mailto:consulten@uol.com.br%20-%20(82)%203235-2381%20/%20(82)%2098802-5675%20/%20(82)%2098176-1769%20-%20ANDERSON%20MARQUES%20OU%20S&#201;RGIO%20CASTRO" TargetMode="External"/><Relationship Id="rId36" Type="http://schemas.openxmlformats.org/officeDocument/2006/relationships/hyperlink" Target="mailto:kalinamra@oi.net.br%20-%2098839-2042" TargetMode="External"/><Relationship Id="rId37" Type="http://schemas.openxmlformats.org/officeDocument/2006/relationships/hyperlink" Target="mailto:kalinamra@oi.net.br%20-%2098839-2042" TargetMode="External"/><Relationship Id="rId38" Type="http://schemas.openxmlformats.org/officeDocument/2006/relationships/hyperlink" Target="mailto:secjuridico01@secnor.com.br%20-%20FRANCISCO%20-%2098988%20-%206043" TargetMode="External"/><Relationship Id="rId39" Type="http://schemas.openxmlformats.org/officeDocument/2006/relationships/hyperlink" Target="mailto:felipe.ramos@toppus.net" TargetMode="External"/><Relationship Id="rId40" Type="http://schemas.openxmlformats.org/officeDocument/2006/relationships/hyperlink" Target="mailto:leandro@megadata.com.br%20-%20(21)%2099701-8011" TargetMode="External"/><Relationship Id="rId41" Type="http://schemas.openxmlformats.org/officeDocument/2006/relationships/hyperlink" Target="mailto:p.pedro90henrique@gmail.com%20-%20PEDRO%20-%2098412-0835" TargetMode="External"/><Relationship Id="rId42" Type="http://schemas.openxmlformats.org/officeDocument/2006/relationships/hyperlink" Target="mailto:kalinamra@oi.net.br%20-%2098839-2042" TargetMode="External"/><Relationship Id="rId43" Type="http://schemas.openxmlformats.org/officeDocument/2006/relationships/hyperlink" Target="mailto:camila@braslusotur.com.br%20-%20CAMILA%20-%203086.3544" TargetMode="External"/><Relationship Id="rId44" Type="http://schemas.openxmlformats.org/officeDocument/2006/relationships/hyperlink" Target="mailto:Daniel.LINS@sodexo.com%20-%20DANIEL%20-%2099195%200849" TargetMode="External"/><Relationship Id="rId45" Type="http://schemas.openxmlformats.org/officeDocument/2006/relationships/hyperlink" Target="mailto:diope.custodia.atend@bb.com.br%20-%20Edson%20Souza/%20Arthur%20Silva%20Gomes%20-%20(21)%203808.3465/%206005/%203173" TargetMode="External"/><Relationship Id="rId46" Type="http://schemas.openxmlformats.org/officeDocument/2006/relationships/hyperlink" Target="mailto:diope.custodia.atend@bb.com.br%20-%20Edson%20Souza/%20Arthur%20Silva%20Gomes%20-%20((21)3808.3465/%206005/%203173" TargetMode="External"/><Relationship Id="rId47" Type="http://schemas.openxmlformats.org/officeDocument/2006/relationships/hyperlink" Target="mailto:consulten@uol.com.br%20-%20(82)%203235-2381%20/%20(82)%2098802-5675%20/%20(82)%2098176-1769%20-%20ANDERSON%20MARQUES%20OU%20S&#201;RGIO%20CASTRO" TargetMode="External"/><Relationship Id="rId48" Type="http://schemas.openxmlformats.org/officeDocument/2006/relationships/hyperlink" Target="mailto:diope.custodia.atend@bb.com.br%20-%20Edson%20Souza/%20Arthur%20Silva%20Gomes%20-%20(21)%203808.3465/%206005/%203173" TargetMode="External"/><Relationship Id="rId49" Type="http://schemas.openxmlformats.org/officeDocument/2006/relationships/hyperlink" Target="mailto:Julia.Andrade@br.experian.com%20-%20JULIA%20-%2098132-1928" TargetMode="External"/><Relationship Id="rId50" Type="http://schemas.openxmlformats.org/officeDocument/2006/relationships/hyperlink" Target="mailto:raphaelfarias@fortes-recife.com.br%20-%20RAPHAEL%20-%20%20(81)%203134-3921%20/%20%209%209949-7960" TargetMode="External"/><Relationship Id="rId51" Type="http://schemas.openxmlformats.org/officeDocument/2006/relationships/hyperlink" Target="mailto:Julia.Andrade@br.experian.com%20-%20JULIA%20-%2098132-1928" TargetMode="External"/><Relationship Id="rId52" Type="http://schemas.openxmlformats.org/officeDocument/2006/relationships/hyperlink" Target="mailto:gisele.lima@ati.pe.gov.br%20-%20GISELE%20-%203181-8134" TargetMode="External"/><Relationship Id="rId53" Type="http://schemas.openxmlformats.org/officeDocument/2006/relationships/hyperlink" Target="mailto:consultor@uniodontorecife.com.br%20-%20ELIZETE%20-%2081%20-%2099954-5935Andrea%20(Contabilidade)%20-%203366-1851" TargetMode="External"/><Relationship Id="rId54" Type="http://schemas.openxmlformats.org/officeDocument/2006/relationships/hyperlink" Target="mailto:convenios@ciee-pe.org.br%20-%20FL&#193;VIA%20-%203131%206000%20op&#231;&#227;o%2002%20/%20(81)%2098116%206662" TargetMode="External"/><Relationship Id="rId55" Type="http://schemas.openxmlformats.org/officeDocument/2006/relationships/hyperlink" Target="mailto:camila@braslusotur.com.br%20-%20CAMILA%20-%203086.3544" TargetMode="External"/><Relationship Id="rId56" Type="http://schemas.openxmlformats.org/officeDocument/2006/relationships/hyperlink" Target="mailto:Carlos-seg11@hotmail.com%20-%20CARLOS%20-%2098272-6117%20/%20988296686%20/%209929-73958" TargetMode="External"/><Relationship Id="rId57" Type="http://schemas.openxmlformats.org/officeDocument/2006/relationships/hyperlink" Target="mailto:gisele.lima@ati.pe.gov.br%20-%20GISELE%20-%203181-8134" TargetMode="External"/><Relationship Id="rId58" Type="http://schemas.openxmlformats.org/officeDocument/2006/relationships/hyperlink" Target="mailto:kalinamra@oi.net.br%20-%2098839-2042" TargetMode="External"/><Relationship Id="rId59" Type="http://schemas.openxmlformats.org/officeDocument/2006/relationships/hyperlink" Target="mailto:kalinamra@oi.net.br%20-%2098839-2042" TargetMode="External"/><Relationship Id="rId60" Type="http://schemas.openxmlformats.org/officeDocument/2006/relationships/hyperlink" Target="mailto:secjuridico01@secnor.com.br%20-%20FRANCISCO%20-%2098988%20-%206043" TargetMode="External"/><Relationship Id="rId61" Type="http://schemas.openxmlformats.org/officeDocument/2006/relationships/hyperlink" Target="mailto:kalinamra@oi.net.br%20-%2098839-2042" TargetMode="External"/><Relationship Id="rId62" Type="http://schemas.openxmlformats.org/officeDocument/2006/relationships/hyperlink" Target="mailto:p.pedro90henrique@gmail.com%20-%20PEDRO%20-%2098412-0835" TargetMode="External"/><Relationship Id="rId63" Type="http://schemas.openxmlformats.org/officeDocument/2006/relationships/hyperlink" Target="mailto:Daniel.LINS@sodexo.com%20-%20DANIEL%20-%2099195%200849" TargetMode="External"/><Relationship Id="rId64" Type="http://schemas.openxmlformats.org/officeDocument/2006/relationships/hyperlink" Target="mailto:jrobertosjr@gmail.com%20-%20JOS&#201;%20ROBERTO%20-%203020-2060%20%7C%2081%2099805-7724" TargetMode="External"/><Relationship Id="rId65" Type="http://schemas.openxmlformats.org/officeDocument/2006/relationships/hyperlink" Target="mailto:marcos@liraesilva.com.br%20-%20MARCOS" TargetMode="External"/><Relationship Id="rId66" Type="http://schemas.openxmlformats.org/officeDocument/2006/relationships/hyperlink" Target="mailto:consultor@uniodontorecife.com.br%20-%20ELIZETE%20-%2081%20-%2099954-5935%20-%20Andrea%20(Contabilidade)%20-%203366-1851" TargetMode="External"/><Relationship Id="rId67" Type="http://schemas.openxmlformats.org/officeDocument/2006/relationships/hyperlink" Target="mailto:leandro@megadata.com.br%20-%20(21)%2099701-8011" TargetMode="External"/><Relationship Id="rId68" Type="http://schemas.openxmlformats.org/officeDocument/2006/relationships/hyperlink" Target="mailto:p.pedro90henrique@gmail.com%20-%20PEDRO%20-%2098412-0835" TargetMode="Externa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67"/>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pane xSplit="0" ySplit="5" topLeftCell="A6" activePane="bottomLeft" state="frozen"/>
      <selection pane="topLeft" activeCell="A1" activeCellId="0" sqref="A1"/>
      <selection pane="bottomLeft" activeCell="C7" activeCellId="0" sqref="C7"/>
    </sheetView>
  </sheetViews>
  <sheetFormatPr defaultColWidth="14.42578125" defaultRowHeight="13.8" zeroHeight="false" outlineLevelRow="0" outlineLevelCol="0"/>
  <cols>
    <col collapsed="false" customWidth="true" hidden="false" outlineLevel="0" max="1" min="1" style="1" width="16.43"/>
    <col collapsed="false" customWidth="true" hidden="false" outlineLevel="0" max="2" min="2" style="1" width="47.42"/>
    <col collapsed="false" customWidth="true" hidden="false" outlineLevel="0" max="4" min="3" style="1" width="24.86"/>
    <col collapsed="false" customWidth="true" hidden="false" outlineLevel="0" max="5" min="5" style="1" width="13.9"/>
    <col collapsed="false" customWidth="true" hidden="false" outlineLevel="0" max="6" min="6" style="1" width="20.14"/>
    <col collapsed="false" customWidth="true" hidden="false" outlineLevel="0" max="7" min="7" style="2" width="22.86"/>
    <col collapsed="false" customWidth="true" hidden="false" outlineLevel="0" max="8" min="8" style="1" width="24.29"/>
    <col collapsed="false" customWidth="true" hidden="false" outlineLevel="0" max="9" min="9" style="1" width="28"/>
    <col collapsed="false" customWidth="true" hidden="false" outlineLevel="0" max="10" min="10" style="1" width="21.29"/>
    <col collapsed="false" customWidth="true" hidden="false" outlineLevel="0" max="11" min="11" style="1" width="26"/>
    <col collapsed="false" customWidth="false" hidden="false" outlineLevel="0" max="12" min="12" style="1" width="14.42"/>
    <col collapsed="false" customWidth="true" hidden="false" outlineLevel="0" max="13" min="13" style="2" width="14.29"/>
    <col collapsed="false" customWidth="true" hidden="false" outlineLevel="0" max="14" min="14" style="1" width="14.71"/>
    <col collapsed="false" customWidth="true" hidden="false" outlineLevel="0" max="15" min="15" style="2" width="13"/>
    <col collapsed="false" customWidth="true" hidden="false" outlineLevel="0" max="16" min="16" style="2" width="12.42"/>
    <col collapsed="false" customWidth="true" hidden="false" outlineLevel="0" max="17" min="17" style="1" width="20.42"/>
    <col collapsed="false" customWidth="true" hidden="false" outlineLevel="0" max="18" min="18" style="1" width="17.57"/>
    <col collapsed="false" customWidth="true" hidden="false" outlineLevel="0" max="19" min="19" style="1" width="16.71"/>
    <col collapsed="false" customWidth="true" hidden="false" outlineLevel="0" max="20" min="20" style="1" width="20.14"/>
    <col collapsed="false" customWidth="true" hidden="false" outlineLevel="0" max="21" min="21" style="2" width="21.29"/>
    <col collapsed="false" customWidth="true" hidden="false" outlineLevel="0" max="22" min="22" style="1" width="21.29"/>
    <col collapsed="false" customWidth="true" hidden="false" outlineLevel="0" max="23" min="23" style="1" width="21.84"/>
    <col collapsed="false" customWidth="true" hidden="false" outlineLevel="0" max="36" min="24" style="1" width="14.71"/>
    <col collapsed="false" customWidth="true" hidden="false" outlineLevel="0" max="16384" min="16383" style="1" width="11.53"/>
  </cols>
  <sheetData>
    <row r="1" customFormat="false" ht="15" hidden="false" customHeight="true" outlineLevel="0" collapsed="false">
      <c r="A1" s="3"/>
      <c r="B1" s="3" t="s">
        <v>0</v>
      </c>
      <c r="C1" s="3"/>
      <c r="D1" s="3"/>
      <c r="E1" s="3"/>
      <c r="F1" s="3"/>
      <c r="G1" s="3"/>
      <c r="H1" s="3"/>
      <c r="I1" s="3"/>
      <c r="J1" s="3"/>
      <c r="K1" s="3"/>
      <c r="L1" s="3"/>
      <c r="M1" s="3"/>
      <c r="N1" s="3"/>
      <c r="O1" s="3"/>
      <c r="P1" s="3"/>
      <c r="Q1" s="3"/>
      <c r="R1" s="3"/>
      <c r="S1" s="3"/>
      <c r="T1" s="3"/>
      <c r="U1" s="3"/>
      <c r="V1" s="3"/>
      <c r="W1" s="3"/>
      <c r="X1" s="4"/>
      <c r="Y1" s="4"/>
      <c r="Z1" s="4"/>
      <c r="AA1" s="4"/>
      <c r="AB1" s="4"/>
      <c r="AC1" s="4"/>
      <c r="AD1" s="4"/>
      <c r="AE1" s="4"/>
      <c r="AF1" s="4"/>
      <c r="AG1" s="4"/>
      <c r="AH1" s="4"/>
      <c r="AI1" s="4"/>
      <c r="AJ1" s="4"/>
    </row>
    <row r="2" customFormat="false" ht="21" hidden="false" customHeight="true" outlineLevel="0" collapsed="false">
      <c r="A2" s="3"/>
      <c r="B2" s="3" t="s">
        <v>1</v>
      </c>
      <c r="C2" s="3"/>
      <c r="D2" s="3"/>
      <c r="E2" s="3"/>
      <c r="F2" s="3"/>
      <c r="G2" s="3"/>
      <c r="H2" s="3"/>
      <c r="I2" s="3"/>
      <c r="J2" s="3"/>
      <c r="K2" s="3"/>
      <c r="L2" s="3"/>
      <c r="M2" s="3"/>
      <c r="N2" s="3"/>
      <c r="O2" s="3"/>
      <c r="P2" s="3"/>
      <c r="Q2" s="3"/>
      <c r="R2" s="3"/>
      <c r="S2" s="3"/>
      <c r="T2" s="3"/>
      <c r="U2" s="3"/>
      <c r="V2" s="3"/>
      <c r="W2" s="3"/>
      <c r="X2" s="4"/>
      <c r="Y2" s="4"/>
      <c r="Z2" s="4"/>
      <c r="AA2" s="4"/>
      <c r="AB2" s="4"/>
      <c r="AC2" s="4"/>
      <c r="AD2" s="4"/>
      <c r="AE2" s="4"/>
      <c r="AF2" s="4"/>
      <c r="AG2" s="4"/>
      <c r="AH2" s="4"/>
      <c r="AI2" s="4"/>
      <c r="AJ2" s="4"/>
    </row>
    <row r="3" customFormat="false" ht="21" hidden="false" customHeight="true" outlineLevel="0" collapsed="false">
      <c r="A3" s="3"/>
      <c r="B3" s="3" t="s">
        <v>2</v>
      </c>
      <c r="C3" s="3"/>
      <c r="D3" s="3"/>
      <c r="E3" s="3"/>
      <c r="F3" s="3"/>
      <c r="G3" s="3"/>
      <c r="H3" s="3"/>
      <c r="I3" s="3"/>
      <c r="J3" s="3"/>
      <c r="K3" s="3"/>
      <c r="L3" s="3"/>
      <c r="M3" s="3"/>
      <c r="N3" s="3"/>
      <c r="O3" s="3"/>
      <c r="P3" s="3"/>
      <c r="Q3" s="3"/>
      <c r="R3" s="3"/>
      <c r="S3" s="3"/>
      <c r="T3" s="3"/>
      <c r="U3" s="3"/>
      <c r="V3" s="3"/>
      <c r="W3" s="3"/>
      <c r="X3" s="4"/>
      <c r="Y3" s="4"/>
      <c r="Z3" s="4"/>
      <c r="AA3" s="4"/>
      <c r="AB3" s="4"/>
      <c r="AC3" s="4"/>
      <c r="AD3" s="4"/>
      <c r="AE3" s="4"/>
      <c r="AF3" s="4"/>
      <c r="AG3" s="4"/>
      <c r="AH3" s="4"/>
      <c r="AI3" s="4"/>
      <c r="AJ3" s="4"/>
    </row>
    <row r="4" customFormat="false" ht="15" hidden="false" customHeight="true" outlineLevel="0" collapsed="false">
      <c r="A4" s="5" t="s">
        <v>3</v>
      </c>
      <c r="B4" s="5"/>
      <c r="C4" s="5"/>
      <c r="D4" s="6"/>
      <c r="E4" s="6"/>
      <c r="F4" s="6"/>
      <c r="G4" s="6"/>
      <c r="H4" s="6"/>
      <c r="I4" s="6"/>
      <c r="J4" s="6"/>
      <c r="K4" s="6"/>
      <c r="L4" s="6"/>
      <c r="M4" s="6"/>
      <c r="N4" s="6"/>
      <c r="O4" s="6"/>
      <c r="P4" s="6"/>
      <c r="Q4" s="6"/>
      <c r="R4" s="6"/>
      <c r="S4" s="6"/>
      <c r="T4" s="6"/>
      <c r="U4" s="6"/>
      <c r="V4" s="6"/>
      <c r="W4" s="6"/>
      <c r="X4" s="4"/>
      <c r="Y4" s="4"/>
      <c r="Z4" s="4"/>
      <c r="AA4" s="4"/>
      <c r="AB4" s="4"/>
      <c r="AC4" s="4"/>
      <c r="AD4" s="4"/>
      <c r="AE4" s="4"/>
      <c r="AF4" s="4"/>
      <c r="AG4" s="4"/>
      <c r="AH4" s="4"/>
      <c r="AI4" s="4"/>
      <c r="AJ4" s="4"/>
    </row>
    <row r="5" customFormat="false" ht="64.9" hidden="false" customHeight="false" outlineLevel="0" collapsed="false">
      <c r="A5" s="7" t="s">
        <v>4</v>
      </c>
      <c r="B5" s="7" t="s">
        <v>5</v>
      </c>
      <c r="C5" s="7" t="s">
        <v>6</v>
      </c>
      <c r="D5" s="7" t="s">
        <v>7</v>
      </c>
      <c r="E5" s="7" t="s">
        <v>8</v>
      </c>
      <c r="F5" s="7" t="s">
        <v>9</v>
      </c>
      <c r="G5" s="7" t="s">
        <v>10</v>
      </c>
      <c r="H5" s="7" t="s">
        <v>11</v>
      </c>
      <c r="I5" s="7" t="s">
        <v>12</v>
      </c>
      <c r="J5" s="7" t="s">
        <v>13</v>
      </c>
      <c r="K5" s="7" t="s">
        <v>14</v>
      </c>
      <c r="L5" s="7" t="s">
        <v>15</v>
      </c>
      <c r="M5" s="7" t="s">
        <v>16</v>
      </c>
      <c r="N5" s="7" t="s">
        <v>17</v>
      </c>
      <c r="O5" s="7" t="s">
        <v>18</v>
      </c>
      <c r="P5" s="7" t="s">
        <v>19</v>
      </c>
      <c r="Q5" s="7" t="s">
        <v>20</v>
      </c>
      <c r="R5" s="7" t="s">
        <v>21</v>
      </c>
      <c r="S5" s="7" t="s">
        <v>22</v>
      </c>
      <c r="T5" s="7" t="s">
        <v>23</v>
      </c>
      <c r="U5" s="7" t="s">
        <v>24</v>
      </c>
      <c r="V5" s="7" t="s">
        <v>25</v>
      </c>
      <c r="W5" s="7" t="s">
        <v>26</v>
      </c>
      <c r="X5" s="4"/>
      <c r="Y5" s="4"/>
      <c r="Z5" s="4"/>
      <c r="AA5" s="4"/>
      <c r="AB5" s="4"/>
      <c r="AC5" s="4"/>
      <c r="AD5" s="4"/>
      <c r="AE5" s="4"/>
      <c r="AF5" s="4"/>
      <c r="AG5" s="4"/>
      <c r="AH5" s="4"/>
      <c r="AI5" s="4"/>
    </row>
    <row r="6" s="17" customFormat="true" ht="79.85" hidden="false" customHeight="false" outlineLevel="0" collapsed="false">
      <c r="A6" s="8" t="n">
        <v>1</v>
      </c>
      <c r="B6" s="9" t="s">
        <v>27</v>
      </c>
      <c r="C6" s="9" t="s">
        <v>28</v>
      </c>
      <c r="D6" s="9" t="s">
        <v>29</v>
      </c>
      <c r="E6" s="10" t="n">
        <v>45468</v>
      </c>
      <c r="F6" s="10" t="n">
        <v>45832</v>
      </c>
      <c r="G6" s="11" t="n">
        <v>132369.84</v>
      </c>
      <c r="H6" s="8" t="s">
        <v>30</v>
      </c>
      <c r="I6" s="8" t="s">
        <v>31</v>
      </c>
      <c r="J6" s="8" t="s">
        <v>32</v>
      </c>
      <c r="K6" s="8" t="s">
        <v>33</v>
      </c>
      <c r="L6" s="12" t="n">
        <v>2024</v>
      </c>
      <c r="M6" s="10" t="n">
        <v>45468</v>
      </c>
      <c r="N6" s="8"/>
      <c r="O6" s="10" t="n">
        <v>45832</v>
      </c>
      <c r="P6" s="13" t="s">
        <v>34</v>
      </c>
      <c r="Q6" s="11" t="s">
        <v>34</v>
      </c>
      <c r="R6" s="14" t="n">
        <v>11030.82</v>
      </c>
      <c r="S6" s="11" t="n">
        <v>132369.84</v>
      </c>
      <c r="T6" s="11" t="n">
        <f aca="false">2206.08+11032.82+11030.82+11030.82+11030.82+11030.82+11030.82+11030.82+11030.82</f>
        <v>90454.64</v>
      </c>
      <c r="U6" s="8" t="s">
        <v>35</v>
      </c>
      <c r="V6" s="8" t="s">
        <v>36</v>
      </c>
      <c r="W6" s="15" t="s">
        <v>37</v>
      </c>
      <c r="X6" s="16"/>
      <c r="Y6" s="16"/>
      <c r="Z6" s="16"/>
      <c r="AA6" s="16"/>
      <c r="AB6" s="16"/>
      <c r="AC6" s="16"/>
      <c r="AD6" s="16"/>
      <c r="AE6" s="16"/>
      <c r="AF6" s="16"/>
      <c r="AG6" s="16"/>
      <c r="AH6" s="16"/>
      <c r="AI6" s="16"/>
      <c r="XFB6" s="1"/>
      <c r="XFC6" s="1"/>
      <c r="XFD6" s="1"/>
    </row>
    <row r="7" s="17" customFormat="true" ht="225.35" hidden="false" customHeight="false" outlineLevel="0" collapsed="false">
      <c r="A7" s="8" t="n">
        <v>2</v>
      </c>
      <c r="B7" s="9" t="s">
        <v>38</v>
      </c>
      <c r="C7" s="9" t="s">
        <v>39</v>
      </c>
      <c r="D7" s="9" t="s">
        <v>40</v>
      </c>
      <c r="E7" s="10" t="n">
        <v>45568</v>
      </c>
      <c r="F7" s="10" t="n">
        <v>46925</v>
      </c>
      <c r="G7" s="11" t="n">
        <v>30657.66</v>
      </c>
      <c r="H7" s="8" t="s">
        <v>41</v>
      </c>
      <c r="I7" s="8" t="s">
        <v>31</v>
      </c>
      <c r="J7" s="8" t="s">
        <v>42</v>
      </c>
      <c r="K7" s="8" t="s">
        <v>43</v>
      </c>
      <c r="L7" s="12" t="n">
        <v>2023</v>
      </c>
      <c r="M7" s="10" t="n">
        <v>45099</v>
      </c>
      <c r="N7" s="8" t="s">
        <v>44</v>
      </c>
      <c r="O7" s="10" t="n">
        <v>46925</v>
      </c>
      <c r="P7" s="13" t="s">
        <v>34</v>
      </c>
      <c r="Q7" s="8" t="s">
        <v>45</v>
      </c>
      <c r="R7" s="14" t="n">
        <f aca="false">S7/12</f>
        <v>2554.805</v>
      </c>
      <c r="S7" s="11" t="n">
        <f aca="false">G7</f>
        <v>30657.66</v>
      </c>
      <c r="T7" s="11" t="n">
        <f aca="false">19990+7373.57+19990+9776.34+19990+19990+10000+19990+9528.94+9932.89+19990+9992.11+19990+9329.77+19990+9153.45+19990+9185.79+20657.67+20657.67+9768.43+20657.57+7739.96++20657.57+8091.36+ 9458.95+9651.51+20657.57+20657.57</f>
        <v>432838.69</v>
      </c>
      <c r="U7" s="8" t="s">
        <v>35</v>
      </c>
      <c r="V7" s="8" t="s">
        <v>46</v>
      </c>
      <c r="W7" s="15" t="s">
        <v>37</v>
      </c>
      <c r="X7" s="16"/>
      <c r="Y7" s="16"/>
      <c r="Z7" s="16"/>
      <c r="AA7" s="16"/>
      <c r="AB7" s="16"/>
      <c r="AC7" s="16"/>
      <c r="AD7" s="16"/>
      <c r="AE7" s="16"/>
      <c r="AF7" s="16"/>
      <c r="AG7" s="16"/>
      <c r="AH7" s="16"/>
      <c r="AI7" s="16"/>
      <c r="XFB7" s="1"/>
      <c r="XFC7" s="1"/>
      <c r="XFD7" s="1"/>
    </row>
    <row r="8" s="17" customFormat="true" ht="113.4" hidden="false" customHeight="false" outlineLevel="0" collapsed="false">
      <c r="A8" s="8" t="n">
        <v>3</v>
      </c>
      <c r="B8" s="9" t="s">
        <v>47</v>
      </c>
      <c r="C8" s="9" t="s">
        <v>48</v>
      </c>
      <c r="D8" s="9" t="s">
        <v>49</v>
      </c>
      <c r="E8" s="10" t="n">
        <v>45604</v>
      </c>
      <c r="F8" s="10" t="n">
        <v>45968</v>
      </c>
      <c r="G8" s="11" t="n">
        <v>34940</v>
      </c>
      <c r="H8" s="8" t="s">
        <v>50</v>
      </c>
      <c r="I8" s="8" t="s">
        <v>31</v>
      </c>
      <c r="J8" s="8" t="s">
        <v>51</v>
      </c>
      <c r="K8" s="8" t="s">
        <v>52</v>
      </c>
      <c r="L8" s="12" t="n">
        <v>2024</v>
      </c>
      <c r="M8" s="10" t="n">
        <v>45604</v>
      </c>
      <c r="N8" s="8"/>
      <c r="O8" s="10" t="n">
        <v>45968</v>
      </c>
      <c r="P8" s="13" t="s">
        <v>34</v>
      </c>
      <c r="Q8" s="11" t="s">
        <v>34</v>
      </c>
      <c r="R8" s="14" t="s">
        <v>53</v>
      </c>
      <c r="S8" s="11" t="n">
        <v>34940</v>
      </c>
      <c r="T8" s="11" t="n">
        <v>0</v>
      </c>
      <c r="U8" s="8" t="s">
        <v>54</v>
      </c>
      <c r="V8" s="8" t="s">
        <v>55</v>
      </c>
      <c r="W8" s="15" t="s">
        <v>37</v>
      </c>
      <c r="X8" s="16"/>
      <c r="Y8" s="16"/>
      <c r="Z8" s="16"/>
      <c r="AA8" s="16"/>
      <c r="AB8" s="16"/>
      <c r="AC8" s="16"/>
      <c r="AD8" s="16"/>
      <c r="AE8" s="16"/>
      <c r="AF8" s="16"/>
      <c r="AG8" s="16"/>
      <c r="AH8" s="16"/>
      <c r="AI8" s="16"/>
      <c r="XFB8" s="1"/>
      <c r="XFC8" s="1"/>
      <c r="XFD8" s="1"/>
    </row>
    <row r="9" s="17" customFormat="true" ht="57.45" hidden="false" customHeight="false" outlineLevel="0" collapsed="false">
      <c r="A9" s="8" t="n">
        <v>4</v>
      </c>
      <c r="B9" s="9" t="s">
        <v>56</v>
      </c>
      <c r="C9" s="9" t="s">
        <v>57</v>
      </c>
      <c r="D9" s="9" t="s">
        <v>58</v>
      </c>
      <c r="E9" s="10" t="n">
        <v>45559</v>
      </c>
      <c r="F9" s="10" t="n">
        <v>45923</v>
      </c>
      <c r="G9" s="11" t="n">
        <v>18000</v>
      </c>
      <c r="H9" s="8" t="s">
        <v>59</v>
      </c>
      <c r="I9" s="8" t="s">
        <v>31</v>
      </c>
      <c r="J9" s="8" t="s">
        <v>60</v>
      </c>
      <c r="K9" s="8" t="s">
        <v>61</v>
      </c>
      <c r="L9" s="12" t="n">
        <v>2024</v>
      </c>
      <c r="M9" s="10" t="n">
        <v>45559</v>
      </c>
      <c r="N9" s="8"/>
      <c r="O9" s="10" t="n">
        <v>45923</v>
      </c>
      <c r="P9" s="13" t="s">
        <v>34</v>
      </c>
      <c r="Q9" s="11" t="s">
        <v>34</v>
      </c>
      <c r="R9" s="14" t="s">
        <v>62</v>
      </c>
      <c r="S9" s="11" t="n">
        <v>18000</v>
      </c>
      <c r="T9" s="11" t="n">
        <f aca="false">1800+3900+1500</f>
        <v>7200</v>
      </c>
      <c r="U9" s="8" t="s">
        <v>35</v>
      </c>
      <c r="V9" s="8" t="s">
        <v>46</v>
      </c>
      <c r="W9" s="15" t="s">
        <v>37</v>
      </c>
      <c r="X9" s="16"/>
      <c r="Y9" s="16"/>
      <c r="Z9" s="16"/>
      <c r="AA9" s="16"/>
      <c r="AB9" s="16"/>
      <c r="AC9" s="16"/>
      <c r="AD9" s="16"/>
      <c r="AE9" s="16"/>
      <c r="AF9" s="16"/>
      <c r="AG9" s="16"/>
      <c r="AH9" s="16"/>
      <c r="AI9" s="16"/>
      <c r="XFB9" s="1"/>
      <c r="XFC9" s="1"/>
      <c r="XFD9" s="1"/>
    </row>
    <row r="10" s="17" customFormat="true" ht="68.65" hidden="false" customHeight="false" outlineLevel="0" collapsed="false">
      <c r="A10" s="8" t="n">
        <v>5</v>
      </c>
      <c r="B10" s="9" t="s">
        <v>56</v>
      </c>
      <c r="C10" s="9" t="s">
        <v>57</v>
      </c>
      <c r="D10" s="9" t="s">
        <v>63</v>
      </c>
      <c r="E10" s="10" t="n">
        <v>45622</v>
      </c>
      <c r="F10" s="10" t="n">
        <v>45986</v>
      </c>
      <c r="G10" s="11" t="n">
        <v>10000</v>
      </c>
      <c r="H10" s="8" t="s">
        <v>59</v>
      </c>
      <c r="I10" s="8" t="s">
        <v>31</v>
      </c>
      <c r="J10" s="8" t="s">
        <v>60</v>
      </c>
      <c r="K10" s="8" t="s">
        <v>64</v>
      </c>
      <c r="L10" s="12" t="n">
        <v>2024</v>
      </c>
      <c r="M10" s="10" t="n">
        <v>45622</v>
      </c>
      <c r="N10" s="8"/>
      <c r="O10" s="10" t="n">
        <v>45986</v>
      </c>
      <c r="P10" s="13" t="s">
        <v>34</v>
      </c>
      <c r="Q10" s="11" t="s">
        <v>34</v>
      </c>
      <c r="R10" s="14" t="s">
        <v>65</v>
      </c>
      <c r="S10" s="11" t="n">
        <v>10000</v>
      </c>
      <c r="T10" s="11" t="n">
        <v>4250</v>
      </c>
      <c r="U10" s="8" t="s">
        <v>35</v>
      </c>
      <c r="V10" s="8" t="s">
        <v>46</v>
      </c>
      <c r="W10" s="15" t="s">
        <v>37</v>
      </c>
      <c r="X10" s="16"/>
      <c r="Y10" s="16"/>
      <c r="Z10" s="16"/>
      <c r="AA10" s="16"/>
      <c r="AB10" s="16"/>
      <c r="AC10" s="16"/>
      <c r="AD10" s="16"/>
      <c r="AE10" s="16"/>
      <c r="AF10" s="16"/>
      <c r="AG10" s="16"/>
      <c r="AH10" s="16"/>
      <c r="AI10" s="16"/>
      <c r="XFB10" s="1"/>
      <c r="XFC10" s="1"/>
      <c r="XFD10" s="1"/>
    </row>
    <row r="11" s="17" customFormat="true" ht="180.55" hidden="false" customHeight="false" outlineLevel="0" collapsed="false">
      <c r="A11" s="8" t="n">
        <v>6</v>
      </c>
      <c r="B11" s="9" t="s">
        <v>66</v>
      </c>
      <c r="C11" s="9" t="s">
        <v>67</v>
      </c>
      <c r="D11" s="9" t="s">
        <v>68</v>
      </c>
      <c r="E11" s="10" t="n">
        <v>45477</v>
      </c>
      <c r="F11" s="10" t="n">
        <v>45841</v>
      </c>
      <c r="G11" s="11" t="n">
        <v>6000</v>
      </c>
      <c r="H11" s="8" t="s">
        <v>69</v>
      </c>
      <c r="I11" s="8" t="s">
        <v>31</v>
      </c>
      <c r="J11" s="8" t="s">
        <v>70</v>
      </c>
      <c r="K11" s="8" t="s">
        <v>71</v>
      </c>
      <c r="L11" s="12" t="n">
        <v>2024</v>
      </c>
      <c r="M11" s="10" t="n">
        <v>45477</v>
      </c>
      <c r="N11" s="8"/>
      <c r="O11" s="10" t="n">
        <v>45841</v>
      </c>
      <c r="P11" s="13" t="s">
        <v>34</v>
      </c>
      <c r="Q11" s="11" t="s">
        <v>34</v>
      </c>
      <c r="R11" s="14" t="s">
        <v>59</v>
      </c>
      <c r="S11" s="11" t="n">
        <v>6000</v>
      </c>
      <c r="T11" s="11" t="n">
        <v>6000</v>
      </c>
      <c r="U11" s="8" t="s">
        <v>72</v>
      </c>
      <c r="V11" s="8" t="s">
        <v>73</v>
      </c>
      <c r="W11" s="15" t="s">
        <v>37</v>
      </c>
      <c r="X11" s="16"/>
      <c r="Y11" s="16"/>
      <c r="Z11" s="16"/>
      <c r="AA11" s="16"/>
      <c r="AB11" s="16"/>
      <c r="AC11" s="16"/>
      <c r="AD11" s="16"/>
      <c r="AE11" s="16"/>
      <c r="AF11" s="16"/>
      <c r="AG11" s="16"/>
      <c r="AH11" s="16"/>
      <c r="AI11" s="16"/>
      <c r="XFB11" s="1"/>
      <c r="XFC11" s="1"/>
      <c r="XFD11" s="1"/>
    </row>
    <row r="12" s="17" customFormat="true" ht="147" hidden="false" customHeight="false" outlineLevel="0" collapsed="false">
      <c r="A12" s="8" t="n">
        <v>7</v>
      </c>
      <c r="B12" s="9" t="s">
        <v>74</v>
      </c>
      <c r="C12" s="9" t="s">
        <v>75</v>
      </c>
      <c r="D12" s="9" t="s">
        <v>76</v>
      </c>
      <c r="E12" s="10" t="n">
        <v>45557</v>
      </c>
      <c r="F12" s="10" t="n">
        <v>45921</v>
      </c>
      <c r="G12" s="11" t="n">
        <v>32400</v>
      </c>
      <c r="H12" s="8" t="s">
        <v>77</v>
      </c>
      <c r="I12" s="8" t="s">
        <v>31</v>
      </c>
      <c r="J12" s="8" t="s">
        <v>78</v>
      </c>
      <c r="K12" s="8" t="s">
        <v>79</v>
      </c>
      <c r="L12" s="12" t="n">
        <v>2022</v>
      </c>
      <c r="M12" s="10" t="n">
        <v>45557</v>
      </c>
      <c r="N12" s="8" t="s">
        <v>80</v>
      </c>
      <c r="O12" s="10" t="n">
        <v>45921</v>
      </c>
      <c r="P12" s="13" t="s">
        <v>34</v>
      </c>
      <c r="Q12" s="11" t="s">
        <v>34</v>
      </c>
      <c r="R12" s="14" t="n">
        <v>2700</v>
      </c>
      <c r="S12" s="11" t="n">
        <v>38400</v>
      </c>
      <c r="T12" s="11" t="n">
        <f aca="false">3200*11</f>
        <v>35200</v>
      </c>
      <c r="U12" s="8" t="s">
        <v>54</v>
      </c>
      <c r="V12" s="8" t="s">
        <v>73</v>
      </c>
      <c r="W12" s="15" t="s">
        <v>37</v>
      </c>
      <c r="X12" s="16"/>
      <c r="Y12" s="16"/>
      <c r="Z12" s="16"/>
      <c r="AA12" s="16"/>
      <c r="AB12" s="16"/>
      <c r="AC12" s="16"/>
      <c r="AD12" s="16"/>
      <c r="AE12" s="16"/>
      <c r="AF12" s="16"/>
      <c r="AG12" s="16"/>
      <c r="AH12" s="16"/>
      <c r="AI12" s="16"/>
      <c r="XFB12" s="1"/>
      <c r="XFC12" s="1"/>
      <c r="XFD12" s="1"/>
    </row>
    <row r="13" s="17" customFormat="true" ht="68.65" hidden="false" customHeight="false" outlineLevel="0" collapsed="false">
      <c r="A13" s="8" t="n">
        <v>8</v>
      </c>
      <c r="B13" s="9" t="s">
        <v>81</v>
      </c>
      <c r="C13" s="9" t="s">
        <v>82</v>
      </c>
      <c r="D13" s="9" t="s">
        <v>83</v>
      </c>
      <c r="E13" s="10" t="n">
        <v>45222</v>
      </c>
      <c r="F13" s="10" t="n">
        <v>46134</v>
      </c>
      <c r="G13" s="11" t="n">
        <v>4869</v>
      </c>
      <c r="H13" s="8" t="s">
        <v>84</v>
      </c>
      <c r="I13" s="8" t="s">
        <v>31</v>
      </c>
      <c r="J13" s="8" t="s">
        <v>85</v>
      </c>
      <c r="K13" s="8" t="s">
        <v>86</v>
      </c>
      <c r="L13" s="12" t="n">
        <v>2023</v>
      </c>
      <c r="M13" s="10" t="n">
        <v>45222</v>
      </c>
      <c r="N13" s="8"/>
      <c r="O13" s="10" t="n">
        <v>46134</v>
      </c>
      <c r="P13" s="13" t="s">
        <v>34</v>
      </c>
      <c r="Q13" s="11" t="s">
        <v>34</v>
      </c>
      <c r="R13" s="14" t="n">
        <v>4869</v>
      </c>
      <c r="S13" s="11" t="n">
        <f aca="false">G13</f>
        <v>4869</v>
      </c>
      <c r="T13" s="11" t="n">
        <f aca="false">4869*13</f>
        <v>63297</v>
      </c>
      <c r="U13" s="8" t="s">
        <v>35</v>
      </c>
      <c r="V13" s="8" t="s">
        <v>36</v>
      </c>
      <c r="W13" s="15" t="s">
        <v>37</v>
      </c>
      <c r="X13" s="16"/>
      <c r="Y13" s="16"/>
      <c r="Z13" s="16"/>
      <c r="AA13" s="16"/>
      <c r="AB13" s="16"/>
      <c r="AC13" s="16"/>
      <c r="AD13" s="16"/>
      <c r="AE13" s="16"/>
      <c r="AF13" s="16"/>
      <c r="AG13" s="16"/>
      <c r="AH13" s="16"/>
      <c r="AI13" s="16"/>
      <c r="XFB13" s="1"/>
      <c r="XFC13" s="1"/>
      <c r="XFD13" s="1"/>
    </row>
    <row r="14" s="17" customFormat="true" ht="124.6" hidden="false" customHeight="false" outlineLevel="0" collapsed="false">
      <c r="A14" s="8" t="n">
        <v>9</v>
      </c>
      <c r="B14" s="9" t="s">
        <v>87</v>
      </c>
      <c r="C14" s="9" t="s">
        <v>88</v>
      </c>
      <c r="D14" s="9" t="s">
        <v>89</v>
      </c>
      <c r="E14" s="10" t="n">
        <v>45524</v>
      </c>
      <c r="F14" s="10" t="n">
        <v>45888</v>
      </c>
      <c r="G14" s="11" t="n">
        <v>6000</v>
      </c>
      <c r="H14" s="8" t="s">
        <v>90</v>
      </c>
      <c r="I14" s="8" t="s">
        <v>31</v>
      </c>
      <c r="J14" s="8" t="s">
        <v>91</v>
      </c>
      <c r="K14" s="8" t="s">
        <v>92</v>
      </c>
      <c r="L14" s="12" t="n">
        <v>2024</v>
      </c>
      <c r="M14" s="10" t="n">
        <v>45524</v>
      </c>
      <c r="N14" s="8"/>
      <c r="O14" s="10" t="n">
        <v>45888</v>
      </c>
      <c r="P14" s="13" t="s">
        <v>34</v>
      </c>
      <c r="Q14" s="11" t="s">
        <v>34</v>
      </c>
      <c r="R14" s="14" t="s">
        <v>53</v>
      </c>
      <c r="S14" s="11" t="n">
        <v>6000</v>
      </c>
      <c r="T14" s="11" t="n">
        <f aca="false">1400+140</f>
        <v>1540</v>
      </c>
      <c r="U14" s="8" t="s">
        <v>93</v>
      </c>
      <c r="V14" s="8" t="s">
        <v>35</v>
      </c>
      <c r="W14" s="15" t="s">
        <v>37</v>
      </c>
      <c r="X14" s="16"/>
      <c r="Y14" s="16"/>
      <c r="Z14" s="16"/>
      <c r="AA14" s="16"/>
      <c r="AB14" s="16"/>
      <c r="AC14" s="16"/>
      <c r="AD14" s="16"/>
      <c r="AE14" s="16"/>
      <c r="AF14" s="16"/>
      <c r="AG14" s="16"/>
      <c r="AH14" s="16"/>
      <c r="AI14" s="16"/>
      <c r="XFB14" s="1"/>
      <c r="XFC14" s="1"/>
      <c r="XFD14" s="1"/>
    </row>
    <row r="15" s="17" customFormat="true" ht="46.25" hidden="false" customHeight="false" outlineLevel="0" collapsed="false">
      <c r="A15" s="8" t="n">
        <v>10</v>
      </c>
      <c r="B15" s="9" t="s">
        <v>94</v>
      </c>
      <c r="C15" s="9" t="s">
        <v>95</v>
      </c>
      <c r="D15" s="9" t="s">
        <v>96</v>
      </c>
      <c r="E15" s="10" t="n">
        <v>45401</v>
      </c>
      <c r="F15" s="10" t="n">
        <v>45856</v>
      </c>
      <c r="G15" s="11" t="n">
        <v>22000</v>
      </c>
      <c r="H15" s="8" t="s">
        <v>97</v>
      </c>
      <c r="I15" s="8" t="s">
        <v>31</v>
      </c>
      <c r="J15" s="8" t="s">
        <v>98</v>
      </c>
      <c r="K15" s="8" t="s">
        <v>99</v>
      </c>
      <c r="L15" s="12" t="n">
        <v>2024</v>
      </c>
      <c r="M15" s="10" t="n">
        <v>45401</v>
      </c>
      <c r="N15" s="8"/>
      <c r="O15" s="10" t="n">
        <v>45856</v>
      </c>
      <c r="P15" s="13" t="s">
        <v>34</v>
      </c>
      <c r="Q15" s="11" t="s">
        <v>34</v>
      </c>
      <c r="R15" s="14" t="s">
        <v>59</v>
      </c>
      <c r="S15" s="11" t="n">
        <v>22000</v>
      </c>
      <c r="T15" s="11" t="n">
        <v>11000</v>
      </c>
      <c r="U15" s="8" t="s">
        <v>100</v>
      </c>
      <c r="V15" s="8" t="s">
        <v>101</v>
      </c>
      <c r="W15" s="15" t="s">
        <v>37</v>
      </c>
      <c r="X15" s="16"/>
      <c r="Y15" s="16"/>
      <c r="Z15" s="16"/>
      <c r="AA15" s="16"/>
      <c r="AB15" s="16"/>
      <c r="AC15" s="16"/>
      <c r="AD15" s="16"/>
      <c r="AE15" s="16"/>
      <c r="AF15" s="16"/>
      <c r="AG15" s="16"/>
      <c r="AH15" s="16"/>
      <c r="AI15" s="16"/>
      <c r="XFB15" s="1"/>
      <c r="XFC15" s="1"/>
      <c r="XFD15" s="1"/>
    </row>
    <row r="16" s="17" customFormat="true" ht="113.4" hidden="false" customHeight="false" outlineLevel="0" collapsed="false">
      <c r="A16" s="8" t="n">
        <v>11</v>
      </c>
      <c r="B16" s="9" t="s">
        <v>102</v>
      </c>
      <c r="C16" s="9" t="s">
        <v>103</v>
      </c>
      <c r="D16" s="9" t="s">
        <v>104</v>
      </c>
      <c r="E16" s="10" t="n">
        <v>45572</v>
      </c>
      <c r="F16" s="10" t="n">
        <v>46301</v>
      </c>
      <c r="G16" s="11" t="n">
        <v>29520</v>
      </c>
      <c r="H16" s="8" t="s">
        <v>105</v>
      </c>
      <c r="I16" s="8" t="s">
        <v>31</v>
      </c>
      <c r="J16" s="8" t="s">
        <v>106</v>
      </c>
      <c r="K16" s="8" t="s">
        <v>107</v>
      </c>
      <c r="L16" s="12" t="n">
        <v>2024</v>
      </c>
      <c r="M16" s="10" t="n">
        <v>45572</v>
      </c>
      <c r="N16" s="8"/>
      <c r="O16" s="10" t="n">
        <v>46301</v>
      </c>
      <c r="P16" s="13" t="s">
        <v>34</v>
      </c>
      <c r="Q16" s="11" t="s">
        <v>34</v>
      </c>
      <c r="R16" s="14" t="n">
        <v>820</v>
      </c>
      <c r="S16" s="11" t="n">
        <v>29520</v>
      </c>
      <c r="T16" s="11" t="n">
        <f aca="false">820*2</f>
        <v>1640</v>
      </c>
      <c r="U16" s="8" t="s">
        <v>72</v>
      </c>
      <c r="V16" s="8" t="s">
        <v>73</v>
      </c>
      <c r="W16" s="15" t="s">
        <v>37</v>
      </c>
      <c r="X16" s="16"/>
      <c r="Y16" s="16"/>
      <c r="Z16" s="16"/>
      <c r="AA16" s="16"/>
      <c r="AB16" s="16"/>
      <c r="AC16" s="16"/>
      <c r="AD16" s="16"/>
      <c r="AE16" s="16"/>
      <c r="AF16" s="16"/>
      <c r="AG16" s="16"/>
      <c r="AH16" s="16"/>
      <c r="AI16" s="16"/>
      <c r="XFB16" s="1"/>
      <c r="XFC16" s="1"/>
      <c r="XFD16" s="1"/>
    </row>
    <row r="17" s="17" customFormat="true" ht="124.6" hidden="false" customHeight="false" outlineLevel="0" collapsed="false">
      <c r="A17" s="8" t="n">
        <v>12</v>
      </c>
      <c r="B17" s="9" t="s">
        <v>108</v>
      </c>
      <c r="C17" s="9" t="s">
        <v>109</v>
      </c>
      <c r="D17" s="9" t="s">
        <v>89</v>
      </c>
      <c r="E17" s="10" t="n">
        <v>45524</v>
      </c>
      <c r="F17" s="10" t="n">
        <v>45888</v>
      </c>
      <c r="G17" s="11" t="n">
        <v>46644.6</v>
      </c>
      <c r="H17" s="8" t="s">
        <v>90</v>
      </c>
      <c r="I17" s="8" t="s">
        <v>31</v>
      </c>
      <c r="J17" s="8" t="s">
        <v>91</v>
      </c>
      <c r="K17" s="8" t="s">
        <v>110</v>
      </c>
      <c r="L17" s="12" t="n">
        <v>2024</v>
      </c>
      <c r="M17" s="10" t="n">
        <v>45524</v>
      </c>
      <c r="N17" s="8"/>
      <c r="O17" s="10" t="n">
        <v>45888</v>
      </c>
      <c r="P17" s="13" t="s">
        <v>34</v>
      </c>
      <c r="Q17" s="11" t="s">
        <v>34</v>
      </c>
      <c r="R17" s="14" t="s">
        <v>53</v>
      </c>
      <c r="S17" s="11" t="n">
        <v>46644.6</v>
      </c>
      <c r="T17" s="11" t="s">
        <v>34</v>
      </c>
      <c r="U17" s="8" t="s">
        <v>93</v>
      </c>
      <c r="V17" s="8" t="s">
        <v>35</v>
      </c>
      <c r="W17" s="15" t="s">
        <v>37</v>
      </c>
      <c r="X17" s="16"/>
      <c r="Y17" s="16"/>
      <c r="Z17" s="16"/>
      <c r="AA17" s="16"/>
      <c r="AB17" s="16"/>
      <c r="AC17" s="16"/>
      <c r="AD17" s="16"/>
      <c r="AE17" s="16"/>
      <c r="AF17" s="16"/>
      <c r="AG17" s="16"/>
      <c r="AH17" s="16"/>
      <c r="AI17" s="16"/>
      <c r="XFB17" s="1"/>
      <c r="XFC17" s="1"/>
      <c r="XFD17" s="1"/>
    </row>
    <row r="18" s="17" customFormat="true" ht="169.4" hidden="false" customHeight="false" outlineLevel="0" collapsed="false">
      <c r="A18" s="8" t="n">
        <v>13</v>
      </c>
      <c r="B18" s="9" t="s">
        <v>111</v>
      </c>
      <c r="C18" s="9" t="s">
        <v>112</v>
      </c>
      <c r="D18" s="9" t="s">
        <v>113</v>
      </c>
      <c r="E18" s="10" t="n">
        <v>45568</v>
      </c>
      <c r="F18" s="10" t="n">
        <v>45932</v>
      </c>
      <c r="G18" s="11" t="s">
        <v>114</v>
      </c>
      <c r="H18" s="8" t="s">
        <v>115</v>
      </c>
      <c r="I18" s="8" t="s">
        <v>31</v>
      </c>
      <c r="J18" s="8" t="s">
        <v>116</v>
      </c>
      <c r="K18" s="8" t="s">
        <v>117</v>
      </c>
      <c r="L18" s="12" t="n">
        <v>2023</v>
      </c>
      <c r="M18" s="10" t="n">
        <v>45567</v>
      </c>
      <c r="N18" s="8" t="s">
        <v>118</v>
      </c>
      <c r="O18" s="10" t="n">
        <v>45932</v>
      </c>
      <c r="P18" s="13" t="s">
        <v>34</v>
      </c>
      <c r="Q18" s="11" t="s">
        <v>34</v>
      </c>
      <c r="R18" s="14" t="s">
        <v>59</v>
      </c>
      <c r="S18" s="11" t="s">
        <v>119</v>
      </c>
      <c r="T18" s="11" t="n">
        <v>0</v>
      </c>
      <c r="U18" s="8" t="s">
        <v>120</v>
      </c>
      <c r="V18" s="8" t="s">
        <v>121</v>
      </c>
      <c r="W18" s="15" t="s">
        <v>37</v>
      </c>
      <c r="X18" s="16"/>
      <c r="Y18" s="16"/>
      <c r="Z18" s="16"/>
      <c r="AA18" s="16"/>
      <c r="AB18" s="16"/>
      <c r="AC18" s="16"/>
      <c r="AD18" s="16"/>
      <c r="AE18" s="16"/>
      <c r="AF18" s="16"/>
      <c r="AG18" s="16"/>
      <c r="AH18" s="16"/>
      <c r="AI18" s="16"/>
      <c r="XFB18" s="1"/>
      <c r="XFC18" s="1"/>
      <c r="XFD18" s="1"/>
    </row>
    <row r="19" s="17" customFormat="true" ht="102.2" hidden="false" customHeight="false" outlineLevel="0" collapsed="false">
      <c r="A19" s="8" t="n">
        <v>14</v>
      </c>
      <c r="B19" s="9" t="s">
        <v>111</v>
      </c>
      <c r="C19" s="9" t="s">
        <v>112</v>
      </c>
      <c r="D19" s="9" t="s">
        <v>122</v>
      </c>
      <c r="E19" s="10" t="n">
        <v>45464</v>
      </c>
      <c r="F19" s="10" t="n">
        <v>45828</v>
      </c>
      <c r="G19" s="11" t="n">
        <v>21000</v>
      </c>
      <c r="H19" s="8" t="s">
        <v>123</v>
      </c>
      <c r="I19" s="8" t="s">
        <v>31</v>
      </c>
      <c r="J19" s="8" t="s">
        <v>124</v>
      </c>
      <c r="K19" s="8" t="s">
        <v>125</v>
      </c>
      <c r="L19" s="12" t="n">
        <v>2024</v>
      </c>
      <c r="M19" s="10" t="n">
        <v>45464</v>
      </c>
      <c r="N19" s="8"/>
      <c r="O19" s="10" t="n">
        <v>45828</v>
      </c>
      <c r="P19" s="13" t="s">
        <v>34</v>
      </c>
      <c r="Q19" s="11" t="s">
        <v>34</v>
      </c>
      <c r="R19" s="14" t="n">
        <v>3500</v>
      </c>
      <c r="S19" s="11" t="n">
        <v>42000</v>
      </c>
      <c r="T19" s="11" t="n">
        <v>37459.8</v>
      </c>
      <c r="U19" s="8" t="s">
        <v>126</v>
      </c>
      <c r="V19" s="8" t="s">
        <v>100</v>
      </c>
      <c r="W19" s="15" t="s">
        <v>37</v>
      </c>
      <c r="X19" s="16"/>
      <c r="Y19" s="16"/>
      <c r="Z19" s="16"/>
      <c r="AA19" s="16"/>
      <c r="AB19" s="16"/>
      <c r="AC19" s="16"/>
      <c r="AD19" s="16"/>
      <c r="AE19" s="16"/>
      <c r="AF19" s="16"/>
      <c r="AG19" s="16"/>
      <c r="AH19" s="16"/>
      <c r="AI19" s="16"/>
      <c r="XFB19" s="1"/>
      <c r="XFC19" s="1"/>
      <c r="XFD19" s="1"/>
    </row>
    <row r="20" s="17" customFormat="true" ht="57.45" hidden="false" customHeight="false" outlineLevel="0" collapsed="false">
      <c r="A20" s="8" t="n">
        <v>15</v>
      </c>
      <c r="B20" s="9" t="s">
        <v>127</v>
      </c>
      <c r="C20" s="9" t="s">
        <v>128</v>
      </c>
      <c r="D20" s="9" t="s">
        <v>129</v>
      </c>
      <c r="E20" s="10" t="n">
        <v>45644</v>
      </c>
      <c r="F20" s="10" t="n">
        <v>46008</v>
      </c>
      <c r="G20" s="11" t="n">
        <v>19805</v>
      </c>
      <c r="H20" s="8" t="s">
        <v>130</v>
      </c>
      <c r="I20" s="8"/>
      <c r="J20" s="8" t="s">
        <v>131</v>
      </c>
      <c r="K20" s="8"/>
      <c r="L20" s="12"/>
      <c r="M20" s="10"/>
      <c r="N20" s="8"/>
      <c r="O20" s="10" t="n">
        <v>46008</v>
      </c>
      <c r="P20" s="13"/>
      <c r="Q20" s="11"/>
      <c r="R20" s="11" t="n">
        <v>19805</v>
      </c>
      <c r="S20" s="11" t="n">
        <v>19805</v>
      </c>
      <c r="T20" s="11"/>
      <c r="U20" s="8" t="s">
        <v>72</v>
      </c>
      <c r="V20" s="8" t="s">
        <v>73</v>
      </c>
      <c r="W20" s="15" t="s">
        <v>37</v>
      </c>
      <c r="X20" s="16"/>
      <c r="Y20" s="16"/>
      <c r="Z20" s="16"/>
      <c r="AA20" s="16"/>
      <c r="AB20" s="16"/>
      <c r="AC20" s="16"/>
      <c r="AD20" s="16"/>
      <c r="AE20" s="16"/>
      <c r="AF20" s="16"/>
      <c r="AG20" s="16"/>
      <c r="AH20" s="16"/>
      <c r="AI20" s="16"/>
      <c r="XFB20" s="1"/>
      <c r="XFC20" s="1"/>
      <c r="XFD20" s="1"/>
    </row>
    <row r="21" s="17" customFormat="true" ht="35.05" hidden="false" customHeight="false" outlineLevel="0" collapsed="false">
      <c r="A21" s="8" t="n">
        <v>16</v>
      </c>
      <c r="B21" s="9" t="s">
        <v>132</v>
      </c>
      <c r="C21" s="9" t="s">
        <v>133</v>
      </c>
      <c r="D21" s="9" t="s">
        <v>134</v>
      </c>
      <c r="E21" s="10" t="n">
        <v>45425</v>
      </c>
      <c r="F21" s="10" t="n">
        <v>45789</v>
      </c>
      <c r="G21" s="11" t="n">
        <v>180000</v>
      </c>
      <c r="H21" s="8" t="s">
        <v>135</v>
      </c>
      <c r="I21" s="8" t="s">
        <v>31</v>
      </c>
      <c r="J21" s="8" t="s">
        <v>136</v>
      </c>
      <c r="K21" s="8" t="s">
        <v>137</v>
      </c>
      <c r="L21" s="12" t="n">
        <v>2024</v>
      </c>
      <c r="M21" s="10" t="n">
        <v>45425</v>
      </c>
      <c r="N21" s="8"/>
      <c r="O21" s="10" t="n">
        <v>45789</v>
      </c>
      <c r="P21" s="13" t="s">
        <v>34</v>
      </c>
      <c r="Q21" s="11" t="s">
        <v>34</v>
      </c>
      <c r="R21" s="14" t="n">
        <f aca="false">S21/12</f>
        <v>15000</v>
      </c>
      <c r="S21" s="11" t="n">
        <v>180000</v>
      </c>
      <c r="T21" s="11" t="n">
        <f aca="false">1096.83+1097.01+3624.53+9326.72+2160.54+2073.38+4143.98+3605.14</f>
        <v>27128.13</v>
      </c>
      <c r="U21" s="8" t="s">
        <v>35</v>
      </c>
      <c r="V21" s="8" t="s">
        <v>46</v>
      </c>
      <c r="W21" s="15" t="s">
        <v>37</v>
      </c>
      <c r="X21" s="16"/>
      <c r="Y21" s="16"/>
      <c r="Z21" s="16"/>
      <c r="AA21" s="16"/>
      <c r="AB21" s="16"/>
      <c r="AC21" s="16"/>
      <c r="AD21" s="16"/>
      <c r="AE21" s="16"/>
      <c r="AF21" s="16"/>
      <c r="AG21" s="16"/>
      <c r="AH21" s="16"/>
      <c r="AI21" s="16"/>
      <c r="XFB21" s="1"/>
      <c r="XFC21" s="1"/>
      <c r="XFD21" s="1"/>
    </row>
    <row r="22" s="17" customFormat="true" ht="214.15" hidden="false" customHeight="false" outlineLevel="0" collapsed="false">
      <c r="A22" s="8" t="n">
        <v>17</v>
      </c>
      <c r="B22" s="9" t="s">
        <v>138</v>
      </c>
      <c r="C22" s="9" t="s">
        <v>139</v>
      </c>
      <c r="D22" s="9" t="s">
        <v>140</v>
      </c>
      <c r="E22" s="10" t="n">
        <v>45741</v>
      </c>
      <c r="F22" s="10" t="n">
        <v>45375</v>
      </c>
      <c r="G22" s="11" t="n">
        <v>5351.5</v>
      </c>
      <c r="H22" s="18" t="s">
        <v>141</v>
      </c>
      <c r="I22" s="8" t="s">
        <v>31</v>
      </c>
      <c r="J22" s="18" t="s">
        <v>142</v>
      </c>
      <c r="K22" s="8" t="s">
        <v>143</v>
      </c>
      <c r="L22" s="12" t="n">
        <v>2025</v>
      </c>
      <c r="M22" s="10" t="n">
        <v>45741</v>
      </c>
      <c r="N22" s="8"/>
      <c r="O22" s="10" t="n">
        <v>45375</v>
      </c>
      <c r="P22" s="13" t="s">
        <v>34</v>
      </c>
      <c r="Q22" s="13" t="s">
        <v>34</v>
      </c>
      <c r="R22" s="14" t="s">
        <v>53</v>
      </c>
      <c r="S22" s="11" t="n">
        <v>5351.5</v>
      </c>
      <c r="T22" s="11" t="n">
        <v>0</v>
      </c>
      <c r="U22" s="8" t="s">
        <v>121</v>
      </c>
      <c r="V22" s="8" t="s">
        <v>144</v>
      </c>
      <c r="W22" s="15" t="s">
        <v>37</v>
      </c>
      <c r="X22" s="16"/>
      <c r="Y22" s="16"/>
      <c r="Z22" s="16"/>
      <c r="AA22" s="16"/>
      <c r="AB22" s="16"/>
      <c r="AC22" s="16"/>
      <c r="AD22" s="16"/>
      <c r="AE22" s="16"/>
      <c r="AF22" s="16"/>
      <c r="AG22" s="16"/>
      <c r="AH22" s="16"/>
      <c r="AI22" s="16"/>
      <c r="XFB22" s="1"/>
      <c r="XFC22" s="1"/>
      <c r="XFD22" s="1"/>
    </row>
    <row r="23" s="17" customFormat="true" ht="57.45" hidden="false" customHeight="false" outlineLevel="0" collapsed="false">
      <c r="A23" s="8" t="n">
        <v>18</v>
      </c>
      <c r="B23" s="9" t="s">
        <v>145</v>
      </c>
      <c r="C23" s="9" t="s">
        <v>146</v>
      </c>
      <c r="D23" s="9" t="s">
        <v>147</v>
      </c>
      <c r="E23" s="10" t="n">
        <v>45372</v>
      </c>
      <c r="F23" s="10" t="n">
        <v>45736</v>
      </c>
      <c r="G23" s="11" t="n">
        <v>5250</v>
      </c>
      <c r="H23" s="8" t="s">
        <v>69</v>
      </c>
      <c r="I23" s="8" t="s">
        <v>31</v>
      </c>
      <c r="J23" s="8" t="s">
        <v>148</v>
      </c>
      <c r="K23" s="8" t="s">
        <v>149</v>
      </c>
      <c r="L23" s="12" t="n">
        <v>2024</v>
      </c>
      <c r="M23" s="10" t="n">
        <v>45372</v>
      </c>
      <c r="N23" s="8"/>
      <c r="O23" s="10" t="n">
        <v>45736</v>
      </c>
      <c r="P23" s="13" t="s">
        <v>34</v>
      </c>
      <c r="Q23" s="11" t="s">
        <v>34</v>
      </c>
      <c r="R23" s="13" t="s">
        <v>34</v>
      </c>
      <c r="S23" s="11" t="n">
        <v>5250</v>
      </c>
      <c r="T23" s="11" t="n">
        <v>5250</v>
      </c>
      <c r="U23" s="8" t="s">
        <v>35</v>
      </c>
      <c r="V23" s="8" t="s">
        <v>36</v>
      </c>
      <c r="W23" s="15" t="s">
        <v>37</v>
      </c>
      <c r="X23" s="16"/>
      <c r="Y23" s="16"/>
      <c r="Z23" s="16"/>
      <c r="AA23" s="16"/>
      <c r="AB23" s="16"/>
      <c r="AC23" s="16"/>
      <c r="AD23" s="16"/>
      <c r="AE23" s="16"/>
      <c r="AF23" s="16"/>
      <c r="AG23" s="16"/>
      <c r="AH23" s="16"/>
      <c r="AI23" s="16"/>
      <c r="XFB23" s="1"/>
      <c r="XFC23" s="1"/>
      <c r="XFD23" s="1"/>
    </row>
    <row r="24" s="17" customFormat="true" ht="68.65" hidden="false" customHeight="false" outlineLevel="0" collapsed="false">
      <c r="A24" s="8" t="n">
        <v>19</v>
      </c>
      <c r="B24" s="9" t="s">
        <v>150</v>
      </c>
      <c r="C24" s="9" t="s">
        <v>151</v>
      </c>
      <c r="D24" s="9" t="s">
        <v>152</v>
      </c>
      <c r="E24" s="10" t="n">
        <v>45563</v>
      </c>
      <c r="F24" s="10" t="n">
        <v>45927</v>
      </c>
      <c r="G24" s="11" t="n">
        <v>258378.15</v>
      </c>
      <c r="H24" s="8" t="s">
        <v>153</v>
      </c>
      <c r="I24" s="8" t="s">
        <v>31</v>
      </c>
      <c r="J24" s="8" t="s">
        <v>154</v>
      </c>
      <c r="K24" s="8" t="s">
        <v>155</v>
      </c>
      <c r="L24" s="12" t="n">
        <v>2020</v>
      </c>
      <c r="M24" s="10" t="n">
        <v>45197</v>
      </c>
      <c r="N24" s="8" t="s">
        <v>156</v>
      </c>
      <c r="O24" s="10" t="n">
        <v>45927</v>
      </c>
      <c r="P24" s="13" t="s">
        <v>34</v>
      </c>
      <c r="Q24" s="11" t="s">
        <v>34</v>
      </c>
      <c r="R24" s="14" t="n">
        <f aca="false">S24/12</f>
        <v>20761.7</v>
      </c>
      <c r="S24" s="11" t="n">
        <v>249140.4</v>
      </c>
      <c r="T24" s="11" t="n">
        <f aca="false">25342.63+2984.87+2606.66+324.73</f>
        <v>31258.89</v>
      </c>
      <c r="U24" s="8" t="s">
        <v>121</v>
      </c>
      <c r="V24" s="8" t="s">
        <v>157</v>
      </c>
      <c r="W24" s="15" t="s">
        <v>37</v>
      </c>
      <c r="X24" s="16"/>
      <c r="Y24" s="16"/>
      <c r="Z24" s="16"/>
      <c r="AA24" s="16"/>
      <c r="AB24" s="16"/>
      <c r="AC24" s="16"/>
      <c r="AD24" s="16"/>
      <c r="AE24" s="16"/>
      <c r="AF24" s="16"/>
      <c r="AG24" s="16"/>
      <c r="AH24" s="16"/>
      <c r="AI24" s="16"/>
      <c r="XFB24" s="1"/>
      <c r="XFC24" s="1"/>
      <c r="XFD24" s="1"/>
    </row>
    <row r="25" s="17" customFormat="true" ht="35.05" hidden="false" customHeight="false" outlineLevel="0" collapsed="false">
      <c r="A25" s="8" t="n">
        <v>20</v>
      </c>
      <c r="B25" s="9" t="s">
        <v>158</v>
      </c>
      <c r="C25" s="9" t="s">
        <v>159</v>
      </c>
      <c r="D25" s="9" t="s">
        <v>160</v>
      </c>
      <c r="E25" s="10" t="n">
        <v>45676</v>
      </c>
      <c r="F25" s="10" t="n">
        <v>46040</v>
      </c>
      <c r="G25" s="11" t="n">
        <v>56874.96</v>
      </c>
      <c r="H25" s="8" t="s">
        <v>161</v>
      </c>
      <c r="I25" s="8" t="s">
        <v>31</v>
      </c>
      <c r="J25" s="8" t="s">
        <v>162</v>
      </c>
      <c r="K25" s="8" t="s">
        <v>161</v>
      </c>
      <c r="L25" s="12" t="n">
        <v>2024</v>
      </c>
      <c r="M25" s="10" t="n">
        <v>45310</v>
      </c>
      <c r="N25" s="8"/>
      <c r="O25" s="10" t="n">
        <v>46040</v>
      </c>
      <c r="P25" s="13" t="s">
        <v>34</v>
      </c>
      <c r="Q25" s="11" t="s">
        <v>34</v>
      </c>
      <c r="R25" s="14" t="n">
        <f aca="false">S25/12</f>
        <v>4739.58</v>
      </c>
      <c r="S25" s="11" t="n">
        <v>56874.96</v>
      </c>
      <c r="T25" s="11" t="n">
        <f aca="false">3552.92+3159.72+3159.72+3159.72+2979.32+3897.22+3159.72+3159.72+3159.72+3582.66</f>
        <v>32970.44</v>
      </c>
      <c r="U25" s="8" t="s">
        <v>163</v>
      </c>
      <c r="V25" s="8" t="s">
        <v>164</v>
      </c>
      <c r="W25" s="15" t="s">
        <v>37</v>
      </c>
      <c r="X25" s="16"/>
      <c r="Y25" s="16"/>
      <c r="Z25" s="16"/>
      <c r="AA25" s="16"/>
      <c r="AB25" s="16"/>
      <c r="AC25" s="16"/>
      <c r="AD25" s="16"/>
      <c r="AE25" s="16"/>
      <c r="AF25" s="16"/>
      <c r="AG25" s="16"/>
      <c r="AH25" s="16"/>
      <c r="AI25" s="16"/>
      <c r="XFB25" s="1"/>
      <c r="XFC25" s="1"/>
      <c r="XFD25" s="1"/>
    </row>
    <row r="26" s="17" customFormat="true" ht="91" hidden="false" customHeight="false" outlineLevel="0" collapsed="false">
      <c r="A26" s="8" t="n">
        <v>21</v>
      </c>
      <c r="B26" s="9" t="s">
        <v>158</v>
      </c>
      <c r="C26" s="9" t="s">
        <v>159</v>
      </c>
      <c r="D26" s="9" t="s">
        <v>165</v>
      </c>
      <c r="E26" s="10" t="n">
        <v>45682</v>
      </c>
      <c r="F26" s="10" t="n">
        <v>46046</v>
      </c>
      <c r="G26" s="11" t="n">
        <v>25932.09</v>
      </c>
      <c r="H26" s="8" t="s">
        <v>166</v>
      </c>
      <c r="I26" s="8" t="s">
        <v>31</v>
      </c>
      <c r="J26" s="8" t="s">
        <v>167</v>
      </c>
      <c r="K26" s="8" t="s">
        <v>168</v>
      </c>
      <c r="L26" s="12" t="n">
        <v>2021</v>
      </c>
      <c r="M26" s="10" t="n">
        <v>45315</v>
      </c>
      <c r="N26" s="8" t="s">
        <v>169</v>
      </c>
      <c r="O26" s="10" t="n">
        <v>46045</v>
      </c>
      <c r="P26" s="13" t="s">
        <v>34</v>
      </c>
      <c r="Q26" s="11" t="s">
        <v>34</v>
      </c>
      <c r="R26" s="14" t="n">
        <f aca="false">S26/12</f>
        <v>2602.72833333333</v>
      </c>
      <c r="S26" s="11" t="n">
        <v>31232.74</v>
      </c>
      <c r="T26" s="11" t="n">
        <f aca="false">1427.78+2135.43+3138.55+2138.55+2296.35+2132.04+1986.06+2205.24+2205.24+883.28+1105.26+1111.56</f>
        <v>22765.34</v>
      </c>
      <c r="U26" s="8" t="s">
        <v>163</v>
      </c>
      <c r="V26" s="8" t="s">
        <v>164</v>
      </c>
      <c r="W26" s="15" t="s">
        <v>37</v>
      </c>
      <c r="X26" s="16"/>
      <c r="Y26" s="16"/>
      <c r="Z26" s="16"/>
      <c r="AA26" s="16"/>
      <c r="AB26" s="16"/>
      <c r="AC26" s="16"/>
      <c r="AD26" s="16"/>
      <c r="AE26" s="16"/>
      <c r="AF26" s="16"/>
      <c r="AG26" s="16"/>
      <c r="AH26" s="16"/>
      <c r="AI26" s="16"/>
      <c r="XFB26" s="1"/>
      <c r="XFC26" s="1"/>
      <c r="XFD26" s="1"/>
    </row>
    <row r="27" s="17" customFormat="true" ht="68.65" hidden="false" customHeight="false" outlineLevel="0" collapsed="false">
      <c r="A27" s="8" t="n">
        <v>22</v>
      </c>
      <c r="B27" s="9" t="s">
        <v>170</v>
      </c>
      <c r="C27" s="9" t="s">
        <v>171</v>
      </c>
      <c r="D27" s="9" t="s">
        <v>172</v>
      </c>
      <c r="E27" s="10" t="n">
        <v>45484</v>
      </c>
      <c r="F27" s="10" t="n">
        <v>45848</v>
      </c>
      <c r="G27" s="11" t="n">
        <v>13600</v>
      </c>
      <c r="H27" s="8" t="s">
        <v>173</v>
      </c>
      <c r="I27" s="8" t="s">
        <v>31</v>
      </c>
      <c r="J27" s="8" t="s">
        <v>174</v>
      </c>
      <c r="K27" s="8" t="s">
        <v>175</v>
      </c>
      <c r="L27" s="12" t="n">
        <v>2024</v>
      </c>
      <c r="M27" s="10" t="n">
        <v>45484</v>
      </c>
      <c r="N27" s="8"/>
      <c r="O27" s="10" t="n">
        <v>45848</v>
      </c>
      <c r="P27" s="13" t="s">
        <v>34</v>
      </c>
      <c r="Q27" s="11" t="s">
        <v>34</v>
      </c>
      <c r="R27" s="14" t="s">
        <v>59</v>
      </c>
      <c r="S27" s="11" t="n">
        <v>13600</v>
      </c>
      <c r="T27" s="11" t="n">
        <v>13600</v>
      </c>
      <c r="U27" s="8" t="s">
        <v>72</v>
      </c>
      <c r="V27" s="8" t="s">
        <v>73</v>
      </c>
      <c r="W27" s="15" t="s">
        <v>37</v>
      </c>
      <c r="X27" s="16"/>
      <c r="Y27" s="16"/>
      <c r="Z27" s="16"/>
      <c r="AA27" s="16"/>
      <c r="AB27" s="16"/>
      <c r="AC27" s="16"/>
      <c r="AD27" s="16"/>
      <c r="AE27" s="16"/>
      <c r="AF27" s="16"/>
      <c r="AG27" s="16"/>
      <c r="AH27" s="16"/>
      <c r="AI27" s="16"/>
      <c r="XFB27" s="1"/>
      <c r="XFC27" s="1"/>
      <c r="XFD27" s="1"/>
    </row>
    <row r="28" s="17" customFormat="true" ht="91" hidden="false" customHeight="false" outlineLevel="0" collapsed="false">
      <c r="A28" s="8" t="n">
        <v>23</v>
      </c>
      <c r="B28" s="9" t="s">
        <v>176</v>
      </c>
      <c r="C28" s="9" t="s">
        <v>177</v>
      </c>
      <c r="D28" s="9" t="s">
        <v>178</v>
      </c>
      <c r="E28" s="10" t="n">
        <v>44964</v>
      </c>
      <c r="F28" s="10" t="n">
        <v>45875</v>
      </c>
      <c r="G28" s="11" t="n">
        <v>21006</v>
      </c>
      <c r="H28" s="8" t="s">
        <v>179</v>
      </c>
      <c r="I28" s="8" t="s">
        <v>31</v>
      </c>
      <c r="J28" s="8" t="s">
        <v>180</v>
      </c>
      <c r="K28" s="8" t="s">
        <v>181</v>
      </c>
      <c r="L28" s="12" t="n">
        <v>2023</v>
      </c>
      <c r="M28" s="10" t="n">
        <v>44964</v>
      </c>
      <c r="N28" s="8"/>
      <c r="O28" s="10" t="n">
        <v>45875</v>
      </c>
      <c r="P28" s="13" t="s">
        <v>34</v>
      </c>
      <c r="Q28" s="11" t="s">
        <v>34</v>
      </c>
      <c r="R28" s="14" t="s">
        <v>59</v>
      </c>
      <c r="S28" s="11" t="n">
        <v>21006</v>
      </c>
      <c r="T28" s="11" t="n">
        <v>0</v>
      </c>
      <c r="U28" s="8" t="s">
        <v>35</v>
      </c>
      <c r="V28" s="8" t="s">
        <v>36</v>
      </c>
      <c r="W28" s="15" t="s">
        <v>37</v>
      </c>
      <c r="X28" s="16"/>
      <c r="Y28" s="16"/>
      <c r="Z28" s="16"/>
      <c r="AA28" s="16"/>
      <c r="AB28" s="16"/>
      <c r="AC28" s="16"/>
      <c r="AD28" s="16"/>
      <c r="AE28" s="16"/>
      <c r="AF28" s="16"/>
      <c r="AG28" s="16"/>
      <c r="AH28" s="16"/>
      <c r="AI28" s="16"/>
      <c r="XFB28" s="1"/>
      <c r="XFC28" s="1"/>
      <c r="XFD28" s="1"/>
    </row>
    <row r="29" s="17" customFormat="true" ht="23.85" hidden="false" customHeight="false" outlineLevel="0" collapsed="false">
      <c r="A29" s="8" t="n">
        <v>24</v>
      </c>
      <c r="B29" s="9" t="s">
        <v>182</v>
      </c>
      <c r="C29" s="9" t="s">
        <v>183</v>
      </c>
      <c r="D29" s="9" t="s">
        <v>184</v>
      </c>
      <c r="E29" s="10" t="n">
        <v>45375</v>
      </c>
      <c r="F29" s="10" t="n">
        <v>45739</v>
      </c>
      <c r="G29" s="11" t="n">
        <v>154261.8</v>
      </c>
      <c r="H29" s="8" t="s">
        <v>185</v>
      </c>
      <c r="I29" s="8" t="s">
        <v>31</v>
      </c>
      <c r="J29" s="8" t="s">
        <v>186</v>
      </c>
      <c r="K29" s="8" t="s">
        <v>185</v>
      </c>
      <c r="L29" s="12" t="n">
        <v>2021</v>
      </c>
      <c r="M29" s="10" t="n">
        <v>45375</v>
      </c>
      <c r="N29" s="8" t="s">
        <v>187</v>
      </c>
      <c r="O29" s="10" t="n">
        <v>45739</v>
      </c>
      <c r="P29" s="13" t="s">
        <v>34</v>
      </c>
      <c r="Q29" s="11" t="s">
        <v>34</v>
      </c>
      <c r="R29" s="14" t="n">
        <f aca="false">S29/12</f>
        <v>12855.15</v>
      </c>
      <c r="S29" s="11" t="n">
        <v>154261.8</v>
      </c>
      <c r="T29" s="11" t="n">
        <f aca="false">3798.02+4622.61+1142.79+5982.63+6298.06+3593.15+4577.48+2619.3+8192.65+1139.64+3773.64+580.32+2147.07+3248.94+1701.07</f>
        <v>53417.37</v>
      </c>
      <c r="U29" s="8" t="s">
        <v>188</v>
      </c>
      <c r="V29" s="8" t="s">
        <v>189</v>
      </c>
      <c r="W29" s="15" t="s">
        <v>37</v>
      </c>
      <c r="X29" s="16"/>
      <c r="Y29" s="16"/>
      <c r="Z29" s="16"/>
      <c r="AA29" s="16"/>
      <c r="AB29" s="16"/>
      <c r="AC29" s="16"/>
      <c r="AD29" s="16"/>
      <c r="AE29" s="16"/>
      <c r="AF29" s="16"/>
      <c r="AG29" s="16"/>
      <c r="AH29" s="16"/>
      <c r="AI29" s="16"/>
      <c r="XFB29" s="1"/>
      <c r="XFC29" s="1"/>
      <c r="XFD29" s="1"/>
    </row>
    <row r="30" s="17" customFormat="true" ht="68.65" hidden="false" customHeight="false" outlineLevel="0" collapsed="false">
      <c r="A30" s="8" t="n">
        <v>25</v>
      </c>
      <c r="B30" s="9" t="s">
        <v>182</v>
      </c>
      <c r="C30" s="9" t="s">
        <v>183</v>
      </c>
      <c r="D30" s="9" t="s">
        <v>190</v>
      </c>
      <c r="E30" s="10" t="n">
        <v>45404</v>
      </c>
      <c r="F30" s="10" t="n">
        <v>45768</v>
      </c>
      <c r="G30" s="11" t="n">
        <v>18099.62</v>
      </c>
      <c r="H30" s="8" t="s">
        <v>191</v>
      </c>
      <c r="I30" s="8" t="s">
        <v>31</v>
      </c>
      <c r="J30" s="8" t="s">
        <v>192</v>
      </c>
      <c r="K30" s="8" t="s">
        <v>193</v>
      </c>
      <c r="L30" s="12" t="n">
        <v>2021</v>
      </c>
      <c r="M30" s="10" t="n">
        <v>45404</v>
      </c>
      <c r="N30" s="8" t="s">
        <v>194</v>
      </c>
      <c r="O30" s="10" t="n">
        <v>45768</v>
      </c>
      <c r="P30" s="13" t="s">
        <v>34</v>
      </c>
      <c r="Q30" s="11" t="s">
        <v>34</v>
      </c>
      <c r="R30" s="14" t="n">
        <f aca="false">S30/12</f>
        <v>1508.30166666667</v>
      </c>
      <c r="S30" s="11" t="n">
        <v>18099.62</v>
      </c>
      <c r="T30" s="11" t="n">
        <f aca="false">1051.84+801.97+725.65+572.05+858.13+793.2+834.74+1064.48+954.94+958.47+961.6+910.34+1064.48+919.76+885.21+920.22</f>
        <v>14277.08</v>
      </c>
      <c r="U30" s="8" t="s">
        <v>35</v>
      </c>
      <c r="V30" s="8" t="s">
        <v>195</v>
      </c>
      <c r="W30" s="15" t="s">
        <v>37</v>
      </c>
      <c r="X30" s="16"/>
      <c r="Y30" s="16"/>
      <c r="Z30" s="16"/>
      <c r="AA30" s="16"/>
      <c r="AB30" s="16"/>
      <c r="AC30" s="16"/>
      <c r="AD30" s="16"/>
      <c r="AE30" s="16"/>
      <c r="AF30" s="16"/>
      <c r="AG30" s="16"/>
      <c r="AH30" s="16"/>
      <c r="AI30" s="16"/>
      <c r="XFB30" s="1"/>
      <c r="XFC30" s="1"/>
      <c r="XFD30" s="1"/>
    </row>
    <row r="31" s="17" customFormat="true" ht="102.2" hidden="false" customHeight="false" outlineLevel="0" collapsed="false">
      <c r="A31" s="8" t="n">
        <v>26</v>
      </c>
      <c r="B31" s="9" t="s">
        <v>196</v>
      </c>
      <c r="C31" s="9" t="s">
        <v>197</v>
      </c>
      <c r="D31" s="9" t="s">
        <v>198</v>
      </c>
      <c r="E31" s="10" t="n">
        <v>45574</v>
      </c>
      <c r="F31" s="10" t="n">
        <v>45938</v>
      </c>
      <c r="G31" s="11" t="n">
        <v>92822.93</v>
      </c>
      <c r="H31" s="8" t="s">
        <v>199</v>
      </c>
      <c r="I31" s="8" t="s">
        <v>31</v>
      </c>
      <c r="J31" s="8" t="s">
        <v>200</v>
      </c>
      <c r="K31" s="8" t="s">
        <v>201</v>
      </c>
      <c r="L31" s="12" t="n">
        <v>2024</v>
      </c>
      <c r="M31" s="10" t="n">
        <v>45574</v>
      </c>
      <c r="N31" s="8"/>
      <c r="O31" s="10" t="n">
        <v>45938</v>
      </c>
      <c r="P31" s="13" t="s">
        <v>34</v>
      </c>
      <c r="Q31" s="11" t="s">
        <v>34</v>
      </c>
      <c r="R31" s="14" t="n">
        <f aca="false">S31/12</f>
        <v>7735.24416666667</v>
      </c>
      <c r="S31" s="11" t="n">
        <v>92822.93</v>
      </c>
      <c r="T31" s="11" t="n">
        <f aca="false">1186.76+918.1+1192.06++1192.06++1192.06++1192.06</f>
        <v>6873.1</v>
      </c>
      <c r="U31" s="8" t="s">
        <v>202</v>
      </c>
      <c r="V31" s="8" t="s">
        <v>203</v>
      </c>
      <c r="W31" s="15" t="s">
        <v>37</v>
      </c>
      <c r="X31" s="16"/>
      <c r="Y31" s="16"/>
      <c r="Z31" s="16"/>
      <c r="AA31" s="16"/>
      <c r="AB31" s="16"/>
      <c r="AC31" s="16"/>
      <c r="AD31" s="16"/>
      <c r="AE31" s="16"/>
      <c r="AF31" s="16"/>
      <c r="AG31" s="16"/>
      <c r="AH31" s="16"/>
      <c r="AI31" s="16"/>
      <c r="XFB31" s="1"/>
      <c r="XFC31" s="1"/>
      <c r="XFD31" s="1"/>
    </row>
    <row r="32" s="17" customFormat="true" ht="35.05" hidden="false" customHeight="false" outlineLevel="0" collapsed="false">
      <c r="A32" s="8" t="n">
        <v>27</v>
      </c>
      <c r="B32" s="9" t="s">
        <v>204</v>
      </c>
      <c r="C32" s="9" t="s">
        <v>205</v>
      </c>
      <c r="D32" s="9" t="s">
        <v>206</v>
      </c>
      <c r="E32" s="10" t="n">
        <v>45566</v>
      </c>
      <c r="F32" s="10" t="n">
        <v>45930</v>
      </c>
      <c r="G32" s="11" t="n">
        <v>12960</v>
      </c>
      <c r="H32" s="8" t="s">
        <v>207</v>
      </c>
      <c r="I32" s="8" t="s">
        <v>31</v>
      </c>
      <c r="J32" s="8" t="s">
        <v>208</v>
      </c>
      <c r="K32" s="8" t="s">
        <v>153</v>
      </c>
      <c r="L32" s="12" t="n">
        <v>2021</v>
      </c>
      <c r="M32" s="10" t="n">
        <v>45566</v>
      </c>
      <c r="N32" s="8" t="s">
        <v>209</v>
      </c>
      <c r="O32" s="10" t="n">
        <v>45930</v>
      </c>
      <c r="P32" s="13" t="s">
        <v>34</v>
      </c>
      <c r="Q32" s="11" t="s">
        <v>34</v>
      </c>
      <c r="R32" s="14" t="n">
        <f aca="false">S32/12</f>
        <v>1080</v>
      </c>
      <c r="S32" s="11" t="n">
        <v>12960</v>
      </c>
      <c r="T32" s="11" t="n">
        <f aca="false">1080*11</f>
        <v>11880</v>
      </c>
      <c r="U32" s="8" t="s">
        <v>54</v>
      </c>
      <c r="V32" s="8" t="s">
        <v>73</v>
      </c>
      <c r="W32" s="15" t="s">
        <v>37</v>
      </c>
      <c r="X32" s="16"/>
      <c r="Y32" s="16"/>
      <c r="Z32" s="16"/>
      <c r="AA32" s="16"/>
      <c r="AB32" s="16"/>
      <c r="AC32" s="16"/>
      <c r="AD32" s="16"/>
      <c r="AE32" s="16"/>
      <c r="AF32" s="16"/>
      <c r="AG32" s="16"/>
      <c r="AH32" s="16"/>
      <c r="AI32" s="16"/>
      <c r="XFB32" s="1"/>
      <c r="XFC32" s="1"/>
      <c r="XFD32" s="1"/>
    </row>
    <row r="33" s="17" customFormat="true" ht="35.05" hidden="false" customHeight="false" outlineLevel="0" collapsed="false">
      <c r="A33" s="8" t="n">
        <v>28</v>
      </c>
      <c r="B33" s="9" t="s">
        <v>210</v>
      </c>
      <c r="C33" s="9" t="s">
        <v>211</v>
      </c>
      <c r="D33" s="9" t="s">
        <v>212</v>
      </c>
      <c r="E33" s="10" t="n">
        <v>45600</v>
      </c>
      <c r="F33" s="10" t="n">
        <v>45964</v>
      </c>
      <c r="G33" s="11" t="n">
        <v>4810</v>
      </c>
      <c r="H33" s="8" t="s">
        <v>213</v>
      </c>
      <c r="I33" s="8" t="s">
        <v>31</v>
      </c>
      <c r="J33" s="8" t="s">
        <v>214</v>
      </c>
      <c r="K33" s="8" t="s">
        <v>215</v>
      </c>
      <c r="L33" s="12" t="n">
        <v>2024</v>
      </c>
      <c r="M33" s="10" t="n">
        <v>45600</v>
      </c>
      <c r="N33" s="8"/>
      <c r="O33" s="10" t="n">
        <v>45964</v>
      </c>
      <c r="P33" s="13" t="s">
        <v>34</v>
      </c>
      <c r="Q33" s="11" t="s">
        <v>34</v>
      </c>
      <c r="R33" s="14" t="n">
        <f aca="false">4810/12</f>
        <v>400.833333333333</v>
      </c>
      <c r="S33" s="11" t="n">
        <v>4810</v>
      </c>
      <c r="T33" s="11" t="n">
        <f aca="false">185+366.3+326.6+336.7</f>
        <v>1214.6</v>
      </c>
      <c r="U33" s="8" t="s">
        <v>35</v>
      </c>
      <c r="V33" s="8" t="s">
        <v>36</v>
      </c>
      <c r="W33" s="15" t="s">
        <v>37</v>
      </c>
      <c r="X33" s="16"/>
      <c r="Y33" s="16"/>
      <c r="Z33" s="16"/>
      <c r="AA33" s="16"/>
      <c r="AB33" s="16"/>
      <c r="AC33" s="16"/>
      <c r="AD33" s="16"/>
      <c r="AE33" s="16"/>
      <c r="AF33" s="16"/>
      <c r="AG33" s="16"/>
      <c r="AH33" s="16"/>
      <c r="AI33" s="16"/>
      <c r="XFB33" s="1"/>
      <c r="XFC33" s="1"/>
      <c r="XFD33" s="1"/>
    </row>
    <row r="34" s="17" customFormat="true" ht="57.45" hidden="false" customHeight="false" outlineLevel="0" collapsed="false">
      <c r="A34" s="8" t="n">
        <v>29</v>
      </c>
      <c r="B34" s="9" t="s">
        <v>216</v>
      </c>
      <c r="C34" s="9" t="s">
        <v>217</v>
      </c>
      <c r="D34" s="9" t="s">
        <v>218</v>
      </c>
      <c r="E34" s="10" t="n">
        <v>45014</v>
      </c>
      <c r="F34" s="10" t="n">
        <v>46109</v>
      </c>
      <c r="G34" s="11" t="n">
        <v>11700</v>
      </c>
      <c r="H34" s="8" t="s">
        <v>219</v>
      </c>
      <c r="I34" s="8" t="s">
        <v>31</v>
      </c>
      <c r="J34" s="8" t="s">
        <v>220</v>
      </c>
      <c r="K34" s="8" t="s">
        <v>221</v>
      </c>
      <c r="L34" s="12" t="n">
        <v>2022</v>
      </c>
      <c r="M34" s="10" t="n">
        <v>45014</v>
      </c>
      <c r="N34" s="8"/>
      <c r="O34" s="10" t="n">
        <v>46109</v>
      </c>
      <c r="P34" s="13" t="s">
        <v>34</v>
      </c>
      <c r="Q34" s="11" t="s">
        <v>34</v>
      </c>
      <c r="R34" s="14" t="n">
        <v>11700</v>
      </c>
      <c r="S34" s="11" t="n">
        <v>11700</v>
      </c>
      <c r="T34" s="11" t="s">
        <v>34</v>
      </c>
      <c r="U34" s="8" t="s">
        <v>222</v>
      </c>
      <c r="V34" s="8" t="s">
        <v>73</v>
      </c>
      <c r="W34" s="15" t="s">
        <v>37</v>
      </c>
      <c r="X34" s="16"/>
      <c r="Y34" s="16"/>
      <c r="Z34" s="16"/>
      <c r="AA34" s="16"/>
      <c r="AB34" s="16"/>
      <c r="AC34" s="16"/>
      <c r="AD34" s="16"/>
      <c r="AE34" s="16"/>
      <c r="AF34" s="16"/>
      <c r="AG34" s="16"/>
      <c r="AH34" s="16"/>
      <c r="AI34" s="16"/>
      <c r="XFB34" s="1"/>
      <c r="XFC34" s="1"/>
      <c r="XFD34" s="1"/>
    </row>
    <row r="35" s="17" customFormat="true" ht="124.6" hidden="false" customHeight="false" outlineLevel="0" collapsed="false">
      <c r="A35" s="8" t="n">
        <v>30</v>
      </c>
      <c r="B35" s="9" t="s">
        <v>223</v>
      </c>
      <c r="C35" s="9" t="s">
        <v>224</v>
      </c>
      <c r="D35" s="9" t="s">
        <v>225</v>
      </c>
      <c r="E35" s="10" t="n">
        <v>44999</v>
      </c>
      <c r="F35" s="10" t="n">
        <v>45913</v>
      </c>
      <c r="G35" s="11" t="n">
        <v>44347.5</v>
      </c>
      <c r="H35" s="8" t="s">
        <v>226</v>
      </c>
      <c r="I35" s="8" t="s">
        <v>31</v>
      </c>
      <c r="J35" s="8" t="s">
        <v>180</v>
      </c>
      <c r="K35" s="8" t="s">
        <v>219</v>
      </c>
      <c r="L35" s="12" t="n">
        <v>2023</v>
      </c>
      <c r="M35" s="10" t="n">
        <v>44999</v>
      </c>
      <c r="N35" s="8"/>
      <c r="O35" s="10" t="n">
        <v>45913</v>
      </c>
      <c r="P35" s="13" t="s">
        <v>34</v>
      </c>
      <c r="Q35" s="11" t="s">
        <v>34</v>
      </c>
      <c r="R35" s="14" t="n">
        <f aca="false">S35/12</f>
        <v>3695.625</v>
      </c>
      <c r="S35" s="11" t="n">
        <v>44347.5</v>
      </c>
      <c r="T35" s="11" t="n">
        <f aca="false">990.58+999.24+1034.24+1111.78+1132.42+996.54+1048.32+1131.24+1089.62+1155.58+1210.7+1300.38+1166.02</f>
        <v>14366.66</v>
      </c>
      <c r="U35" s="8" t="s">
        <v>121</v>
      </c>
      <c r="V35" s="8" t="s">
        <v>157</v>
      </c>
      <c r="W35" s="15" t="s">
        <v>37</v>
      </c>
      <c r="X35" s="16"/>
      <c r="Y35" s="16"/>
      <c r="Z35" s="16"/>
      <c r="AA35" s="16"/>
      <c r="AB35" s="16"/>
      <c r="AC35" s="16"/>
      <c r="AD35" s="16"/>
      <c r="AE35" s="16"/>
      <c r="AF35" s="16"/>
      <c r="AG35" s="16"/>
      <c r="AH35" s="16"/>
      <c r="AI35" s="16"/>
      <c r="XFB35" s="1"/>
      <c r="XFC35" s="1"/>
      <c r="XFD35" s="1"/>
    </row>
    <row r="36" s="17" customFormat="true" ht="202.95" hidden="false" customHeight="false" outlineLevel="0" collapsed="false">
      <c r="A36" s="8" t="n">
        <v>31</v>
      </c>
      <c r="B36" s="9" t="s">
        <v>227</v>
      </c>
      <c r="C36" s="9" t="s">
        <v>228</v>
      </c>
      <c r="D36" s="9" t="s">
        <v>229</v>
      </c>
      <c r="E36" s="10" t="n">
        <v>45417</v>
      </c>
      <c r="F36" s="10" t="n">
        <v>45781</v>
      </c>
      <c r="G36" s="11" t="n">
        <v>44040</v>
      </c>
      <c r="H36" s="8" t="s">
        <v>230</v>
      </c>
      <c r="I36" s="8" t="s">
        <v>31</v>
      </c>
      <c r="J36" s="8" t="s">
        <v>231</v>
      </c>
      <c r="K36" s="8" t="s">
        <v>232</v>
      </c>
      <c r="L36" s="12" t="n">
        <v>2023</v>
      </c>
      <c r="M36" s="10" t="n">
        <v>45417</v>
      </c>
      <c r="N36" s="8" t="s">
        <v>233</v>
      </c>
      <c r="O36" s="10" t="n">
        <v>45781</v>
      </c>
      <c r="P36" s="13" t="s">
        <v>34</v>
      </c>
      <c r="Q36" s="11" t="s">
        <v>34</v>
      </c>
      <c r="R36" s="14" t="n">
        <f aca="false">S36/12</f>
        <v>3670</v>
      </c>
      <c r="S36" s="11" t="n">
        <v>44040</v>
      </c>
      <c r="T36" s="11" t="n">
        <f aca="false">891.88+1484.96+1500+1491.96+1268.28+1839.6+1183.8+1491.2+1092.32+1171.44</f>
        <v>13415.44</v>
      </c>
      <c r="U36" s="8" t="s">
        <v>222</v>
      </c>
      <c r="V36" s="8" t="s">
        <v>73</v>
      </c>
      <c r="W36" s="15" t="s">
        <v>37</v>
      </c>
      <c r="X36" s="16"/>
      <c r="Y36" s="16"/>
      <c r="Z36" s="16"/>
      <c r="AA36" s="16"/>
      <c r="AB36" s="16"/>
      <c r="AC36" s="16"/>
      <c r="AD36" s="16"/>
      <c r="AE36" s="16"/>
      <c r="AF36" s="16"/>
      <c r="AG36" s="16"/>
      <c r="AH36" s="16"/>
      <c r="AI36" s="16"/>
      <c r="XFB36" s="1"/>
      <c r="XFC36" s="1"/>
      <c r="XFD36" s="1"/>
    </row>
    <row r="37" s="17" customFormat="true" ht="124.6" hidden="false" customHeight="false" outlineLevel="0" collapsed="false">
      <c r="A37" s="8" t="n">
        <v>32</v>
      </c>
      <c r="B37" s="9" t="s">
        <v>234</v>
      </c>
      <c r="C37" s="9" t="s">
        <v>235</v>
      </c>
      <c r="D37" s="9" t="s">
        <v>236</v>
      </c>
      <c r="E37" s="10" t="n">
        <v>44886</v>
      </c>
      <c r="F37" s="10" t="n">
        <v>45797</v>
      </c>
      <c r="G37" s="11" t="n">
        <v>25380</v>
      </c>
      <c r="H37" s="8" t="s">
        <v>237</v>
      </c>
      <c r="I37" s="8" t="s">
        <v>31</v>
      </c>
      <c r="J37" s="8" t="s">
        <v>238</v>
      </c>
      <c r="K37" s="8" t="s">
        <v>239</v>
      </c>
      <c r="L37" s="12" t="n">
        <v>2022</v>
      </c>
      <c r="M37" s="10" t="n">
        <v>44886</v>
      </c>
      <c r="N37" s="8"/>
      <c r="O37" s="10" t="n">
        <v>45797</v>
      </c>
      <c r="P37" s="13" t="s">
        <v>34</v>
      </c>
      <c r="Q37" s="11" t="s">
        <v>34</v>
      </c>
      <c r="R37" s="14" t="n">
        <v>846</v>
      </c>
      <c r="S37" s="11" t="n">
        <v>25380</v>
      </c>
      <c r="T37" s="11" t="n">
        <f aca="false">8200*11</f>
        <v>90200</v>
      </c>
      <c r="U37" s="8" t="s">
        <v>163</v>
      </c>
      <c r="V37" s="8" t="s">
        <v>164</v>
      </c>
      <c r="W37" s="15" t="s">
        <v>37</v>
      </c>
      <c r="X37" s="16"/>
      <c r="Y37" s="16"/>
      <c r="Z37" s="16"/>
      <c r="AA37" s="16"/>
      <c r="AB37" s="16"/>
      <c r="AC37" s="16"/>
      <c r="AD37" s="16"/>
      <c r="AE37" s="16"/>
      <c r="AF37" s="16"/>
      <c r="AG37" s="16"/>
      <c r="AH37" s="16"/>
      <c r="AI37" s="16"/>
      <c r="XFB37" s="1"/>
      <c r="XFC37" s="1"/>
      <c r="XFD37" s="1"/>
    </row>
    <row r="38" s="17" customFormat="true" ht="79.85" hidden="false" customHeight="false" outlineLevel="0" collapsed="false">
      <c r="A38" s="8" t="n">
        <v>33</v>
      </c>
      <c r="B38" s="9" t="s">
        <v>240</v>
      </c>
      <c r="C38" s="9" t="s">
        <v>241</v>
      </c>
      <c r="D38" s="9" t="s">
        <v>242</v>
      </c>
      <c r="E38" s="10" t="n">
        <v>45695</v>
      </c>
      <c r="F38" s="10" t="n">
        <v>46059</v>
      </c>
      <c r="G38" s="11" t="n">
        <v>2764999.95</v>
      </c>
      <c r="H38" s="8" t="s">
        <v>179</v>
      </c>
      <c r="I38" s="8" t="s">
        <v>31</v>
      </c>
      <c r="J38" s="8" t="s">
        <v>243</v>
      </c>
      <c r="K38" s="8" t="s">
        <v>30</v>
      </c>
      <c r="L38" s="12" t="n">
        <v>2024</v>
      </c>
      <c r="M38" s="10" t="n">
        <v>45329</v>
      </c>
      <c r="N38" s="8" t="s">
        <v>244</v>
      </c>
      <c r="O38" s="10" t="n">
        <v>46059</v>
      </c>
      <c r="P38" s="13" t="s">
        <v>34</v>
      </c>
      <c r="Q38" s="11" t="s">
        <v>34</v>
      </c>
      <c r="R38" s="14" t="n">
        <f aca="false">2693973.6/12</f>
        <v>224497.8</v>
      </c>
      <c r="S38" s="11" t="n">
        <v>2693973.6</v>
      </c>
      <c r="T38" s="11" t="n">
        <f aca="false">17009.7+4839.63+110903.29+31554.36+127572.79+36297.21+15308.74+4355.66+15308.74+4355.66+15308.74+4355.66+10205.82+2903.78+1689.58+480.72+29337.23+77446.02+78847.63</f>
        <v>588080.96</v>
      </c>
      <c r="U38" s="8" t="s">
        <v>54</v>
      </c>
      <c r="V38" s="8" t="s">
        <v>55</v>
      </c>
      <c r="W38" s="15" t="s">
        <v>37</v>
      </c>
      <c r="X38" s="16"/>
      <c r="Y38" s="16"/>
      <c r="Z38" s="16"/>
      <c r="AA38" s="16"/>
      <c r="AB38" s="16"/>
      <c r="AC38" s="16"/>
      <c r="AD38" s="16"/>
      <c r="AE38" s="16"/>
      <c r="AF38" s="16"/>
      <c r="AG38" s="16"/>
      <c r="AH38" s="16"/>
      <c r="AI38" s="16"/>
      <c r="XFB38" s="1"/>
      <c r="XFC38" s="1"/>
      <c r="XFD38" s="1"/>
    </row>
    <row r="39" s="17" customFormat="true" ht="124.6" hidden="false" customHeight="false" outlineLevel="0" collapsed="false">
      <c r="A39" s="8" t="n">
        <v>34</v>
      </c>
      <c r="B39" s="9" t="s">
        <v>245</v>
      </c>
      <c r="C39" s="9" t="s">
        <v>246</v>
      </c>
      <c r="D39" s="9" t="s">
        <v>89</v>
      </c>
      <c r="E39" s="10" t="n">
        <v>45524</v>
      </c>
      <c r="F39" s="10" t="n">
        <v>45888</v>
      </c>
      <c r="G39" s="11" t="n">
        <v>27456</v>
      </c>
      <c r="H39" s="8" t="s">
        <v>90</v>
      </c>
      <c r="I39" s="8" t="s">
        <v>31</v>
      </c>
      <c r="J39" s="8" t="s">
        <v>91</v>
      </c>
      <c r="K39" s="8" t="s">
        <v>247</v>
      </c>
      <c r="L39" s="12" t="n">
        <v>2024</v>
      </c>
      <c r="M39" s="10" t="n">
        <v>45524</v>
      </c>
      <c r="N39" s="8"/>
      <c r="O39" s="10" t="n">
        <v>45888</v>
      </c>
      <c r="P39" s="13" t="s">
        <v>34</v>
      </c>
      <c r="Q39" s="11" t="s">
        <v>34</v>
      </c>
      <c r="R39" s="14" t="s">
        <v>53</v>
      </c>
      <c r="S39" s="11" t="n">
        <v>27456</v>
      </c>
      <c r="T39" s="11" t="n">
        <v>0</v>
      </c>
      <c r="U39" s="8" t="s">
        <v>93</v>
      </c>
      <c r="V39" s="8" t="s">
        <v>35</v>
      </c>
      <c r="W39" s="15" t="s">
        <v>37</v>
      </c>
      <c r="X39" s="16"/>
      <c r="Y39" s="16"/>
      <c r="Z39" s="16"/>
      <c r="AA39" s="16"/>
      <c r="AB39" s="16"/>
      <c r="AC39" s="16"/>
      <c r="AD39" s="16"/>
      <c r="AE39" s="16"/>
      <c r="AF39" s="16"/>
      <c r="AG39" s="16"/>
      <c r="AH39" s="16"/>
      <c r="AI39" s="16"/>
      <c r="XFB39" s="1"/>
      <c r="XFC39" s="1"/>
      <c r="XFD39" s="1"/>
    </row>
    <row r="40" s="17" customFormat="true" ht="124.6" hidden="false" customHeight="false" outlineLevel="0" collapsed="false">
      <c r="A40" s="8" t="n">
        <v>35</v>
      </c>
      <c r="B40" s="9" t="s">
        <v>248</v>
      </c>
      <c r="C40" s="9" t="s">
        <v>249</v>
      </c>
      <c r="D40" s="9" t="s">
        <v>89</v>
      </c>
      <c r="E40" s="10" t="n">
        <v>45524</v>
      </c>
      <c r="F40" s="10" t="n">
        <v>45888</v>
      </c>
      <c r="G40" s="11" t="n">
        <v>3498</v>
      </c>
      <c r="H40" s="19" t="s">
        <v>90</v>
      </c>
      <c r="I40" s="8" t="s">
        <v>31</v>
      </c>
      <c r="J40" s="8" t="s">
        <v>91</v>
      </c>
      <c r="K40" s="19" t="s">
        <v>92</v>
      </c>
      <c r="L40" s="12" t="n">
        <v>2024</v>
      </c>
      <c r="M40" s="10" t="n">
        <v>45524</v>
      </c>
      <c r="N40" s="8"/>
      <c r="O40" s="10" t="n">
        <v>45888</v>
      </c>
      <c r="P40" s="13" t="s">
        <v>34</v>
      </c>
      <c r="Q40" s="11" t="s">
        <v>34</v>
      </c>
      <c r="R40" s="11" t="n">
        <v>3498</v>
      </c>
      <c r="S40" s="11" t="n">
        <f aca="false">R40/12</f>
        <v>291.5</v>
      </c>
      <c r="T40" s="11" t="n">
        <v>886.16</v>
      </c>
      <c r="U40" s="8" t="s">
        <v>93</v>
      </c>
      <c r="V40" s="8" t="s">
        <v>35</v>
      </c>
      <c r="W40" s="15" t="s">
        <v>37</v>
      </c>
      <c r="X40" s="16"/>
      <c r="Y40" s="16"/>
      <c r="Z40" s="16"/>
      <c r="AA40" s="16"/>
      <c r="AB40" s="16"/>
      <c r="AC40" s="16"/>
      <c r="AD40" s="16"/>
      <c r="AE40" s="16"/>
      <c r="AF40" s="16"/>
      <c r="AG40" s="16"/>
      <c r="AH40" s="16"/>
      <c r="AI40" s="16"/>
      <c r="XFB40" s="1"/>
      <c r="XFC40" s="1"/>
      <c r="XFD40" s="1"/>
    </row>
    <row r="41" s="17" customFormat="true" ht="91" hidden="false" customHeight="false" outlineLevel="0" collapsed="false">
      <c r="A41" s="8" t="n">
        <v>36</v>
      </c>
      <c r="B41" s="9" t="s">
        <v>250</v>
      </c>
      <c r="C41" s="9" t="s">
        <v>251</v>
      </c>
      <c r="D41" s="9" t="s">
        <v>252</v>
      </c>
      <c r="E41" s="10" t="n">
        <v>45404</v>
      </c>
      <c r="F41" s="10" t="n">
        <v>45768</v>
      </c>
      <c r="G41" s="11" t="n">
        <v>15000</v>
      </c>
      <c r="H41" s="8" t="s">
        <v>253</v>
      </c>
      <c r="I41" s="8" t="s">
        <v>31</v>
      </c>
      <c r="J41" s="8" t="s">
        <v>254</v>
      </c>
      <c r="K41" s="8" t="s">
        <v>255</v>
      </c>
      <c r="L41" s="12" t="n">
        <v>2024</v>
      </c>
      <c r="M41" s="10" t="n">
        <v>45404</v>
      </c>
      <c r="N41" s="8"/>
      <c r="O41" s="10" t="n">
        <v>45768</v>
      </c>
      <c r="P41" s="13" t="s">
        <v>34</v>
      </c>
      <c r="Q41" s="11" t="s">
        <v>34</v>
      </c>
      <c r="R41" s="14" t="n">
        <f aca="false">S41/12</f>
        <v>1356.66666666667</v>
      </c>
      <c r="S41" s="11" t="n">
        <v>16280</v>
      </c>
      <c r="T41" s="11" t="n">
        <f aca="false">175+750+750+750+850+1250+1250+1250+1250+1250+1250+1250</f>
        <v>12025</v>
      </c>
      <c r="U41" s="8" t="s">
        <v>35</v>
      </c>
      <c r="V41" s="8" t="s">
        <v>36</v>
      </c>
      <c r="W41" s="15" t="s">
        <v>37</v>
      </c>
      <c r="X41" s="16"/>
      <c r="Y41" s="16"/>
      <c r="Z41" s="16"/>
      <c r="AA41" s="16"/>
      <c r="AB41" s="16"/>
      <c r="AC41" s="16"/>
      <c r="AD41" s="16"/>
      <c r="AE41" s="16"/>
      <c r="AF41" s="16"/>
      <c r="AG41" s="16"/>
      <c r="AH41" s="16"/>
      <c r="AI41" s="16"/>
      <c r="XFB41" s="1"/>
      <c r="XFC41" s="1"/>
      <c r="XFD41" s="1"/>
    </row>
    <row r="42" s="17" customFormat="true" ht="35.05" hidden="false" customHeight="false" outlineLevel="0" collapsed="false">
      <c r="A42" s="8" t="n">
        <v>37</v>
      </c>
      <c r="B42" s="9" t="s">
        <v>256</v>
      </c>
      <c r="C42" s="9" t="s">
        <v>257</v>
      </c>
      <c r="D42" s="9" t="s">
        <v>258</v>
      </c>
      <c r="E42" s="10" t="n">
        <v>44743</v>
      </c>
      <c r="F42" s="10" t="n">
        <v>45838</v>
      </c>
      <c r="G42" s="11" t="n">
        <v>14750</v>
      </c>
      <c r="H42" s="8" t="s">
        <v>259</v>
      </c>
      <c r="I42" s="8" t="s">
        <v>31</v>
      </c>
      <c r="J42" s="8" t="s">
        <v>260</v>
      </c>
      <c r="K42" s="8" t="s">
        <v>261</v>
      </c>
      <c r="L42" s="12" t="n">
        <v>2023</v>
      </c>
      <c r="M42" s="10" t="n">
        <v>44743</v>
      </c>
      <c r="N42" s="8" t="s">
        <v>262</v>
      </c>
      <c r="O42" s="10" t="n">
        <v>45838</v>
      </c>
      <c r="P42" s="13" t="s">
        <v>34</v>
      </c>
      <c r="Q42" s="11" t="s">
        <v>34</v>
      </c>
      <c r="R42" s="14" t="s">
        <v>59</v>
      </c>
      <c r="S42" s="11" t="n">
        <v>14750</v>
      </c>
      <c r="T42" s="11" t="n">
        <v>0</v>
      </c>
      <c r="U42" s="8" t="s">
        <v>188</v>
      </c>
      <c r="V42" s="8" t="s">
        <v>263</v>
      </c>
      <c r="W42" s="15" t="s">
        <v>37</v>
      </c>
      <c r="X42" s="16"/>
      <c r="Y42" s="16"/>
      <c r="Z42" s="16"/>
      <c r="AA42" s="16"/>
      <c r="AB42" s="16"/>
      <c r="AC42" s="16"/>
      <c r="AD42" s="16"/>
      <c r="AE42" s="16"/>
      <c r="AF42" s="16"/>
      <c r="AG42" s="16"/>
      <c r="AH42" s="16"/>
      <c r="AI42" s="16"/>
      <c r="XFB42" s="1"/>
      <c r="XFC42" s="1"/>
      <c r="XFD42" s="1"/>
    </row>
    <row r="43" s="17" customFormat="true" ht="79.85" hidden="false" customHeight="false" outlineLevel="0" collapsed="false">
      <c r="A43" s="8" t="n">
        <v>38</v>
      </c>
      <c r="B43" s="9" t="s">
        <v>264</v>
      </c>
      <c r="C43" s="9" t="s">
        <v>265</v>
      </c>
      <c r="D43" s="9" t="s">
        <v>266</v>
      </c>
      <c r="E43" s="10" t="n">
        <v>45664</v>
      </c>
      <c r="F43" s="10" t="n">
        <v>46393</v>
      </c>
      <c r="G43" s="11" t="n">
        <v>153870</v>
      </c>
      <c r="H43" s="8" t="s">
        <v>267</v>
      </c>
      <c r="I43" s="8" t="s">
        <v>31</v>
      </c>
      <c r="J43" s="8" t="s">
        <v>268</v>
      </c>
      <c r="K43" s="8" t="s">
        <v>269</v>
      </c>
      <c r="L43" s="12" t="n">
        <v>2025</v>
      </c>
      <c r="M43" s="10" t="n">
        <v>45845</v>
      </c>
      <c r="N43" s="8"/>
      <c r="O43" s="10"/>
      <c r="P43" s="13"/>
      <c r="Q43" s="11"/>
      <c r="R43" s="14" t="n">
        <f aca="false">2614.89*2</f>
        <v>5229.78</v>
      </c>
      <c r="S43" s="11" t="n">
        <v>153870</v>
      </c>
      <c r="T43" s="11" t="n">
        <f aca="false">5129+ 3419.29</f>
        <v>8548.29</v>
      </c>
      <c r="U43" s="8" t="s">
        <v>35</v>
      </c>
      <c r="V43" s="8" t="s">
        <v>36</v>
      </c>
      <c r="W43" s="15" t="s">
        <v>37</v>
      </c>
      <c r="X43" s="16"/>
      <c r="Y43" s="16"/>
      <c r="Z43" s="16"/>
      <c r="AA43" s="16"/>
      <c r="AB43" s="16"/>
      <c r="AC43" s="16"/>
      <c r="AD43" s="16"/>
      <c r="AE43" s="16"/>
      <c r="AF43" s="16"/>
      <c r="AG43" s="16"/>
      <c r="AH43" s="16"/>
      <c r="AI43" s="16"/>
      <c r="XFB43" s="1"/>
      <c r="XFC43" s="1"/>
      <c r="XFD43" s="1"/>
    </row>
    <row r="44" s="17" customFormat="true" ht="91" hidden="false" customHeight="false" outlineLevel="0" collapsed="false">
      <c r="A44" s="8" t="n">
        <v>39</v>
      </c>
      <c r="B44" s="9" t="s">
        <v>270</v>
      </c>
      <c r="C44" s="9" t="s">
        <v>271</v>
      </c>
      <c r="D44" s="9" t="s">
        <v>272</v>
      </c>
      <c r="E44" s="10" t="n">
        <v>44865</v>
      </c>
      <c r="F44" s="10" t="n">
        <v>46690</v>
      </c>
      <c r="G44" s="11" t="s">
        <v>273</v>
      </c>
      <c r="H44" s="8" t="s">
        <v>274</v>
      </c>
      <c r="I44" s="8" t="s">
        <v>31</v>
      </c>
      <c r="J44" s="8" t="s">
        <v>275</v>
      </c>
      <c r="K44" s="8" t="s">
        <v>276</v>
      </c>
      <c r="L44" s="12" t="n">
        <v>2023</v>
      </c>
      <c r="M44" s="10" t="n">
        <v>44865</v>
      </c>
      <c r="N44" s="8"/>
      <c r="O44" s="10" t="n">
        <v>46690</v>
      </c>
      <c r="P44" s="13" t="s">
        <v>34</v>
      </c>
      <c r="Q44" s="11" t="s">
        <v>34</v>
      </c>
      <c r="R44" s="14" t="s">
        <v>59</v>
      </c>
      <c r="S44" s="11" t="s">
        <v>277</v>
      </c>
      <c r="T44" s="11" t="n">
        <v>0</v>
      </c>
      <c r="U44" s="8" t="s">
        <v>35</v>
      </c>
      <c r="V44" s="8" t="s">
        <v>46</v>
      </c>
      <c r="W44" s="15" t="s">
        <v>37</v>
      </c>
      <c r="X44" s="16"/>
      <c r="Y44" s="16"/>
      <c r="Z44" s="16"/>
      <c r="AA44" s="16"/>
      <c r="AB44" s="16"/>
      <c r="AC44" s="16"/>
      <c r="AD44" s="16"/>
      <c r="AE44" s="16"/>
      <c r="AF44" s="16"/>
      <c r="AG44" s="16"/>
      <c r="AH44" s="16"/>
      <c r="AI44" s="16"/>
      <c r="XFB44" s="1"/>
      <c r="XFC44" s="1"/>
      <c r="XFD44" s="1"/>
    </row>
    <row r="45" s="17" customFormat="true" ht="135.8" hidden="false" customHeight="false" outlineLevel="0" collapsed="false">
      <c r="A45" s="8" t="n">
        <v>40</v>
      </c>
      <c r="B45" s="9" t="s">
        <v>278</v>
      </c>
      <c r="C45" s="9" t="s">
        <v>279</v>
      </c>
      <c r="D45" s="9" t="s">
        <v>280</v>
      </c>
      <c r="E45" s="10" t="n">
        <v>45434</v>
      </c>
      <c r="F45" s="10" t="n">
        <v>45798</v>
      </c>
      <c r="G45" s="11" t="n">
        <v>5366</v>
      </c>
      <c r="H45" s="8" t="s">
        <v>255</v>
      </c>
      <c r="I45" s="8" t="s">
        <v>31</v>
      </c>
      <c r="J45" s="8" t="s">
        <v>281</v>
      </c>
      <c r="K45" s="8" t="s">
        <v>282</v>
      </c>
      <c r="L45" s="12" t="n">
        <v>2024</v>
      </c>
      <c r="M45" s="10" t="n">
        <v>45434</v>
      </c>
      <c r="N45" s="8"/>
      <c r="O45" s="10" t="n">
        <v>45798</v>
      </c>
      <c r="P45" s="13" t="s">
        <v>34</v>
      </c>
      <c r="Q45" s="11" t="s">
        <v>34</v>
      </c>
      <c r="R45" s="14" t="s">
        <v>59</v>
      </c>
      <c r="S45" s="11" t="n">
        <v>5366</v>
      </c>
      <c r="T45" s="11" t="n">
        <v>5366</v>
      </c>
      <c r="U45" s="8" t="s">
        <v>93</v>
      </c>
      <c r="V45" s="8" t="s">
        <v>283</v>
      </c>
      <c r="W45" s="15" t="s">
        <v>37</v>
      </c>
      <c r="X45" s="16"/>
      <c r="Y45" s="16"/>
      <c r="Z45" s="16"/>
      <c r="AA45" s="16"/>
      <c r="AB45" s="16"/>
      <c r="AC45" s="16"/>
      <c r="AD45" s="16"/>
      <c r="AE45" s="16"/>
      <c r="AF45" s="16"/>
      <c r="AG45" s="16"/>
      <c r="AH45" s="16"/>
      <c r="AI45" s="16"/>
      <c r="XFB45" s="1"/>
      <c r="XFC45" s="1"/>
      <c r="XFD45" s="1"/>
    </row>
    <row r="46" s="17" customFormat="true" ht="113.4" hidden="false" customHeight="false" outlineLevel="0" collapsed="false">
      <c r="A46" s="8" t="n">
        <v>41</v>
      </c>
      <c r="B46" s="9" t="s">
        <v>284</v>
      </c>
      <c r="C46" s="9" t="s">
        <v>285</v>
      </c>
      <c r="D46" s="9" t="s">
        <v>49</v>
      </c>
      <c r="E46" s="10" t="n">
        <v>45588</v>
      </c>
      <c r="F46" s="10" t="n">
        <v>45952</v>
      </c>
      <c r="G46" s="11" t="n">
        <v>24674</v>
      </c>
      <c r="H46" s="8" t="s">
        <v>50</v>
      </c>
      <c r="I46" s="8" t="s">
        <v>31</v>
      </c>
      <c r="J46" s="8" t="s">
        <v>51</v>
      </c>
      <c r="K46" s="8" t="s">
        <v>286</v>
      </c>
      <c r="L46" s="12" t="n">
        <v>2024</v>
      </c>
      <c r="M46" s="10" t="n">
        <v>45588</v>
      </c>
      <c r="N46" s="8"/>
      <c r="O46" s="10" t="n">
        <v>45952</v>
      </c>
      <c r="P46" s="13" t="s">
        <v>34</v>
      </c>
      <c r="Q46" s="11" t="s">
        <v>34</v>
      </c>
      <c r="R46" s="14" t="s">
        <v>53</v>
      </c>
      <c r="S46" s="11" t="n">
        <v>24674</v>
      </c>
      <c r="T46" s="11" t="n">
        <v>12371.52</v>
      </c>
      <c r="U46" s="8" t="s">
        <v>54</v>
      </c>
      <c r="V46" s="8" t="s">
        <v>55</v>
      </c>
      <c r="W46" s="15" t="s">
        <v>37</v>
      </c>
      <c r="X46" s="16"/>
      <c r="Y46" s="16"/>
      <c r="Z46" s="16"/>
      <c r="AA46" s="16"/>
      <c r="AB46" s="16"/>
      <c r="AC46" s="16"/>
      <c r="AD46" s="16"/>
      <c r="AE46" s="16"/>
      <c r="AF46" s="16"/>
      <c r="AG46" s="16"/>
      <c r="AH46" s="16"/>
      <c r="AI46" s="16"/>
      <c r="XFB46" s="1"/>
      <c r="XFC46" s="1"/>
      <c r="XFD46" s="1"/>
    </row>
    <row r="47" s="17" customFormat="true" ht="79.85" hidden="false" customHeight="false" outlineLevel="0" collapsed="false">
      <c r="A47" s="8" t="n">
        <v>42</v>
      </c>
      <c r="B47" s="9" t="s">
        <v>287</v>
      </c>
      <c r="C47" s="9" t="s">
        <v>288</v>
      </c>
      <c r="D47" s="9" t="s">
        <v>289</v>
      </c>
      <c r="E47" s="10" t="n">
        <v>45643</v>
      </c>
      <c r="F47" s="10" t="n">
        <v>46007</v>
      </c>
      <c r="G47" s="11" t="n">
        <v>18860.5</v>
      </c>
      <c r="H47" s="8" t="s">
        <v>130</v>
      </c>
      <c r="I47" s="8"/>
      <c r="J47" s="8" t="s">
        <v>290</v>
      </c>
      <c r="K47" s="8"/>
      <c r="L47" s="12"/>
      <c r="M47" s="10"/>
      <c r="N47" s="8"/>
      <c r="O47" s="10" t="n">
        <v>46007</v>
      </c>
      <c r="P47" s="13"/>
      <c r="Q47" s="11"/>
      <c r="R47" s="11" t="n">
        <v>18860.5</v>
      </c>
      <c r="S47" s="11" t="n">
        <v>18860.5</v>
      </c>
      <c r="T47" s="11"/>
      <c r="U47" s="8" t="s">
        <v>72</v>
      </c>
      <c r="V47" s="8" t="s">
        <v>73</v>
      </c>
      <c r="W47" s="15" t="s">
        <v>37</v>
      </c>
      <c r="X47" s="16"/>
      <c r="Y47" s="16"/>
      <c r="Z47" s="16"/>
      <c r="AA47" s="16"/>
      <c r="AB47" s="16"/>
      <c r="AC47" s="16"/>
      <c r="AD47" s="16"/>
      <c r="AE47" s="16"/>
      <c r="AF47" s="16"/>
      <c r="AG47" s="16"/>
      <c r="AH47" s="16"/>
      <c r="AI47" s="16"/>
      <c r="XFB47" s="1"/>
      <c r="XFC47" s="1"/>
      <c r="XFD47" s="1"/>
    </row>
    <row r="48" s="17" customFormat="true" ht="79.85" hidden="false" customHeight="false" outlineLevel="0" collapsed="false">
      <c r="A48" s="8" t="n">
        <v>43</v>
      </c>
      <c r="B48" s="9" t="s">
        <v>291</v>
      </c>
      <c r="C48" s="9" t="s">
        <v>292</v>
      </c>
      <c r="D48" s="9" t="s">
        <v>293</v>
      </c>
      <c r="E48" s="10" t="n">
        <v>45557</v>
      </c>
      <c r="F48" s="10" t="n">
        <v>45921</v>
      </c>
      <c r="G48" s="11" t="n">
        <v>273484.51</v>
      </c>
      <c r="H48" s="8" t="s">
        <v>294</v>
      </c>
      <c r="I48" s="8" t="s">
        <v>31</v>
      </c>
      <c r="J48" s="8" t="s">
        <v>295</v>
      </c>
      <c r="K48" s="8" t="s">
        <v>296</v>
      </c>
      <c r="L48" s="12" t="n">
        <v>2021</v>
      </c>
      <c r="M48" s="10" t="n">
        <v>45557</v>
      </c>
      <c r="N48" s="8"/>
      <c r="O48" s="10" t="n">
        <v>45921</v>
      </c>
      <c r="P48" s="8" t="s">
        <v>297</v>
      </c>
      <c r="Q48" s="11" t="s">
        <v>34</v>
      </c>
      <c r="R48" s="14" t="n">
        <f aca="false">S48/12</f>
        <v>22790.3758333333</v>
      </c>
      <c r="S48" s="11" t="n">
        <v>273484.51</v>
      </c>
      <c r="T48" s="11" t="n">
        <f aca="false">3893+2319.44+3879.59+3665.43+5231.78+4579.52+4331.91+5210.89+2770.72+1215.44+4406.59+5983.5+5924.35+4989.35+7734.17</f>
        <v>66135.68</v>
      </c>
      <c r="U48" s="8" t="s">
        <v>35</v>
      </c>
      <c r="V48" s="8" t="s">
        <v>36</v>
      </c>
      <c r="W48" s="15" t="s">
        <v>37</v>
      </c>
      <c r="X48" s="16"/>
      <c r="Y48" s="16"/>
      <c r="Z48" s="16"/>
      <c r="AA48" s="16"/>
      <c r="AB48" s="16"/>
      <c r="AC48" s="16"/>
      <c r="AD48" s="16"/>
      <c r="AE48" s="16"/>
      <c r="AF48" s="16"/>
      <c r="AG48" s="16"/>
      <c r="AH48" s="16"/>
      <c r="AI48" s="16"/>
      <c r="XFB48" s="1"/>
      <c r="XFC48" s="1"/>
      <c r="XFD48" s="1"/>
    </row>
    <row r="49" s="17" customFormat="true" ht="169.4" hidden="false" customHeight="false" outlineLevel="0" collapsed="false">
      <c r="A49" s="8" t="n">
        <v>44</v>
      </c>
      <c r="B49" s="9" t="s">
        <v>298</v>
      </c>
      <c r="C49" s="9" t="s">
        <v>299</v>
      </c>
      <c r="D49" s="9" t="s">
        <v>300</v>
      </c>
      <c r="E49" s="10" t="n">
        <v>45425</v>
      </c>
      <c r="F49" s="10" t="n">
        <v>45789</v>
      </c>
      <c r="G49" s="11" t="n">
        <v>16280</v>
      </c>
      <c r="H49" s="8" t="s">
        <v>99</v>
      </c>
      <c r="I49" s="8" t="s">
        <v>31</v>
      </c>
      <c r="J49" s="8" t="s">
        <v>301</v>
      </c>
      <c r="K49" s="8" t="s">
        <v>302</v>
      </c>
      <c r="L49" s="12" t="n">
        <v>2024</v>
      </c>
      <c r="M49" s="10" t="n">
        <v>45425</v>
      </c>
      <c r="N49" s="8"/>
      <c r="O49" s="10" t="n">
        <v>45789</v>
      </c>
      <c r="P49" s="13" t="s">
        <v>34</v>
      </c>
      <c r="Q49" s="11" t="s">
        <v>34</v>
      </c>
      <c r="R49" s="14" t="n">
        <f aca="false">S49/12</f>
        <v>1356.66666666667</v>
      </c>
      <c r="S49" s="11" t="n">
        <v>16280</v>
      </c>
      <c r="T49" s="11" t="n">
        <f aca="false">267.44+140.6+334.29+2976.47+35.15+7774.37+367.72+267.44+105.45+35.15</f>
        <v>12304.08</v>
      </c>
      <c r="U49" s="8" t="s">
        <v>163</v>
      </c>
      <c r="V49" s="8" t="s">
        <v>164</v>
      </c>
      <c r="W49" s="15" t="s">
        <v>37</v>
      </c>
      <c r="X49" s="16"/>
      <c r="Y49" s="16"/>
      <c r="Z49" s="16"/>
      <c r="AA49" s="16"/>
      <c r="AB49" s="16"/>
      <c r="AC49" s="16"/>
      <c r="AD49" s="16"/>
      <c r="AE49" s="16"/>
      <c r="AF49" s="16"/>
      <c r="AG49" s="16"/>
      <c r="AH49" s="16"/>
      <c r="AI49" s="16"/>
      <c r="XFB49" s="1"/>
      <c r="XFC49" s="1"/>
      <c r="XFD49" s="1"/>
    </row>
    <row r="50" s="17" customFormat="true" ht="124.6" hidden="false" customHeight="false" outlineLevel="0" collapsed="false">
      <c r="A50" s="8" t="n">
        <v>45</v>
      </c>
      <c r="B50" s="9" t="s">
        <v>303</v>
      </c>
      <c r="C50" s="9" t="s">
        <v>304</v>
      </c>
      <c r="D50" s="9" t="s">
        <v>89</v>
      </c>
      <c r="E50" s="10" t="n">
        <v>45524</v>
      </c>
      <c r="F50" s="10" t="n">
        <v>45888</v>
      </c>
      <c r="G50" s="11" t="n">
        <v>7200</v>
      </c>
      <c r="H50" s="8" t="s">
        <v>90</v>
      </c>
      <c r="I50" s="8" t="s">
        <v>31</v>
      </c>
      <c r="J50" s="8" t="s">
        <v>91</v>
      </c>
      <c r="K50" s="8" t="s">
        <v>305</v>
      </c>
      <c r="L50" s="12" t="n">
        <v>2024</v>
      </c>
      <c r="M50" s="10" t="n">
        <v>45524</v>
      </c>
      <c r="N50" s="8"/>
      <c r="O50" s="10" t="n">
        <v>45888</v>
      </c>
      <c r="P50" s="13" t="s">
        <v>34</v>
      </c>
      <c r="Q50" s="11" t="s">
        <v>34</v>
      </c>
      <c r="R50" s="14" t="s">
        <v>53</v>
      </c>
      <c r="S50" s="11" t="n">
        <v>7200</v>
      </c>
      <c r="T50" s="11" t="n">
        <f aca="false">1075.8+2076</f>
        <v>3151.8</v>
      </c>
      <c r="U50" s="8" t="s">
        <v>93</v>
      </c>
      <c r="V50" s="8" t="s">
        <v>35</v>
      </c>
      <c r="W50" s="15" t="s">
        <v>37</v>
      </c>
      <c r="X50" s="16"/>
      <c r="Y50" s="16"/>
      <c r="Z50" s="16"/>
      <c r="AA50" s="16"/>
      <c r="AB50" s="16"/>
      <c r="AC50" s="16"/>
      <c r="AD50" s="16"/>
      <c r="AE50" s="16"/>
      <c r="AF50" s="16"/>
      <c r="AG50" s="16"/>
      <c r="AH50" s="16"/>
      <c r="AI50" s="16"/>
      <c r="XFB50" s="1"/>
      <c r="XFC50" s="1"/>
      <c r="XFD50" s="1"/>
    </row>
    <row r="51" s="17" customFormat="true" ht="124.6" hidden="false" customHeight="false" outlineLevel="0" collapsed="false">
      <c r="A51" s="8" t="n">
        <v>46</v>
      </c>
      <c r="B51" s="9" t="s">
        <v>306</v>
      </c>
      <c r="C51" s="9" t="s">
        <v>307</v>
      </c>
      <c r="D51" s="9" t="s">
        <v>89</v>
      </c>
      <c r="E51" s="10" t="n">
        <v>45524</v>
      </c>
      <c r="F51" s="10" t="n">
        <v>45888</v>
      </c>
      <c r="G51" s="11" t="n">
        <v>1200</v>
      </c>
      <c r="H51" s="8" t="s">
        <v>90</v>
      </c>
      <c r="I51" s="8" t="s">
        <v>31</v>
      </c>
      <c r="J51" s="8" t="s">
        <v>91</v>
      </c>
      <c r="K51" s="8" t="s">
        <v>92</v>
      </c>
      <c r="L51" s="12" t="n">
        <v>2024</v>
      </c>
      <c r="M51" s="10" t="n">
        <v>45524</v>
      </c>
      <c r="N51" s="8"/>
      <c r="O51" s="10" t="n">
        <v>45888</v>
      </c>
      <c r="P51" s="13" t="s">
        <v>34</v>
      </c>
      <c r="Q51" s="11" t="s">
        <v>34</v>
      </c>
      <c r="R51" s="14" t="n">
        <f aca="false">1200 /12</f>
        <v>100</v>
      </c>
      <c r="S51" s="11" t="n">
        <v>1200</v>
      </c>
      <c r="T51" s="11" t="n">
        <v>0</v>
      </c>
      <c r="U51" s="8" t="s">
        <v>93</v>
      </c>
      <c r="V51" s="8" t="s">
        <v>35</v>
      </c>
      <c r="W51" s="15" t="s">
        <v>37</v>
      </c>
      <c r="X51" s="16"/>
      <c r="Y51" s="16"/>
      <c r="Z51" s="16"/>
      <c r="AA51" s="16"/>
      <c r="AB51" s="16"/>
      <c r="AC51" s="16"/>
      <c r="AD51" s="16"/>
      <c r="AE51" s="16"/>
      <c r="AF51" s="16"/>
      <c r="AG51" s="16"/>
      <c r="AH51" s="16"/>
      <c r="AI51" s="16"/>
      <c r="XFB51" s="1"/>
      <c r="XFC51" s="1"/>
      <c r="XFD51" s="1"/>
    </row>
    <row r="52" s="17" customFormat="true" ht="68.65" hidden="false" customHeight="false" outlineLevel="0" collapsed="false">
      <c r="A52" s="8" t="n">
        <v>47</v>
      </c>
      <c r="B52" s="9" t="s">
        <v>308</v>
      </c>
      <c r="C52" s="9" t="s">
        <v>309</v>
      </c>
      <c r="D52" s="9" t="s">
        <v>310</v>
      </c>
      <c r="E52" s="10" t="n">
        <v>45413</v>
      </c>
      <c r="F52" s="10" t="n">
        <v>45777</v>
      </c>
      <c r="G52" s="11" t="n">
        <v>92004.16</v>
      </c>
      <c r="H52" s="8" t="s">
        <v>311</v>
      </c>
      <c r="I52" s="8" t="s">
        <v>31</v>
      </c>
      <c r="J52" s="8" t="s">
        <v>312</v>
      </c>
      <c r="K52" s="8" t="s">
        <v>313</v>
      </c>
      <c r="L52" s="12" t="n">
        <v>2020</v>
      </c>
      <c r="M52" s="10" t="n">
        <v>45413</v>
      </c>
      <c r="N52" s="8" t="s">
        <v>313</v>
      </c>
      <c r="O52" s="10" t="n">
        <v>45777</v>
      </c>
      <c r="P52" s="13" t="s">
        <v>34</v>
      </c>
      <c r="Q52" s="11" t="s">
        <v>34</v>
      </c>
      <c r="R52" s="14" t="n">
        <f aca="false">S52/12</f>
        <v>7667.01333333333</v>
      </c>
      <c r="S52" s="11" t="n">
        <v>92004.16</v>
      </c>
      <c r="T52" s="11" t="n">
        <f aca="false">1531.4+1618.87+1619.87+1531.4+1619.87+1619.87+1619.87+1692.8+1692.8</f>
        <v>14546.75</v>
      </c>
      <c r="U52" s="8" t="s">
        <v>222</v>
      </c>
      <c r="V52" s="8" t="s">
        <v>73</v>
      </c>
      <c r="W52" s="15" t="s">
        <v>37</v>
      </c>
      <c r="X52" s="16"/>
      <c r="Y52" s="16"/>
      <c r="Z52" s="16"/>
      <c r="AA52" s="16"/>
      <c r="AB52" s="16"/>
      <c r="AC52" s="16"/>
      <c r="AD52" s="16"/>
      <c r="AE52" s="16"/>
      <c r="AF52" s="16"/>
      <c r="AG52" s="16"/>
      <c r="AH52" s="16"/>
      <c r="AI52" s="16"/>
      <c r="XFB52" s="1"/>
      <c r="XFC52" s="1"/>
      <c r="XFD52" s="1"/>
    </row>
    <row r="53" s="17" customFormat="true" ht="135.8" hidden="false" customHeight="false" outlineLevel="0" collapsed="false">
      <c r="A53" s="8" t="n">
        <v>48</v>
      </c>
      <c r="B53" s="9" t="s">
        <v>308</v>
      </c>
      <c r="C53" s="9" t="s">
        <v>309</v>
      </c>
      <c r="D53" s="9" t="s">
        <v>314</v>
      </c>
      <c r="E53" s="10" t="n">
        <v>45261</v>
      </c>
      <c r="F53" s="10" t="n">
        <v>46081</v>
      </c>
      <c r="G53" s="11"/>
      <c r="H53" s="8" t="s">
        <v>312</v>
      </c>
      <c r="I53" s="8" t="s">
        <v>31</v>
      </c>
      <c r="J53" s="8" t="s">
        <v>312</v>
      </c>
      <c r="K53" s="8" t="s">
        <v>315</v>
      </c>
      <c r="L53" s="12" t="n">
        <v>2020</v>
      </c>
      <c r="M53" s="10" t="n">
        <v>45261</v>
      </c>
      <c r="N53" s="8"/>
      <c r="O53" s="10" t="n">
        <v>46081</v>
      </c>
      <c r="P53" s="13" t="s">
        <v>34</v>
      </c>
      <c r="Q53" s="11" t="s">
        <v>34</v>
      </c>
      <c r="R53" s="14" t="n">
        <f aca="false">S53/12</f>
        <v>975.678333333333</v>
      </c>
      <c r="S53" s="11" t="n">
        <v>11708.14</v>
      </c>
      <c r="T53" s="11" t="n">
        <f aca="false">566.4+584.8+618+618+618+618+618+645.6+645.6+645.6+645.6+645.6+645.6</f>
        <v>8114.8</v>
      </c>
      <c r="U53" s="8" t="s">
        <v>222</v>
      </c>
      <c r="V53" s="8" t="s">
        <v>73</v>
      </c>
      <c r="W53" s="15" t="s">
        <v>37</v>
      </c>
      <c r="X53" s="16"/>
      <c r="Y53" s="16"/>
      <c r="Z53" s="16"/>
      <c r="AA53" s="16"/>
      <c r="AB53" s="16"/>
      <c r="AC53" s="16"/>
      <c r="AD53" s="16"/>
      <c r="AE53" s="16"/>
      <c r="AF53" s="16"/>
      <c r="AG53" s="16"/>
      <c r="AH53" s="16"/>
      <c r="AI53" s="16"/>
      <c r="XFB53" s="1"/>
      <c r="XFC53" s="1"/>
      <c r="XFD53" s="1"/>
    </row>
    <row r="54" s="17" customFormat="true" ht="202.95" hidden="false" customHeight="false" outlineLevel="0" collapsed="false">
      <c r="A54" s="8" t="n">
        <v>49</v>
      </c>
      <c r="B54" s="9" t="s">
        <v>308</v>
      </c>
      <c r="C54" s="9" t="s">
        <v>309</v>
      </c>
      <c r="D54" s="9" t="s">
        <v>316</v>
      </c>
      <c r="E54" s="10" t="n">
        <v>45261</v>
      </c>
      <c r="F54" s="10" t="n">
        <v>45777</v>
      </c>
      <c r="G54" s="11"/>
      <c r="H54" s="8" t="s">
        <v>312</v>
      </c>
      <c r="I54" s="8" t="s">
        <v>31</v>
      </c>
      <c r="J54" s="8" t="s">
        <v>312</v>
      </c>
      <c r="K54" s="8" t="s">
        <v>317</v>
      </c>
      <c r="L54" s="12" t="n">
        <v>2020</v>
      </c>
      <c r="M54" s="10" t="n">
        <v>45261</v>
      </c>
      <c r="N54" s="8"/>
      <c r="O54" s="10" t="n">
        <v>45777</v>
      </c>
      <c r="P54" s="13" t="s">
        <v>34</v>
      </c>
      <c r="Q54" s="11" t="s">
        <v>34</v>
      </c>
      <c r="R54" s="14" t="n">
        <v>1156.21</v>
      </c>
      <c r="S54" s="11" t="n">
        <f aca="false">R54*12</f>
        <v>13874.52</v>
      </c>
      <c r="T54" s="11" t="n">
        <f aca="false">1093.16+1093.16+1156.21+1156.21+1156.21+1156.21+1156.21+1208.13+1208.13+1208.13+1208.14+1208.13</f>
        <v>14008.03</v>
      </c>
      <c r="U54" s="8" t="s">
        <v>222</v>
      </c>
      <c r="V54" s="8" t="s">
        <v>73</v>
      </c>
      <c r="W54" s="15" t="s">
        <v>37</v>
      </c>
      <c r="X54" s="16"/>
      <c r="Y54" s="16"/>
      <c r="Z54" s="16"/>
      <c r="AA54" s="16"/>
      <c r="AB54" s="16"/>
      <c r="AC54" s="16"/>
      <c r="AD54" s="16"/>
      <c r="AE54" s="16"/>
      <c r="AF54" s="16"/>
      <c r="AG54" s="16"/>
      <c r="AH54" s="16"/>
      <c r="AI54" s="16"/>
      <c r="XFB54" s="1"/>
      <c r="XFC54" s="1"/>
      <c r="XFD54" s="1"/>
    </row>
    <row r="55" s="17" customFormat="true" ht="68.65" hidden="false" customHeight="false" outlineLevel="0" collapsed="false">
      <c r="A55" s="8" t="n">
        <v>50</v>
      </c>
      <c r="B55" s="9" t="s">
        <v>318</v>
      </c>
      <c r="C55" s="9" t="s">
        <v>319</v>
      </c>
      <c r="D55" s="9" t="s">
        <v>320</v>
      </c>
      <c r="E55" s="10" t="n">
        <v>44491</v>
      </c>
      <c r="F55" s="10" t="n">
        <v>46316</v>
      </c>
      <c r="G55" s="11" t="n">
        <v>5737437.48</v>
      </c>
      <c r="H55" s="8" t="s">
        <v>321</v>
      </c>
      <c r="I55" s="8" t="s">
        <v>31</v>
      </c>
      <c r="J55" s="8" t="s">
        <v>322</v>
      </c>
      <c r="K55" s="8" t="s">
        <v>323</v>
      </c>
      <c r="L55" s="12" t="n">
        <v>2021</v>
      </c>
      <c r="M55" s="10" t="n">
        <v>44491</v>
      </c>
      <c r="N55" s="8"/>
      <c r="O55" s="10" t="n">
        <v>46316</v>
      </c>
      <c r="P55" s="13" t="s">
        <v>34</v>
      </c>
      <c r="Q55" s="11" t="s">
        <v>34</v>
      </c>
      <c r="R55" s="14" t="n">
        <f aca="false">S55/12</f>
        <v>478119.79</v>
      </c>
      <c r="S55" s="11" t="n">
        <v>5737437.48</v>
      </c>
      <c r="T55" s="11" t="n">
        <f aca="false">74755.93+74755.93+6698.2+74755.93+74755.93+74755.93+74755.93+6698.32+6698.2+6698.2+6698.2+6698.2+6698.2+74755.93+74755.93+6698.2+74760.61+6698.2+6698.2+74760.61+6698.2</f>
        <v>821248.98</v>
      </c>
      <c r="U55" s="8" t="s">
        <v>222</v>
      </c>
      <c r="V55" s="8" t="s">
        <v>324</v>
      </c>
      <c r="W55" s="15" t="s">
        <v>37</v>
      </c>
      <c r="X55" s="16"/>
      <c r="Y55" s="16"/>
      <c r="Z55" s="16"/>
      <c r="AA55" s="16"/>
      <c r="AB55" s="16"/>
      <c r="AC55" s="16"/>
      <c r="AD55" s="16"/>
      <c r="AE55" s="16"/>
      <c r="AF55" s="16"/>
      <c r="AG55" s="16"/>
      <c r="AH55" s="16"/>
      <c r="AI55" s="16"/>
      <c r="XFB55" s="1"/>
      <c r="XFC55" s="1"/>
      <c r="XFD55" s="1"/>
    </row>
    <row r="56" s="17" customFormat="true" ht="68.65" hidden="false" customHeight="false" outlineLevel="0" collapsed="false">
      <c r="A56" s="8" t="n">
        <v>51</v>
      </c>
      <c r="B56" s="9" t="s">
        <v>325</v>
      </c>
      <c r="C56" s="9" t="s">
        <v>326</v>
      </c>
      <c r="D56" s="9" t="s">
        <v>327</v>
      </c>
      <c r="E56" s="10" t="n">
        <v>45387</v>
      </c>
      <c r="F56" s="10" t="n">
        <v>45751</v>
      </c>
      <c r="G56" s="11" t="n">
        <v>166532.88</v>
      </c>
      <c r="H56" s="8" t="s">
        <v>328</v>
      </c>
      <c r="I56" s="8" t="s">
        <v>31</v>
      </c>
      <c r="J56" s="8" t="s">
        <v>329</v>
      </c>
      <c r="K56" s="8" t="s">
        <v>253</v>
      </c>
      <c r="L56" s="12" t="n">
        <v>2024</v>
      </c>
      <c r="M56" s="10" t="n">
        <v>45387</v>
      </c>
      <c r="N56" s="8"/>
      <c r="O56" s="10" t="n">
        <v>45751</v>
      </c>
      <c r="P56" s="13" t="s">
        <v>34</v>
      </c>
      <c r="Q56" s="11" t="s">
        <v>34</v>
      </c>
      <c r="R56" s="14" t="n">
        <f aca="false">S56/12</f>
        <v>13877.74</v>
      </c>
      <c r="S56" s="11" t="n">
        <v>166532.88</v>
      </c>
      <c r="T56" s="11" t="n">
        <f aca="false">6938.87*10</f>
        <v>69388.7</v>
      </c>
      <c r="U56" s="8" t="s">
        <v>35</v>
      </c>
      <c r="V56" s="8" t="s">
        <v>36</v>
      </c>
      <c r="W56" s="15" t="s">
        <v>37</v>
      </c>
      <c r="X56" s="16"/>
      <c r="Y56" s="16"/>
      <c r="Z56" s="16"/>
      <c r="AA56" s="16"/>
      <c r="AB56" s="16"/>
      <c r="AC56" s="16"/>
      <c r="AD56" s="16"/>
      <c r="AE56" s="16"/>
      <c r="AF56" s="16"/>
      <c r="AG56" s="16"/>
      <c r="AH56" s="16"/>
      <c r="AI56" s="16"/>
      <c r="XFB56" s="1"/>
      <c r="XFC56" s="1"/>
      <c r="XFD56" s="1"/>
    </row>
    <row r="57" s="17" customFormat="true" ht="68.65" hidden="false" customHeight="false" outlineLevel="0" collapsed="false">
      <c r="A57" s="8" t="n">
        <v>52</v>
      </c>
      <c r="B57" s="9" t="s">
        <v>325</v>
      </c>
      <c r="C57" s="9" t="s">
        <v>326</v>
      </c>
      <c r="D57" s="9" t="s">
        <v>327</v>
      </c>
      <c r="E57" s="10" t="n">
        <v>45689</v>
      </c>
      <c r="F57" s="10" t="n">
        <v>46053</v>
      </c>
      <c r="G57" s="11" t="n">
        <v>175016.16</v>
      </c>
      <c r="H57" s="8" t="s">
        <v>328</v>
      </c>
      <c r="I57" s="8" t="s">
        <v>31</v>
      </c>
      <c r="J57" s="8" t="s">
        <v>329</v>
      </c>
      <c r="K57" s="8" t="s">
        <v>69</v>
      </c>
      <c r="L57" s="12" t="n">
        <v>2024</v>
      </c>
      <c r="M57" s="10" t="n">
        <v>45323</v>
      </c>
      <c r="N57" s="8" t="s">
        <v>330</v>
      </c>
      <c r="O57" s="10" t="n">
        <v>46053</v>
      </c>
      <c r="P57" s="13" t="s">
        <v>34</v>
      </c>
      <c r="Q57" s="11" t="s">
        <v>34</v>
      </c>
      <c r="R57" s="14" t="n">
        <f aca="false">S57/12</f>
        <v>13877.74</v>
      </c>
      <c r="S57" s="11" t="n">
        <v>166532.88</v>
      </c>
      <c r="T57" s="11" t="n">
        <f aca="false">R57*11</f>
        <v>152655.14</v>
      </c>
      <c r="U57" s="8" t="s">
        <v>35</v>
      </c>
      <c r="V57" s="8" t="s">
        <v>36</v>
      </c>
      <c r="W57" s="15" t="s">
        <v>37</v>
      </c>
      <c r="X57" s="16"/>
      <c r="Y57" s="16"/>
      <c r="Z57" s="16"/>
      <c r="AA57" s="16"/>
      <c r="AB57" s="16"/>
      <c r="AC57" s="16"/>
      <c r="AD57" s="16"/>
      <c r="AE57" s="16"/>
      <c r="AF57" s="16"/>
      <c r="AG57" s="16"/>
      <c r="AH57" s="16"/>
      <c r="AI57" s="16"/>
      <c r="XFB57" s="1"/>
      <c r="XFC57" s="1"/>
      <c r="XFD57" s="1"/>
    </row>
    <row r="58" s="17" customFormat="true" ht="68.65" hidden="false" customHeight="false" outlineLevel="0" collapsed="false">
      <c r="A58" s="8" t="n">
        <v>53</v>
      </c>
      <c r="B58" s="9" t="s">
        <v>325</v>
      </c>
      <c r="C58" s="9" t="s">
        <v>326</v>
      </c>
      <c r="D58" s="9" t="s">
        <v>327</v>
      </c>
      <c r="E58" s="10" t="n">
        <v>45537</v>
      </c>
      <c r="F58" s="10" t="n">
        <v>45901</v>
      </c>
      <c r="G58" s="11" t="n">
        <v>83266.44</v>
      </c>
      <c r="H58" s="8" t="s">
        <v>328</v>
      </c>
      <c r="I58" s="8" t="s">
        <v>31</v>
      </c>
      <c r="J58" s="8" t="s">
        <v>329</v>
      </c>
      <c r="K58" s="8" t="s">
        <v>331</v>
      </c>
      <c r="L58" s="12" t="n">
        <v>2024</v>
      </c>
      <c r="M58" s="10" t="n">
        <v>45537</v>
      </c>
      <c r="N58" s="8"/>
      <c r="O58" s="10" t="n">
        <v>45901</v>
      </c>
      <c r="P58" s="13" t="s">
        <v>34</v>
      </c>
      <c r="Q58" s="11" t="s">
        <v>34</v>
      </c>
      <c r="R58" s="14" t="n">
        <f aca="false">S58/12</f>
        <v>6938.87</v>
      </c>
      <c r="S58" s="11" t="n">
        <v>83266.44</v>
      </c>
      <c r="T58" s="11" t="n">
        <f aca="false">6938.87*6</f>
        <v>41633.22</v>
      </c>
      <c r="U58" s="8" t="s">
        <v>35</v>
      </c>
      <c r="V58" s="8" t="s">
        <v>36</v>
      </c>
      <c r="W58" s="15" t="s">
        <v>37</v>
      </c>
      <c r="X58" s="16"/>
      <c r="Y58" s="16"/>
      <c r="Z58" s="16"/>
      <c r="AA58" s="16"/>
      <c r="AB58" s="16"/>
      <c r="AC58" s="16"/>
      <c r="AD58" s="16"/>
      <c r="AE58" s="16"/>
      <c r="AF58" s="16"/>
      <c r="AG58" s="16"/>
      <c r="AH58" s="16"/>
      <c r="AI58" s="16"/>
      <c r="XFB58" s="1"/>
      <c r="XFC58" s="1"/>
      <c r="XFD58" s="1"/>
    </row>
    <row r="59" s="17" customFormat="true" ht="57.45" hidden="false" customHeight="false" outlineLevel="0" collapsed="false">
      <c r="A59" s="8" t="n">
        <v>54</v>
      </c>
      <c r="B59" s="9" t="s">
        <v>332</v>
      </c>
      <c r="C59" s="9" t="s">
        <v>333</v>
      </c>
      <c r="D59" s="9" t="s">
        <v>334</v>
      </c>
      <c r="E59" s="10" t="n">
        <v>45423</v>
      </c>
      <c r="F59" s="10" t="n">
        <v>45787</v>
      </c>
      <c r="G59" s="11" t="n">
        <v>1975609.13</v>
      </c>
      <c r="H59" s="8" t="s">
        <v>261</v>
      </c>
      <c r="I59" s="8" t="s">
        <v>31</v>
      </c>
      <c r="J59" s="8" t="s">
        <v>335</v>
      </c>
      <c r="K59" s="8" t="s">
        <v>336</v>
      </c>
      <c r="L59" s="12" t="n">
        <v>2020</v>
      </c>
      <c r="M59" s="10" t="n">
        <v>45423</v>
      </c>
      <c r="N59" s="8" t="s">
        <v>337</v>
      </c>
      <c r="O59" s="10" t="n">
        <v>45787</v>
      </c>
      <c r="P59" s="13" t="s">
        <v>34</v>
      </c>
      <c r="Q59" s="11" t="s">
        <v>34</v>
      </c>
      <c r="R59" s="14" t="n">
        <f aca="false">S59/12</f>
        <v>164634.094166667</v>
      </c>
      <c r="S59" s="11" t="n">
        <v>1975609.13</v>
      </c>
      <c r="T59" s="11" t="n">
        <f aca="false">7255.2+121069.45+1813.8+906.9+119495.76+119280.72+118481.34+1014.42+824.45+1401.57+906.9+4946.72+123123.36+2646.84+109996.68+5459.4+1236.68+124034.48+577.12+158.52+1236.68+122926.32+126338.88+123141.36+3627.6+7255.2+5441.4+13003.5+1110.12+1984.9+66483.28+874.78+1984.9+150617.06</f>
        <v>1490656.29</v>
      </c>
      <c r="U59" s="8" t="s">
        <v>163</v>
      </c>
      <c r="V59" s="8" t="s">
        <v>164</v>
      </c>
      <c r="W59" s="15" t="s">
        <v>37</v>
      </c>
      <c r="X59" s="16"/>
      <c r="Y59" s="16"/>
      <c r="Z59" s="16"/>
      <c r="AA59" s="16"/>
      <c r="AB59" s="16"/>
      <c r="AC59" s="16"/>
      <c r="AD59" s="16"/>
      <c r="AE59" s="16"/>
      <c r="AF59" s="16"/>
      <c r="AG59" s="16"/>
      <c r="AH59" s="16"/>
      <c r="AI59" s="16"/>
      <c r="XFB59" s="1"/>
      <c r="XFC59" s="1"/>
      <c r="XFD59" s="1"/>
    </row>
    <row r="60" s="17" customFormat="true" ht="68.65" hidden="false" customHeight="false" outlineLevel="0" collapsed="false">
      <c r="A60" s="8" t="n">
        <v>55</v>
      </c>
      <c r="B60" s="9" t="s">
        <v>338</v>
      </c>
      <c r="C60" s="9" t="s">
        <v>339</v>
      </c>
      <c r="D60" s="9" t="s">
        <v>340</v>
      </c>
      <c r="E60" s="10" t="n">
        <v>45630</v>
      </c>
      <c r="F60" s="10" t="n">
        <v>45840</v>
      </c>
      <c r="G60" s="11" t="n">
        <v>123132.5</v>
      </c>
      <c r="H60" s="8" t="s">
        <v>341</v>
      </c>
      <c r="I60" s="8" t="s">
        <v>31</v>
      </c>
      <c r="J60" s="8" t="s">
        <v>342</v>
      </c>
      <c r="K60" s="8" t="s">
        <v>343</v>
      </c>
      <c r="L60" s="12" t="n">
        <v>2024</v>
      </c>
      <c r="M60" s="10" t="n">
        <v>45476</v>
      </c>
      <c r="N60" s="8" t="s">
        <v>344</v>
      </c>
      <c r="O60" s="10" t="n">
        <v>45840</v>
      </c>
      <c r="P60" s="13" t="s">
        <v>34</v>
      </c>
      <c r="Q60" s="11" t="s">
        <v>34</v>
      </c>
      <c r="R60" s="14" t="s">
        <v>59</v>
      </c>
      <c r="S60" s="11" t="n">
        <v>123132.5</v>
      </c>
      <c r="T60" s="11" t="n">
        <f aca="false">97130.4+309.6</f>
        <v>97440</v>
      </c>
      <c r="U60" s="8" t="s">
        <v>72</v>
      </c>
      <c r="V60" s="8" t="s">
        <v>73</v>
      </c>
      <c r="W60" s="15" t="s">
        <v>37</v>
      </c>
      <c r="X60" s="16"/>
      <c r="Y60" s="16"/>
      <c r="Z60" s="16"/>
      <c r="AA60" s="16"/>
      <c r="AB60" s="16"/>
      <c r="AC60" s="16"/>
      <c r="AD60" s="16"/>
      <c r="AE60" s="16"/>
      <c r="AF60" s="16"/>
      <c r="AG60" s="16"/>
      <c r="AH60" s="16"/>
      <c r="AI60" s="16"/>
      <c r="XFB60" s="1"/>
      <c r="XFC60" s="1"/>
      <c r="XFD60" s="1"/>
    </row>
    <row r="61" s="17" customFormat="true" ht="68.65" hidden="false" customHeight="false" outlineLevel="0" collapsed="false">
      <c r="A61" s="8" t="n">
        <v>56</v>
      </c>
      <c r="B61" s="9" t="s">
        <v>345</v>
      </c>
      <c r="C61" s="9" t="s">
        <v>346</v>
      </c>
      <c r="D61" s="9" t="s">
        <v>347</v>
      </c>
      <c r="E61" s="10" t="n">
        <v>45482</v>
      </c>
      <c r="F61" s="10" t="n">
        <v>45846</v>
      </c>
      <c r="G61" s="11" t="n">
        <v>12500</v>
      </c>
      <c r="H61" s="8" t="s">
        <v>282</v>
      </c>
      <c r="I61" s="8" t="s">
        <v>31</v>
      </c>
      <c r="J61" s="8" t="s">
        <v>348</v>
      </c>
      <c r="K61" s="8" t="s">
        <v>349</v>
      </c>
      <c r="L61" s="12" t="n">
        <v>2024</v>
      </c>
      <c r="M61" s="10" t="n">
        <v>45482</v>
      </c>
      <c r="N61" s="8"/>
      <c r="O61" s="10" t="n">
        <v>45846</v>
      </c>
      <c r="P61" s="13" t="s">
        <v>34</v>
      </c>
      <c r="Q61" s="11" t="s">
        <v>34</v>
      </c>
      <c r="R61" s="14" t="n">
        <v>1000</v>
      </c>
      <c r="S61" s="11" t="n">
        <v>12500</v>
      </c>
      <c r="T61" s="11" t="n">
        <f aca="false">568.33+671.03+915.04+915.04+163.89</f>
        <v>3233.33</v>
      </c>
      <c r="U61" s="8" t="s">
        <v>350</v>
      </c>
      <c r="V61" s="8" t="s">
        <v>351</v>
      </c>
      <c r="W61" s="15" t="s">
        <v>37</v>
      </c>
      <c r="X61" s="16"/>
      <c r="Y61" s="16"/>
      <c r="Z61" s="16"/>
      <c r="AA61" s="16"/>
      <c r="AB61" s="16"/>
      <c r="AC61" s="16"/>
      <c r="AD61" s="16"/>
      <c r="AE61" s="16"/>
      <c r="AF61" s="16"/>
      <c r="AG61" s="16"/>
      <c r="AH61" s="16"/>
      <c r="AI61" s="16"/>
      <c r="XFB61" s="1"/>
      <c r="XFC61" s="1"/>
      <c r="XFD61" s="1"/>
    </row>
    <row r="62" s="17" customFormat="true" ht="91" hidden="false" customHeight="false" outlineLevel="0" collapsed="false">
      <c r="A62" s="8" t="n">
        <v>57</v>
      </c>
      <c r="B62" s="9" t="s">
        <v>352</v>
      </c>
      <c r="C62" s="9" t="s">
        <v>353</v>
      </c>
      <c r="D62" s="9" t="s">
        <v>354</v>
      </c>
      <c r="E62" s="10" t="n">
        <v>45596</v>
      </c>
      <c r="F62" s="10" t="n">
        <v>45960</v>
      </c>
      <c r="G62" s="11" t="n">
        <v>2614.89</v>
      </c>
      <c r="H62" s="8" t="s">
        <v>355</v>
      </c>
      <c r="I62" s="8" t="s">
        <v>31</v>
      </c>
      <c r="J62" s="8" t="s">
        <v>356</v>
      </c>
      <c r="K62" s="8" t="s">
        <v>357</v>
      </c>
      <c r="L62" s="12" t="n">
        <v>2023</v>
      </c>
      <c r="M62" s="10" t="n">
        <v>45230</v>
      </c>
      <c r="N62" s="8" t="s">
        <v>358</v>
      </c>
      <c r="O62" s="10" t="n">
        <v>45960</v>
      </c>
      <c r="P62" s="13" t="s">
        <v>34</v>
      </c>
      <c r="Q62" s="11" t="s">
        <v>34</v>
      </c>
      <c r="R62" s="14" t="n">
        <f aca="false">2614.89</f>
        <v>2614.89</v>
      </c>
      <c r="S62" s="11" t="n">
        <v>31378.68</v>
      </c>
      <c r="T62" s="11" t="n">
        <f aca="false">2035.69*11</f>
        <v>22392.59</v>
      </c>
      <c r="U62" s="8" t="s">
        <v>35</v>
      </c>
      <c r="V62" s="8" t="s">
        <v>36</v>
      </c>
      <c r="W62" s="15" t="s">
        <v>37</v>
      </c>
      <c r="X62" s="16"/>
      <c r="Y62" s="16"/>
      <c r="Z62" s="16"/>
      <c r="AA62" s="16"/>
      <c r="AB62" s="16"/>
      <c r="AC62" s="16"/>
      <c r="AD62" s="16"/>
      <c r="AE62" s="16"/>
      <c r="AF62" s="16"/>
      <c r="AG62" s="16"/>
      <c r="AH62" s="16"/>
      <c r="AI62" s="16"/>
      <c r="XFB62" s="1"/>
      <c r="XFC62" s="1"/>
      <c r="XFD62" s="1"/>
    </row>
    <row r="63" s="17" customFormat="true" ht="247.75" hidden="false" customHeight="false" outlineLevel="0" collapsed="false">
      <c r="A63" s="8" t="n">
        <v>58</v>
      </c>
      <c r="B63" s="9" t="s">
        <v>359</v>
      </c>
      <c r="C63" s="9" t="s">
        <v>360</v>
      </c>
      <c r="D63" s="9" t="s">
        <v>361</v>
      </c>
      <c r="E63" s="10" t="n">
        <v>45627</v>
      </c>
      <c r="F63" s="10" t="n">
        <v>45991</v>
      </c>
      <c r="G63" s="11" t="n">
        <v>556.97</v>
      </c>
      <c r="H63" s="8" t="s">
        <v>362</v>
      </c>
      <c r="I63" s="8" t="s">
        <v>31</v>
      </c>
      <c r="J63" s="8" t="s">
        <v>362</v>
      </c>
      <c r="K63" s="8" t="s">
        <v>363</v>
      </c>
      <c r="L63" s="12" t="n">
        <v>2023</v>
      </c>
      <c r="M63" s="10" t="n">
        <v>45627</v>
      </c>
      <c r="N63" s="8" t="s">
        <v>364</v>
      </c>
      <c r="O63" s="10" t="n">
        <v>45991</v>
      </c>
      <c r="P63" s="13" t="s">
        <v>34</v>
      </c>
      <c r="Q63" s="11" t="s">
        <v>34</v>
      </c>
      <c r="R63" s="14" t="n">
        <v>127</v>
      </c>
      <c r="S63" s="11" t="n">
        <f aca="false">127*12</f>
        <v>1524</v>
      </c>
      <c r="T63" s="11" t="n">
        <f aca="false">R63*7</f>
        <v>889</v>
      </c>
      <c r="U63" s="8" t="s">
        <v>222</v>
      </c>
      <c r="V63" s="8" t="s">
        <v>73</v>
      </c>
      <c r="W63" s="15" t="s">
        <v>37</v>
      </c>
      <c r="X63" s="16"/>
      <c r="Y63" s="16"/>
      <c r="Z63" s="16"/>
      <c r="AA63" s="16"/>
      <c r="AB63" s="16"/>
      <c r="AC63" s="16"/>
      <c r="AD63" s="16"/>
      <c r="AE63" s="16"/>
      <c r="AF63" s="16"/>
      <c r="AG63" s="16"/>
      <c r="AH63" s="16"/>
      <c r="AI63" s="16"/>
      <c r="XFB63" s="1"/>
      <c r="XFC63" s="1"/>
      <c r="XFD63" s="1"/>
    </row>
    <row r="64" s="17" customFormat="true" ht="91" hidden="false" customHeight="false" outlineLevel="0" collapsed="false">
      <c r="A64" s="8" t="n">
        <v>59</v>
      </c>
      <c r="B64" s="9" t="s">
        <v>365</v>
      </c>
      <c r="C64" s="9" t="s">
        <v>366</v>
      </c>
      <c r="D64" s="9" t="s">
        <v>367</v>
      </c>
      <c r="E64" s="10" t="n">
        <v>45654</v>
      </c>
      <c r="F64" s="10" t="n">
        <v>46018</v>
      </c>
      <c r="G64" s="11" t="n">
        <v>75148.56</v>
      </c>
      <c r="H64" s="8" t="s">
        <v>368</v>
      </c>
      <c r="I64" s="8" t="s">
        <v>31</v>
      </c>
      <c r="J64" s="8" t="s">
        <v>369</v>
      </c>
      <c r="K64" s="8" t="s">
        <v>370</v>
      </c>
      <c r="L64" s="12" t="n">
        <v>2021</v>
      </c>
      <c r="M64" s="10" t="n">
        <v>45288</v>
      </c>
      <c r="N64" s="8" t="s">
        <v>371</v>
      </c>
      <c r="O64" s="10" t="n">
        <v>46018</v>
      </c>
      <c r="P64" s="13" t="s">
        <v>34</v>
      </c>
      <c r="Q64" s="11"/>
      <c r="R64" s="14" t="n">
        <v>5543.75</v>
      </c>
      <c r="S64" s="11" t="n">
        <f aca="false">R64*12</f>
        <v>66525</v>
      </c>
      <c r="T64" s="11" t="n">
        <f aca="false">33262.5+11358.3+5657.46+5657.46</f>
        <v>55935.72</v>
      </c>
      <c r="U64" s="8" t="s">
        <v>35</v>
      </c>
      <c r="V64" s="8" t="s">
        <v>36</v>
      </c>
      <c r="W64" s="15" t="s">
        <v>37</v>
      </c>
      <c r="X64" s="16"/>
      <c r="Y64" s="16"/>
      <c r="Z64" s="16"/>
      <c r="AA64" s="16"/>
      <c r="AB64" s="16"/>
      <c r="AC64" s="16"/>
      <c r="AD64" s="16"/>
      <c r="AE64" s="16"/>
      <c r="AF64" s="16"/>
      <c r="AG64" s="16"/>
      <c r="AH64" s="16"/>
      <c r="AI64" s="16"/>
      <c r="XFB64" s="1"/>
      <c r="XFC64" s="1"/>
      <c r="XFD64" s="1"/>
    </row>
    <row r="65" s="17" customFormat="true" ht="169.4" hidden="false" customHeight="false" outlineLevel="0" collapsed="false">
      <c r="A65" s="8" t="n">
        <v>60</v>
      </c>
      <c r="B65" s="9" t="s">
        <v>372</v>
      </c>
      <c r="C65" s="9" t="s">
        <v>373</v>
      </c>
      <c r="D65" s="9" t="s">
        <v>374</v>
      </c>
      <c r="E65" s="10" t="n">
        <v>45235</v>
      </c>
      <c r="F65" s="10" t="n">
        <v>46146</v>
      </c>
      <c r="G65" s="11" t="n">
        <v>159227.4</v>
      </c>
      <c r="H65" s="8" t="s">
        <v>375</v>
      </c>
      <c r="I65" s="8" t="s">
        <v>31</v>
      </c>
      <c r="J65" s="8" t="s">
        <v>376</v>
      </c>
      <c r="K65" s="8" t="s">
        <v>377</v>
      </c>
      <c r="L65" s="12" t="n">
        <v>2021</v>
      </c>
      <c r="M65" s="10" t="n">
        <v>45235</v>
      </c>
      <c r="N65" s="8"/>
      <c r="O65" s="10" t="n">
        <v>46146</v>
      </c>
      <c r="P65" s="13" t="s">
        <v>34</v>
      </c>
      <c r="Q65" s="11" t="s">
        <v>34</v>
      </c>
      <c r="R65" s="14" t="n">
        <f aca="false">S65/12</f>
        <v>13268.95</v>
      </c>
      <c r="S65" s="11" t="n">
        <v>159227.4</v>
      </c>
      <c r="T65" s="11" t="n">
        <v>0</v>
      </c>
      <c r="U65" s="8" t="s">
        <v>54</v>
      </c>
      <c r="V65" s="8" t="s">
        <v>73</v>
      </c>
      <c r="W65" s="15" t="s">
        <v>37</v>
      </c>
      <c r="X65" s="16"/>
      <c r="Y65" s="16"/>
      <c r="Z65" s="16"/>
      <c r="AA65" s="16"/>
      <c r="AB65" s="16"/>
      <c r="AC65" s="16"/>
      <c r="AD65" s="16"/>
      <c r="AE65" s="16"/>
      <c r="AF65" s="16"/>
      <c r="AG65" s="16"/>
      <c r="AH65" s="16"/>
      <c r="AI65" s="16"/>
      <c r="XFB65" s="1"/>
      <c r="XFC65" s="1"/>
      <c r="XFD65" s="1"/>
    </row>
    <row r="66" s="17" customFormat="true" ht="46.25" hidden="false" customHeight="false" outlineLevel="0" collapsed="false">
      <c r="A66" s="8" t="n">
        <v>61</v>
      </c>
      <c r="B66" s="9" t="s">
        <v>378</v>
      </c>
      <c r="C66" s="9" t="s">
        <v>379</v>
      </c>
      <c r="D66" s="9" t="s">
        <v>380</v>
      </c>
      <c r="E66" s="10" t="n">
        <v>45547</v>
      </c>
      <c r="F66" s="10" t="n">
        <v>45911</v>
      </c>
      <c r="G66" s="11" t="n">
        <v>2614.89</v>
      </c>
      <c r="H66" s="8" t="s">
        <v>381</v>
      </c>
      <c r="I66" s="8" t="s">
        <v>31</v>
      </c>
      <c r="J66" s="8" t="s">
        <v>382</v>
      </c>
      <c r="K66" s="8" t="s">
        <v>383</v>
      </c>
      <c r="L66" s="12" t="n">
        <v>2024</v>
      </c>
      <c r="M66" s="10" t="n">
        <v>45547</v>
      </c>
      <c r="N66" s="8"/>
      <c r="O66" s="10" t="n">
        <v>45911</v>
      </c>
      <c r="P66" s="13" t="s">
        <v>34</v>
      </c>
      <c r="Q66" s="11" t="s">
        <v>34</v>
      </c>
      <c r="R66" s="14" t="n">
        <f aca="false">6000/12</f>
        <v>500</v>
      </c>
      <c r="S66" s="11" t="n">
        <v>6000</v>
      </c>
      <c r="T66" s="11" t="n">
        <v>0</v>
      </c>
      <c r="U66" s="8" t="s">
        <v>35</v>
      </c>
      <c r="V66" s="8" t="s">
        <v>46</v>
      </c>
      <c r="W66" s="15" t="s">
        <v>37</v>
      </c>
      <c r="X66" s="16"/>
      <c r="Y66" s="16"/>
      <c r="Z66" s="16"/>
      <c r="AA66" s="16"/>
      <c r="AB66" s="16"/>
      <c r="AC66" s="16"/>
      <c r="AD66" s="16"/>
      <c r="AE66" s="16"/>
      <c r="AF66" s="16"/>
      <c r="AG66" s="16"/>
      <c r="AH66" s="16"/>
      <c r="AI66" s="16"/>
      <c r="XFB66" s="1"/>
      <c r="XFC66" s="1"/>
      <c r="XFD66" s="1"/>
    </row>
    <row r="67" s="17" customFormat="true" ht="13.8" hidden="false" customHeight="false" outlineLevel="0" collapsed="false">
      <c r="S67" s="20"/>
      <c r="T67" s="20"/>
      <c r="U67" s="20"/>
      <c r="XFC67" s="1"/>
      <c r="XFD67" s="1"/>
    </row>
    <row r="68" s="17" customFormat="true" ht="13.8" hidden="false" customHeight="false" outlineLevel="0" collapsed="false">
      <c r="S68" s="20"/>
      <c r="T68" s="20"/>
      <c r="U68" s="20"/>
      <c r="XFC68" s="1"/>
      <c r="XFD68" s="1"/>
    </row>
    <row r="69" s="17" customFormat="true" ht="13.8" hidden="false" customHeight="false" outlineLevel="0" collapsed="false">
      <c r="S69" s="20"/>
      <c r="T69" s="20"/>
      <c r="U69" s="20"/>
      <c r="XFC69" s="1"/>
      <c r="XFD69" s="1"/>
    </row>
    <row r="70" s="17" customFormat="true" ht="13.8" hidden="false" customHeight="false" outlineLevel="0" collapsed="false">
      <c r="S70" s="20"/>
      <c r="T70" s="20"/>
      <c r="U70" s="20"/>
      <c r="XFC70" s="1"/>
      <c r="XFD70" s="1"/>
    </row>
    <row r="71" s="17" customFormat="true" ht="13.8" hidden="false" customHeight="false" outlineLevel="0" collapsed="false">
      <c r="S71" s="20"/>
      <c r="T71" s="20"/>
      <c r="U71" s="20"/>
      <c r="XFC71" s="1"/>
      <c r="XFD71" s="1"/>
    </row>
    <row r="72" s="17" customFormat="true" ht="13.8" hidden="false" customHeight="false" outlineLevel="0" collapsed="false">
      <c r="S72" s="20"/>
      <c r="T72" s="20"/>
      <c r="U72" s="20"/>
      <c r="XFC72" s="1"/>
      <c r="XFD72" s="1"/>
    </row>
    <row r="73" s="17" customFormat="true" ht="13.8" hidden="false" customHeight="false" outlineLevel="0" collapsed="false">
      <c r="S73" s="20"/>
      <c r="T73" s="20"/>
      <c r="U73" s="20"/>
      <c r="XFC73" s="1"/>
      <c r="XFD73" s="1"/>
    </row>
    <row r="74" s="17" customFormat="true" ht="13.8" hidden="false" customHeight="false" outlineLevel="0" collapsed="false">
      <c r="S74" s="20"/>
      <c r="T74" s="20"/>
      <c r="U74" s="20"/>
      <c r="XFC74" s="1"/>
      <c r="XFD74" s="1"/>
    </row>
    <row r="75" s="17" customFormat="true" ht="13.8" hidden="false" customHeight="false" outlineLevel="0" collapsed="false">
      <c r="S75" s="20"/>
      <c r="T75" s="20"/>
      <c r="U75" s="20"/>
      <c r="XFC75" s="1"/>
      <c r="XFD75" s="1"/>
    </row>
    <row r="76" s="17" customFormat="true" ht="13.8" hidden="false" customHeight="false" outlineLevel="0" collapsed="false">
      <c r="S76" s="20"/>
      <c r="T76" s="20"/>
      <c r="U76" s="20"/>
      <c r="XFC76" s="1"/>
      <c r="XFD76" s="1"/>
    </row>
    <row r="77" s="17" customFormat="true" ht="13.8" hidden="false" customHeight="false" outlineLevel="0" collapsed="false">
      <c r="S77" s="20"/>
      <c r="T77" s="20"/>
      <c r="U77" s="20"/>
      <c r="XFC77" s="1"/>
      <c r="XFD77" s="1"/>
    </row>
    <row r="78" s="17" customFormat="true" ht="13.8" hidden="false" customHeight="false" outlineLevel="0" collapsed="false">
      <c r="S78" s="20"/>
      <c r="T78" s="20"/>
      <c r="U78" s="20"/>
      <c r="XFC78" s="1"/>
      <c r="XFD78" s="1"/>
    </row>
    <row r="79" s="17" customFormat="true" ht="13.8" hidden="false" customHeight="false" outlineLevel="0" collapsed="false">
      <c r="C79" s="21"/>
      <c r="S79" s="20"/>
      <c r="T79" s="20"/>
      <c r="U79" s="20"/>
      <c r="XFC79" s="1"/>
      <c r="XFD79" s="1"/>
    </row>
    <row r="80" s="17" customFormat="true" ht="13.8" hidden="false" customHeight="false" outlineLevel="0" collapsed="false">
      <c r="C80" s="21"/>
      <c r="S80" s="20"/>
      <c r="T80" s="20"/>
      <c r="U80" s="20"/>
      <c r="XFC80" s="1"/>
      <c r="XFD80" s="1"/>
    </row>
    <row r="81" s="21" customFormat="true" ht="13.8" hidden="false" customHeight="false" outlineLevel="0" collapsed="false">
      <c r="S81" s="20"/>
      <c r="T81" s="22"/>
      <c r="U81" s="22"/>
      <c r="XFC81" s="1"/>
      <c r="XFD81" s="1"/>
    </row>
    <row r="82" s="21" customFormat="true" ht="13.8" hidden="false" customHeight="false" outlineLevel="0" collapsed="false">
      <c r="S82" s="20"/>
      <c r="T82" s="22"/>
      <c r="U82" s="22"/>
      <c r="XFC82" s="1"/>
      <c r="XFD82" s="1"/>
    </row>
    <row r="83" s="21" customFormat="true" ht="13.8" hidden="false" customHeight="false" outlineLevel="0" collapsed="false">
      <c r="S83" s="20"/>
      <c r="T83" s="22"/>
      <c r="U83" s="22"/>
      <c r="XFC83" s="1"/>
      <c r="XFD83" s="1"/>
    </row>
    <row r="84" s="21" customFormat="true" ht="13.8" hidden="false" customHeight="false" outlineLevel="0" collapsed="false">
      <c r="S84" s="20"/>
      <c r="T84" s="22"/>
      <c r="U84" s="22"/>
      <c r="XFC84" s="1"/>
      <c r="XFD84" s="1"/>
    </row>
    <row r="85" s="21" customFormat="true" ht="13.8" hidden="false" customHeight="false" outlineLevel="0" collapsed="false">
      <c r="S85" s="20"/>
      <c r="T85" s="22"/>
      <c r="U85" s="22"/>
      <c r="XFC85" s="1"/>
      <c r="XFD85" s="1"/>
    </row>
    <row r="86" s="21" customFormat="true" ht="13.8" hidden="false" customHeight="false" outlineLevel="0" collapsed="false">
      <c r="S86" s="20"/>
      <c r="T86" s="22"/>
      <c r="U86" s="22"/>
      <c r="XFC86" s="1"/>
      <c r="XFD86" s="1"/>
    </row>
    <row r="87" s="21" customFormat="true" ht="13.8" hidden="false" customHeight="false" outlineLevel="0" collapsed="false">
      <c r="S87" s="20"/>
      <c r="T87" s="22"/>
      <c r="U87" s="22"/>
      <c r="XFC87" s="1"/>
      <c r="XFD87" s="1"/>
    </row>
    <row r="88" s="21" customFormat="true" ht="13.8" hidden="false" customHeight="false" outlineLevel="0" collapsed="false">
      <c r="S88" s="20"/>
      <c r="T88" s="22"/>
      <c r="U88" s="22"/>
      <c r="XFC88" s="1"/>
      <c r="XFD88" s="1"/>
    </row>
    <row r="89" s="21" customFormat="true" ht="13.8" hidden="false" customHeight="false" outlineLevel="0" collapsed="false">
      <c r="S89" s="20"/>
      <c r="T89" s="22"/>
      <c r="U89" s="22"/>
      <c r="XFC89" s="1"/>
      <c r="XFD89" s="1"/>
    </row>
    <row r="90" s="21" customFormat="true" ht="13.8" hidden="false" customHeight="false" outlineLevel="0" collapsed="false">
      <c r="S90" s="20"/>
      <c r="T90" s="22"/>
      <c r="U90" s="22"/>
      <c r="XFC90" s="1"/>
      <c r="XFD90" s="1"/>
    </row>
    <row r="91" s="21" customFormat="true" ht="13.8" hidden="false" customHeight="false" outlineLevel="0" collapsed="false">
      <c r="S91" s="20"/>
      <c r="T91" s="22"/>
      <c r="U91" s="22"/>
      <c r="XFC91" s="1"/>
      <c r="XFD91" s="1"/>
    </row>
    <row r="92" s="21" customFormat="true" ht="13.8" hidden="false" customHeight="false" outlineLevel="0" collapsed="false">
      <c r="S92" s="20"/>
      <c r="T92" s="22"/>
      <c r="U92" s="22"/>
      <c r="XFC92" s="1"/>
      <c r="XFD92" s="1"/>
    </row>
    <row r="93" s="21" customFormat="true" ht="13.8" hidden="false" customHeight="false" outlineLevel="0" collapsed="false">
      <c r="S93" s="20"/>
      <c r="T93" s="22"/>
      <c r="U93" s="22"/>
      <c r="XFC93" s="1"/>
      <c r="XFD93" s="1"/>
    </row>
    <row r="94" s="21" customFormat="true" ht="13.8" hidden="false" customHeight="false" outlineLevel="0" collapsed="false">
      <c r="S94" s="20"/>
      <c r="T94" s="22"/>
      <c r="U94" s="22"/>
      <c r="XFC94" s="1"/>
      <c r="XFD94" s="1"/>
    </row>
    <row r="95" s="21" customFormat="true" ht="13.8" hidden="false" customHeight="false" outlineLevel="0" collapsed="false">
      <c r="S95" s="20"/>
      <c r="T95" s="22"/>
      <c r="U95" s="22"/>
      <c r="XFC95" s="1"/>
      <c r="XFD95" s="1"/>
    </row>
    <row r="96" s="21" customFormat="true" ht="13.8" hidden="false" customHeight="false" outlineLevel="0" collapsed="false">
      <c r="S96" s="22"/>
      <c r="T96" s="22"/>
      <c r="U96" s="22"/>
      <c r="XFC96" s="1"/>
      <c r="XFD96" s="1"/>
    </row>
    <row r="97" s="21" customFormat="true" ht="13.8" hidden="false" customHeight="false" outlineLevel="0" collapsed="false">
      <c r="S97" s="22"/>
      <c r="T97" s="22"/>
      <c r="U97" s="22"/>
      <c r="XFC97" s="1"/>
      <c r="XFD97" s="1"/>
    </row>
    <row r="98" s="21" customFormat="true" ht="13.8" hidden="false" customHeight="false" outlineLevel="0" collapsed="false">
      <c r="S98" s="22"/>
      <c r="T98" s="22"/>
      <c r="U98" s="22"/>
      <c r="XFC98" s="1"/>
      <c r="XFD98" s="1"/>
    </row>
    <row r="99" s="21" customFormat="true" ht="13.8" hidden="false" customHeight="false" outlineLevel="0" collapsed="false">
      <c r="S99" s="22"/>
      <c r="T99" s="22"/>
      <c r="U99" s="22"/>
      <c r="XFC99" s="1"/>
      <c r="XFD99" s="1"/>
    </row>
    <row r="100" s="21" customFormat="true" ht="13.8" hidden="false" customHeight="false" outlineLevel="0" collapsed="false">
      <c r="S100" s="22"/>
      <c r="T100" s="22"/>
      <c r="U100" s="22"/>
      <c r="XFC100" s="1"/>
      <c r="XFD100" s="1"/>
    </row>
    <row r="101" s="21" customFormat="true" ht="13.8" hidden="false" customHeight="false" outlineLevel="0" collapsed="false">
      <c r="S101" s="22"/>
      <c r="T101" s="22"/>
      <c r="U101" s="22"/>
      <c r="XFC101" s="1"/>
      <c r="XFD101" s="1"/>
    </row>
    <row r="102" s="21" customFormat="true" ht="13.8" hidden="false" customHeight="false" outlineLevel="0" collapsed="false">
      <c r="S102" s="22"/>
      <c r="T102" s="22"/>
      <c r="U102" s="22"/>
      <c r="XFC102" s="1"/>
      <c r="XFD102" s="1"/>
    </row>
    <row r="103" s="21" customFormat="true" ht="13.8" hidden="false" customHeight="false" outlineLevel="0" collapsed="false">
      <c r="S103" s="22"/>
      <c r="T103" s="22"/>
      <c r="U103" s="22"/>
      <c r="XFC103" s="1"/>
      <c r="XFD103" s="1"/>
    </row>
    <row r="104" s="21" customFormat="true" ht="13.8" hidden="false" customHeight="false" outlineLevel="0" collapsed="false">
      <c r="S104" s="22"/>
      <c r="T104" s="22"/>
      <c r="U104" s="22"/>
      <c r="XFC104" s="1"/>
      <c r="XFD104" s="1"/>
    </row>
    <row r="105" s="21" customFormat="true" ht="13.8" hidden="false" customHeight="false" outlineLevel="0" collapsed="false">
      <c r="S105" s="22"/>
      <c r="T105" s="22"/>
      <c r="U105" s="22"/>
      <c r="XFC105" s="1"/>
      <c r="XFD105" s="1"/>
    </row>
    <row r="106" s="21" customFormat="true" ht="13.8" hidden="false" customHeight="false" outlineLevel="0" collapsed="false">
      <c r="S106" s="22"/>
      <c r="T106" s="22"/>
      <c r="U106" s="22"/>
      <c r="XFC106" s="1"/>
      <c r="XFD106" s="1"/>
    </row>
    <row r="107" s="21" customFormat="true" ht="13.8" hidden="false" customHeight="false" outlineLevel="0" collapsed="false">
      <c r="S107" s="22"/>
      <c r="T107" s="22"/>
      <c r="U107" s="22"/>
      <c r="XFC107" s="1"/>
      <c r="XFD107" s="1"/>
    </row>
    <row r="108" s="21" customFormat="true" ht="13.8" hidden="false" customHeight="false" outlineLevel="0" collapsed="false">
      <c r="S108" s="22"/>
      <c r="T108" s="22"/>
      <c r="U108" s="22"/>
      <c r="XFC108" s="1"/>
      <c r="XFD108" s="1"/>
    </row>
    <row r="109" s="21" customFormat="true" ht="13.8" hidden="false" customHeight="false" outlineLevel="0" collapsed="false">
      <c r="S109" s="22"/>
      <c r="T109" s="22"/>
      <c r="U109" s="22"/>
      <c r="XFC109" s="1"/>
      <c r="XFD109" s="1"/>
    </row>
    <row r="110" s="21" customFormat="true" ht="13.8" hidden="false" customHeight="false" outlineLevel="0" collapsed="false">
      <c r="S110" s="22"/>
      <c r="T110" s="22"/>
      <c r="U110" s="22"/>
      <c r="XFC110" s="1"/>
      <c r="XFD110" s="1"/>
    </row>
    <row r="111" s="21" customFormat="true" ht="13.8" hidden="false" customHeight="false" outlineLevel="0" collapsed="false">
      <c r="S111" s="22"/>
      <c r="T111" s="22"/>
      <c r="U111" s="22"/>
      <c r="XFC111" s="1"/>
      <c r="XFD111" s="1"/>
    </row>
    <row r="112" s="21" customFormat="true" ht="13.8" hidden="false" customHeight="false" outlineLevel="0" collapsed="false">
      <c r="S112" s="22"/>
      <c r="T112" s="22"/>
      <c r="U112" s="22"/>
      <c r="XFC112" s="1"/>
      <c r="XFD112" s="1"/>
    </row>
    <row r="113" s="21" customFormat="true" ht="13.8" hidden="false" customHeight="false" outlineLevel="0" collapsed="false">
      <c r="S113" s="22"/>
      <c r="T113" s="22"/>
      <c r="U113" s="22"/>
      <c r="XFC113" s="1"/>
      <c r="XFD113" s="1"/>
    </row>
    <row r="114" s="21" customFormat="true" ht="13.8" hidden="false" customHeight="false" outlineLevel="0" collapsed="false">
      <c r="S114" s="22"/>
      <c r="T114" s="22"/>
      <c r="U114" s="22"/>
      <c r="XFC114" s="1"/>
      <c r="XFD114" s="1"/>
    </row>
    <row r="115" s="21" customFormat="true" ht="13.8" hidden="false" customHeight="false" outlineLevel="0" collapsed="false">
      <c r="S115" s="22"/>
      <c r="T115" s="22"/>
      <c r="U115" s="22"/>
      <c r="XFC115" s="1"/>
      <c r="XFD115" s="1"/>
    </row>
    <row r="116" s="21" customFormat="true" ht="13.8" hidden="false" customHeight="false" outlineLevel="0" collapsed="false">
      <c r="S116" s="22"/>
      <c r="T116" s="22"/>
      <c r="U116" s="22"/>
      <c r="XFC116" s="1"/>
      <c r="XFD116" s="1"/>
    </row>
    <row r="117" s="21" customFormat="true" ht="13.8" hidden="false" customHeight="false" outlineLevel="0" collapsed="false">
      <c r="S117" s="22"/>
      <c r="T117" s="22"/>
      <c r="U117" s="22"/>
      <c r="XFC117" s="1"/>
      <c r="XFD117" s="1"/>
    </row>
    <row r="118" s="21" customFormat="true" ht="13.8" hidden="false" customHeight="false" outlineLevel="0" collapsed="false">
      <c r="S118" s="22"/>
      <c r="T118" s="22"/>
      <c r="U118" s="22"/>
      <c r="XFC118" s="1"/>
      <c r="XFD118" s="1"/>
    </row>
    <row r="119" s="21" customFormat="true" ht="13.8" hidden="false" customHeight="false" outlineLevel="0" collapsed="false">
      <c r="S119" s="22"/>
      <c r="T119" s="22"/>
      <c r="U119" s="22"/>
      <c r="XFC119" s="1"/>
      <c r="XFD119" s="1"/>
    </row>
    <row r="120" s="21" customFormat="true" ht="13.8" hidden="false" customHeight="false" outlineLevel="0" collapsed="false">
      <c r="S120" s="22"/>
      <c r="T120" s="22"/>
      <c r="U120" s="22"/>
      <c r="XFC120" s="1"/>
      <c r="XFD120" s="1"/>
    </row>
    <row r="121" s="21" customFormat="true" ht="13.8" hidden="false" customHeight="false" outlineLevel="0" collapsed="false">
      <c r="C121" s="1"/>
      <c r="S121" s="22"/>
      <c r="T121" s="22"/>
      <c r="U121" s="22"/>
      <c r="XFC121" s="1"/>
      <c r="XFD121" s="1"/>
    </row>
    <row r="122" s="21" customFormat="true" ht="13.8" hidden="false" customHeight="false" outlineLevel="0" collapsed="false">
      <c r="C122" s="1"/>
      <c r="S122" s="22"/>
      <c r="T122" s="22"/>
      <c r="U122" s="22"/>
      <c r="XFC122" s="1"/>
      <c r="XFD122" s="1"/>
    </row>
    <row r="123" customFormat="false" ht="13.8" hidden="false" customHeight="false" outlineLevel="0" collapsed="false">
      <c r="S123" s="23"/>
      <c r="T123" s="23"/>
      <c r="U123" s="24"/>
    </row>
    <row r="124" customFormat="false" ht="13.8" hidden="false" customHeight="false" outlineLevel="0" collapsed="false">
      <c r="S124" s="23"/>
      <c r="T124" s="23"/>
      <c r="U124" s="24"/>
    </row>
    <row r="125" customFormat="false" ht="13.8" hidden="false" customHeight="false" outlineLevel="0" collapsed="false">
      <c r="S125" s="23"/>
      <c r="T125" s="23"/>
      <c r="U125" s="24"/>
    </row>
    <row r="126" customFormat="false" ht="13.8" hidden="false" customHeight="false" outlineLevel="0" collapsed="false">
      <c r="S126" s="23"/>
      <c r="T126" s="23"/>
      <c r="U126" s="24"/>
    </row>
    <row r="127" customFormat="false" ht="13.8" hidden="false" customHeight="false" outlineLevel="0" collapsed="false">
      <c r="S127" s="23"/>
      <c r="T127" s="23"/>
      <c r="U127" s="24"/>
    </row>
    <row r="128" customFormat="false" ht="13.8" hidden="false" customHeight="false" outlineLevel="0" collapsed="false">
      <c r="S128" s="23"/>
      <c r="T128" s="23"/>
      <c r="U128" s="24"/>
    </row>
    <row r="129" customFormat="false" ht="13.8" hidden="false" customHeight="false" outlineLevel="0" collapsed="false">
      <c r="S129" s="23"/>
      <c r="T129" s="23"/>
      <c r="U129" s="24"/>
    </row>
    <row r="130" customFormat="false" ht="13.8" hidden="false" customHeight="false" outlineLevel="0" collapsed="false">
      <c r="S130" s="23"/>
      <c r="T130" s="23"/>
      <c r="U130" s="24"/>
    </row>
    <row r="131" customFormat="false" ht="13.8" hidden="false" customHeight="false" outlineLevel="0" collapsed="false">
      <c r="S131" s="23"/>
      <c r="T131" s="23"/>
      <c r="U131" s="24"/>
    </row>
    <row r="132" customFormat="false" ht="13.8" hidden="false" customHeight="false" outlineLevel="0" collapsed="false">
      <c r="S132" s="23"/>
      <c r="T132" s="23"/>
      <c r="U132" s="24"/>
    </row>
    <row r="133" customFormat="false" ht="13.8" hidden="false" customHeight="false" outlineLevel="0" collapsed="false">
      <c r="S133" s="23"/>
      <c r="T133" s="23"/>
      <c r="U133" s="24"/>
    </row>
    <row r="134" customFormat="false" ht="13.8" hidden="false" customHeight="false" outlineLevel="0" collapsed="false">
      <c r="S134" s="23"/>
      <c r="T134" s="23"/>
      <c r="U134" s="24"/>
    </row>
    <row r="135" customFormat="false" ht="13.8" hidden="false" customHeight="false" outlineLevel="0" collapsed="false">
      <c r="S135" s="23"/>
      <c r="T135" s="23"/>
      <c r="U135" s="24"/>
    </row>
    <row r="136" customFormat="false" ht="13.8" hidden="false" customHeight="false" outlineLevel="0" collapsed="false">
      <c r="S136" s="23"/>
      <c r="T136" s="23"/>
      <c r="U136" s="24"/>
    </row>
    <row r="137" customFormat="false" ht="13.8" hidden="false" customHeight="false" outlineLevel="0" collapsed="false">
      <c r="S137" s="23"/>
      <c r="T137" s="23"/>
      <c r="U137" s="24"/>
    </row>
    <row r="138" customFormat="false" ht="13.8" hidden="false" customHeight="false" outlineLevel="0" collapsed="false">
      <c r="S138" s="23"/>
      <c r="T138" s="23"/>
      <c r="U138" s="24"/>
    </row>
    <row r="139" customFormat="false" ht="13.8" hidden="false" customHeight="false" outlineLevel="0" collapsed="false">
      <c r="S139" s="23"/>
      <c r="T139" s="23"/>
      <c r="U139" s="24"/>
    </row>
    <row r="140" customFormat="false" ht="13.8" hidden="false" customHeight="false" outlineLevel="0" collapsed="false">
      <c r="S140" s="23"/>
      <c r="T140" s="23"/>
      <c r="U140" s="24"/>
    </row>
    <row r="141" customFormat="false" ht="13.8" hidden="false" customHeight="false" outlineLevel="0" collapsed="false">
      <c r="S141" s="23"/>
      <c r="T141" s="23"/>
      <c r="U141" s="24"/>
    </row>
    <row r="142" customFormat="false" ht="13.8" hidden="false" customHeight="false" outlineLevel="0" collapsed="false">
      <c r="S142" s="23"/>
      <c r="T142" s="23"/>
      <c r="U142" s="24"/>
    </row>
    <row r="143" customFormat="false" ht="13.8" hidden="false" customHeight="false" outlineLevel="0" collapsed="false">
      <c r="S143" s="23"/>
      <c r="T143" s="23"/>
      <c r="U143" s="24"/>
    </row>
    <row r="144" customFormat="false" ht="13.8" hidden="false" customHeight="false" outlineLevel="0" collapsed="false">
      <c r="S144" s="23"/>
      <c r="T144" s="23"/>
      <c r="U144" s="24"/>
    </row>
    <row r="145" customFormat="false" ht="13.8" hidden="false" customHeight="false" outlineLevel="0" collapsed="false">
      <c r="S145" s="23"/>
      <c r="T145" s="23"/>
      <c r="U145" s="24"/>
    </row>
    <row r="146" customFormat="false" ht="13.8" hidden="false" customHeight="false" outlineLevel="0" collapsed="false">
      <c r="S146" s="23"/>
      <c r="T146" s="23"/>
      <c r="U146" s="24"/>
    </row>
    <row r="147" customFormat="false" ht="13.8" hidden="false" customHeight="false" outlineLevel="0" collapsed="false">
      <c r="S147" s="23"/>
      <c r="T147" s="23"/>
      <c r="U147" s="24"/>
    </row>
    <row r="148" customFormat="false" ht="13.8" hidden="false" customHeight="false" outlineLevel="0" collapsed="false">
      <c r="S148" s="23"/>
      <c r="T148" s="23"/>
      <c r="U148" s="24"/>
    </row>
    <row r="149" customFormat="false" ht="13.8" hidden="false" customHeight="false" outlineLevel="0" collapsed="false">
      <c r="S149" s="23"/>
      <c r="T149" s="23"/>
      <c r="U149" s="24"/>
    </row>
    <row r="150" customFormat="false" ht="13.8" hidden="false" customHeight="false" outlineLevel="0" collapsed="false">
      <c r="S150" s="23"/>
      <c r="T150" s="23"/>
      <c r="U150" s="24"/>
    </row>
    <row r="151" customFormat="false" ht="13.8" hidden="false" customHeight="false" outlineLevel="0" collapsed="false">
      <c r="S151" s="23"/>
      <c r="T151" s="23"/>
      <c r="U151" s="24"/>
    </row>
    <row r="152" customFormat="false" ht="13.8" hidden="false" customHeight="false" outlineLevel="0" collapsed="false">
      <c r="S152" s="23"/>
      <c r="T152" s="23"/>
      <c r="U152" s="24"/>
    </row>
    <row r="153" customFormat="false" ht="13.8" hidden="false" customHeight="false" outlineLevel="0" collapsed="false">
      <c r="S153" s="23"/>
      <c r="T153" s="23"/>
      <c r="U153" s="24"/>
    </row>
    <row r="154" customFormat="false" ht="13.8" hidden="false" customHeight="false" outlineLevel="0" collapsed="false">
      <c r="S154" s="23"/>
      <c r="T154" s="23"/>
      <c r="U154" s="24"/>
    </row>
    <row r="155" customFormat="false" ht="13.8" hidden="false" customHeight="false" outlineLevel="0" collapsed="false">
      <c r="S155" s="23"/>
      <c r="T155" s="23"/>
      <c r="U155" s="24"/>
    </row>
    <row r="156" customFormat="false" ht="13.8" hidden="false" customHeight="false" outlineLevel="0" collapsed="false">
      <c r="S156" s="23"/>
      <c r="T156" s="23"/>
      <c r="U156" s="24"/>
    </row>
    <row r="157" customFormat="false" ht="13.8" hidden="false" customHeight="false" outlineLevel="0" collapsed="false">
      <c r="S157" s="23"/>
      <c r="T157" s="23"/>
      <c r="U157" s="24"/>
    </row>
    <row r="158" customFormat="false" ht="13.8" hidden="false" customHeight="false" outlineLevel="0" collapsed="false">
      <c r="S158" s="23"/>
      <c r="T158" s="23"/>
      <c r="U158" s="24"/>
    </row>
    <row r="159" customFormat="false" ht="13.8" hidden="false" customHeight="false" outlineLevel="0" collapsed="false">
      <c r="S159" s="23"/>
      <c r="T159" s="23"/>
      <c r="U159" s="24"/>
    </row>
    <row r="160" customFormat="false" ht="13.8" hidden="false" customHeight="false" outlineLevel="0" collapsed="false">
      <c r="S160" s="23"/>
      <c r="T160" s="23"/>
      <c r="U160" s="24"/>
    </row>
    <row r="161" customFormat="false" ht="13.8" hidden="false" customHeight="false" outlineLevel="0" collapsed="false">
      <c r="S161" s="23"/>
      <c r="T161" s="23"/>
      <c r="U161" s="24"/>
    </row>
    <row r="162" customFormat="false" ht="13.8" hidden="false" customHeight="false" outlineLevel="0" collapsed="false">
      <c r="S162" s="23"/>
      <c r="T162" s="23"/>
      <c r="U162" s="24"/>
    </row>
    <row r="163" customFormat="false" ht="13.8" hidden="false" customHeight="false" outlineLevel="0" collapsed="false">
      <c r="S163" s="23"/>
      <c r="T163" s="23"/>
      <c r="U163" s="24"/>
    </row>
    <row r="164" customFormat="false" ht="13.8" hidden="false" customHeight="false" outlineLevel="0" collapsed="false">
      <c r="S164" s="23"/>
      <c r="T164" s="23"/>
      <c r="U164" s="24"/>
    </row>
    <row r="165" customFormat="false" ht="13.8" hidden="false" customHeight="false" outlineLevel="0" collapsed="false">
      <c r="S165" s="23"/>
      <c r="T165" s="23"/>
      <c r="U165" s="24"/>
    </row>
    <row r="166" customFormat="false" ht="13.8" hidden="false" customHeight="false" outlineLevel="0" collapsed="false">
      <c r="S166" s="23"/>
      <c r="T166" s="23"/>
      <c r="U166" s="24"/>
    </row>
    <row r="167" customFormat="false" ht="13.8" hidden="false" customHeight="false" outlineLevel="0" collapsed="false">
      <c r="S167" s="23"/>
      <c r="T167" s="23"/>
      <c r="U167" s="24"/>
    </row>
  </sheetData>
  <autoFilter ref="A5:W66"/>
  <mergeCells count="5">
    <mergeCell ref="B1:W1"/>
    <mergeCell ref="B2:W2"/>
    <mergeCell ref="B3:W3"/>
    <mergeCell ref="A4:B4"/>
    <mergeCell ref="D4:W4"/>
  </mergeCells>
  <printOptions headings="false" gridLines="false" gridLinesSet="true" horizontalCentered="false" verticalCentered="false"/>
  <pageMargins left="0.511805555555556" right="0.511805555555556" top="0.7875" bottom="0.78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XFD1048576"/>
  <sheetViews>
    <sheetView showFormulas="false" showGridLines="true" showRowColHeaders="true" showZeros="true" rightToLeft="false" tabSelected="false" showOutlineSymbols="true" defaultGridColor="true" view="normal" topLeftCell="A173" colorId="64" zoomScale="100" zoomScaleNormal="100" zoomScalePageLayoutView="100" workbookViewId="0">
      <selection pane="topLeft" activeCell="A175" activeCellId="0" sqref="A175"/>
    </sheetView>
  </sheetViews>
  <sheetFormatPr defaultColWidth="11.53515625" defaultRowHeight="13.8" zeroHeight="false" outlineLevelRow="0" outlineLevelCol="0"/>
  <cols>
    <col collapsed="false" customWidth="true" hidden="false" outlineLevel="0" max="1" min="1" style="1" width="16.45"/>
    <col collapsed="false" customWidth="true" hidden="false" outlineLevel="0" max="2" min="2" style="1" width="14.52"/>
    <col collapsed="false" customWidth="true" hidden="false" outlineLevel="0" max="3" min="3" style="1" width="26.19"/>
    <col collapsed="false" customWidth="true" hidden="false" outlineLevel="0" max="4" min="4" style="1" width="18.13"/>
    <col collapsed="false" customWidth="true" hidden="false" outlineLevel="0" max="5" min="5" style="1" width="23.36"/>
    <col collapsed="false" customWidth="true" hidden="false" outlineLevel="0" max="6" min="6" style="1" width="34.07"/>
    <col collapsed="false" customWidth="true" hidden="false" outlineLevel="0" max="7" min="7" style="25" width="21.74"/>
    <col collapsed="false" customWidth="true" hidden="false" outlineLevel="0" max="8" min="8" style="1" width="11.85"/>
    <col collapsed="false" customWidth="true" hidden="false" outlineLevel="0" max="10" min="10" style="26" width="12.97"/>
    <col collapsed="false" customWidth="false" hidden="false" outlineLevel="0" max="11" min="11" style="23" width="11.58"/>
    <col collapsed="false" customWidth="true" hidden="false" outlineLevel="0" max="12" min="12" style="1" width="12.97"/>
    <col collapsed="false" customWidth="true" hidden="false" outlineLevel="0" max="13" min="13" style="26" width="15.02"/>
    <col collapsed="false" customWidth="true" hidden="false" outlineLevel="0" max="14" min="14" style="1" width="19.37"/>
    <col collapsed="false" customWidth="true" hidden="false" outlineLevel="0" max="15" min="15" style="1" width="37.55"/>
    <col collapsed="false" customWidth="true" hidden="false" outlineLevel="0" max="16" min="16" style="1" width="19.65"/>
    <col collapsed="false" customWidth="true" hidden="false" outlineLevel="0" max="18" min="18" style="1" width="12.97"/>
    <col collapsed="false" customWidth="true" hidden="false" outlineLevel="0" max="19" min="19" style="1" width="45.11"/>
    <col collapsed="false" customWidth="true" hidden="false" outlineLevel="0" max="20" min="20" style="1" width="81.67"/>
  </cols>
  <sheetData>
    <row r="1" customFormat="false" ht="39.55" hidden="false" customHeight="false" outlineLevel="0" collapsed="false">
      <c r="A1" s="7" t="s">
        <v>384</v>
      </c>
      <c r="B1" s="7" t="s">
        <v>385</v>
      </c>
      <c r="C1" s="7" t="s">
        <v>386</v>
      </c>
      <c r="D1" s="7" t="s">
        <v>387</v>
      </c>
      <c r="E1" s="7" t="s">
        <v>388</v>
      </c>
      <c r="F1" s="7" t="s">
        <v>389</v>
      </c>
      <c r="G1" s="7" t="s">
        <v>390</v>
      </c>
      <c r="H1" s="7" t="s">
        <v>391</v>
      </c>
      <c r="I1" s="7" t="s">
        <v>392</v>
      </c>
      <c r="J1" s="7" t="s">
        <v>393</v>
      </c>
      <c r="K1" s="7" t="s">
        <v>394</v>
      </c>
      <c r="L1" s="7" t="s">
        <v>395</v>
      </c>
      <c r="M1" s="7" t="s">
        <v>396</v>
      </c>
      <c r="N1" s="7" t="s">
        <v>10</v>
      </c>
      <c r="O1" s="7" t="s">
        <v>397</v>
      </c>
      <c r="P1" s="7" t="s">
        <v>398</v>
      </c>
      <c r="Q1" s="7" t="s">
        <v>399</v>
      </c>
      <c r="R1" s="7" t="s">
        <v>400</v>
      </c>
      <c r="S1" s="7" t="s">
        <v>401</v>
      </c>
      <c r="T1" s="7" t="s">
        <v>402</v>
      </c>
      <c r="U1" s="7" t="s">
        <v>403</v>
      </c>
    </row>
    <row r="2" customFormat="false" ht="35.05" hidden="false" customHeight="false" outlineLevel="0" collapsed="false">
      <c r="A2" s="27" t="s">
        <v>404</v>
      </c>
      <c r="B2" s="27" t="s">
        <v>405</v>
      </c>
      <c r="C2" s="27" t="s">
        <v>406</v>
      </c>
      <c r="D2" s="27" t="s">
        <v>407</v>
      </c>
      <c r="E2" s="27" t="s">
        <v>408</v>
      </c>
      <c r="F2" s="27" t="s">
        <v>409</v>
      </c>
      <c r="G2" s="27" t="n">
        <v>3822268000105</v>
      </c>
      <c r="H2" s="27" t="s">
        <v>410</v>
      </c>
      <c r="I2" s="27" t="s">
        <v>411</v>
      </c>
      <c r="J2" s="27" t="s">
        <v>412</v>
      </c>
      <c r="K2" s="27" t="s">
        <v>413</v>
      </c>
      <c r="L2" s="28" t="n">
        <v>42611</v>
      </c>
      <c r="M2" s="28" t="n">
        <v>42975</v>
      </c>
      <c r="N2" s="29" t="n">
        <v>10292.1</v>
      </c>
      <c r="O2" s="27" t="s">
        <v>414</v>
      </c>
      <c r="P2" s="27" t="s">
        <v>415</v>
      </c>
      <c r="Q2" s="27" t="s">
        <v>416</v>
      </c>
      <c r="R2" s="28" t="n">
        <v>42635</v>
      </c>
      <c r="S2" s="21"/>
      <c r="T2" s="27" t="s">
        <v>417</v>
      </c>
      <c r="U2" s="27" t="s">
        <v>418</v>
      </c>
      <c r="V2" s="21"/>
      <c r="W2" s="21"/>
      <c r="X2" s="21"/>
      <c r="Y2" s="21"/>
      <c r="Z2" s="21"/>
    </row>
    <row r="3" customFormat="false" ht="79.85" hidden="false" customHeight="false" outlineLevel="0" collapsed="false">
      <c r="A3" s="27" t="s">
        <v>404</v>
      </c>
      <c r="B3" s="27" t="s">
        <v>419</v>
      </c>
      <c r="C3" s="27" t="s">
        <v>420</v>
      </c>
      <c r="D3" s="27" t="s">
        <v>421</v>
      </c>
      <c r="E3" s="27" t="s">
        <v>422</v>
      </c>
      <c r="F3" s="27" t="s">
        <v>423</v>
      </c>
      <c r="G3" s="27" t="n">
        <v>33623893000180</v>
      </c>
      <c r="H3" s="21"/>
      <c r="I3" s="27" t="s">
        <v>424</v>
      </c>
      <c r="J3" s="27" t="s">
        <v>425</v>
      </c>
      <c r="K3" s="27" t="s">
        <v>413</v>
      </c>
      <c r="L3" s="28" t="n">
        <v>42790</v>
      </c>
      <c r="M3" s="28" t="n">
        <v>43154</v>
      </c>
      <c r="N3" s="29" t="n">
        <v>63270</v>
      </c>
      <c r="O3" s="27" t="s">
        <v>426</v>
      </c>
      <c r="P3" s="27" t="s">
        <v>427</v>
      </c>
      <c r="Q3" s="27" t="s">
        <v>427</v>
      </c>
      <c r="R3" s="21"/>
      <c r="S3" s="21"/>
      <c r="T3" s="27" t="s">
        <v>428</v>
      </c>
      <c r="U3" s="27" t="s">
        <v>429</v>
      </c>
      <c r="V3" s="21"/>
      <c r="W3" s="21"/>
      <c r="X3" s="21"/>
      <c r="Y3" s="21"/>
      <c r="Z3" s="21"/>
    </row>
    <row r="4" customFormat="false" ht="35.05" hidden="false" customHeight="false" outlineLevel="0" collapsed="false">
      <c r="A4" s="27" t="s">
        <v>404</v>
      </c>
      <c r="B4" s="27" t="s">
        <v>430</v>
      </c>
      <c r="C4" s="27" t="s">
        <v>431</v>
      </c>
      <c r="D4" s="27" t="s">
        <v>432</v>
      </c>
      <c r="E4" s="27" t="s">
        <v>433</v>
      </c>
      <c r="F4" s="27" t="s">
        <v>434</v>
      </c>
      <c r="G4" s="27" t="n">
        <v>6997469000123</v>
      </c>
      <c r="H4" s="27" t="s">
        <v>435</v>
      </c>
      <c r="I4" s="27" t="s">
        <v>436</v>
      </c>
      <c r="J4" s="27" t="s">
        <v>425</v>
      </c>
      <c r="K4" s="27" t="s">
        <v>413</v>
      </c>
      <c r="L4" s="28" t="n">
        <v>42790</v>
      </c>
      <c r="M4" s="28" t="n">
        <v>43154</v>
      </c>
      <c r="N4" s="29" t="n">
        <v>26449.92</v>
      </c>
      <c r="O4" s="27" t="s">
        <v>437</v>
      </c>
      <c r="P4" s="27" t="s">
        <v>415</v>
      </c>
      <c r="Q4" s="27" t="s">
        <v>438</v>
      </c>
      <c r="R4" s="28" t="n">
        <v>42818</v>
      </c>
      <c r="S4" s="21"/>
      <c r="T4" s="27" t="s">
        <v>439</v>
      </c>
      <c r="U4" s="27" t="s">
        <v>418</v>
      </c>
      <c r="V4" s="21"/>
      <c r="W4" s="21"/>
      <c r="X4" s="21"/>
      <c r="Y4" s="21"/>
      <c r="Z4" s="21"/>
    </row>
    <row r="5" customFormat="false" ht="35.05" hidden="false" customHeight="false" outlineLevel="0" collapsed="false">
      <c r="A5" s="27" t="s">
        <v>404</v>
      </c>
      <c r="B5" s="27" t="s">
        <v>440</v>
      </c>
      <c r="C5" s="27" t="s">
        <v>441</v>
      </c>
      <c r="D5" s="27" t="s">
        <v>442</v>
      </c>
      <c r="E5" s="27" t="s">
        <v>443</v>
      </c>
      <c r="F5" s="27" t="s">
        <v>272</v>
      </c>
      <c r="G5" s="27" t="n">
        <v>3052926411</v>
      </c>
      <c r="H5" s="27" t="s">
        <v>444</v>
      </c>
      <c r="I5" s="27" t="s">
        <v>424</v>
      </c>
      <c r="J5" s="27" t="s">
        <v>445</v>
      </c>
      <c r="K5" s="27" t="s">
        <v>413</v>
      </c>
      <c r="L5" s="28" t="n">
        <v>42811</v>
      </c>
      <c r="M5" s="28" t="n">
        <v>43175</v>
      </c>
      <c r="N5" s="27" t="s">
        <v>446</v>
      </c>
      <c r="O5" s="27" t="s">
        <v>447</v>
      </c>
      <c r="P5" s="27" t="s">
        <v>415</v>
      </c>
      <c r="Q5" s="27" t="s">
        <v>448</v>
      </c>
      <c r="R5" s="28" t="n">
        <v>42885</v>
      </c>
      <c r="S5" s="27" t="s">
        <v>449</v>
      </c>
      <c r="T5" s="27" t="s">
        <v>450</v>
      </c>
      <c r="U5" s="27" t="s">
        <v>418</v>
      </c>
      <c r="V5" s="21"/>
      <c r="W5" s="21"/>
      <c r="X5" s="21"/>
      <c r="Y5" s="21"/>
      <c r="Z5" s="21"/>
    </row>
    <row r="6" customFormat="false" ht="35.05" hidden="false" customHeight="false" outlineLevel="0" collapsed="false">
      <c r="A6" s="27" t="s">
        <v>404</v>
      </c>
      <c r="B6" s="27" t="s">
        <v>451</v>
      </c>
      <c r="C6" s="27" t="s">
        <v>452</v>
      </c>
      <c r="D6" s="27" t="s">
        <v>453</v>
      </c>
      <c r="E6" s="27" t="s">
        <v>454</v>
      </c>
      <c r="F6" s="27" t="s">
        <v>455</v>
      </c>
      <c r="G6" s="27" t="n">
        <v>191</v>
      </c>
      <c r="H6" s="27" t="s">
        <v>456</v>
      </c>
      <c r="I6" s="27" t="s">
        <v>424</v>
      </c>
      <c r="J6" s="27" t="s">
        <v>457</v>
      </c>
      <c r="K6" s="27" t="s">
        <v>413</v>
      </c>
      <c r="L6" s="28" t="n">
        <v>42850</v>
      </c>
      <c r="M6" s="28" t="n">
        <v>43214</v>
      </c>
      <c r="N6" s="29" t="n">
        <v>20205</v>
      </c>
      <c r="O6" s="27" t="s">
        <v>458</v>
      </c>
      <c r="P6" s="27" t="s">
        <v>459</v>
      </c>
      <c r="Q6" s="27" t="s">
        <v>459</v>
      </c>
      <c r="R6" s="28" t="n">
        <v>42942</v>
      </c>
      <c r="S6" s="21"/>
      <c r="T6" s="27" t="s">
        <v>460</v>
      </c>
      <c r="U6" s="27" t="s">
        <v>461</v>
      </c>
      <c r="V6" s="21"/>
      <c r="W6" s="21"/>
      <c r="X6" s="21"/>
      <c r="Y6" s="21"/>
      <c r="Z6" s="21"/>
    </row>
    <row r="7" customFormat="false" ht="46.25" hidden="false" customHeight="false" outlineLevel="0" collapsed="false">
      <c r="A7" s="27" t="s">
        <v>404</v>
      </c>
      <c r="B7" s="27" t="s">
        <v>462</v>
      </c>
      <c r="C7" s="27" t="s">
        <v>463</v>
      </c>
      <c r="D7" s="27" t="s">
        <v>464</v>
      </c>
      <c r="E7" s="27" t="s">
        <v>465</v>
      </c>
      <c r="F7" s="27" t="s">
        <v>466</v>
      </c>
      <c r="G7" s="27" t="n">
        <v>62173620000180</v>
      </c>
      <c r="H7" s="27" t="s">
        <v>467</v>
      </c>
      <c r="I7" s="27" t="s">
        <v>424</v>
      </c>
      <c r="J7" s="27" t="s">
        <v>457</v>
      </c>
      <c r="K7" s="27" t="s">
        <v>413</v>
      </c>
      <c r="L7" s="28" t="n">
        <v>42850</v>
      </c>
      <c r="M7" s="28" t="n">
        <v>43214</v>
      </c>
      <c r="N7" s="29" t="n">
        <v>17500</v>
      </c>
      <c r="O7" s="27" t="s">
        <v>468</v>
      </c>
      <c r="P7" s="27" t="s">
        <v>469</v>
      </c>
      <c r="Q7" s="27" t="s">
        <v>470</v>
      </c>
      <c r="R7" s="28" t="n">
        <v>42885</v>
      </c>
      <c r="S7" s="21"/>
      <c r="T7" s="27" t="s">
        <v>471</v>
      </c>
      <c r="U7" s="27" t="s">
        <v>472</v>
      </c>
      <c r="V7" s="21"/>
      <c r="W7" s="21"/>
      <c r="X7" s="21"/>
      <c r="Y7" s="21"/>
      <c r="Z7" s="21"/>
    </row>
    <row r="8" customFormat="false" ht="35.05" hidden="false" customHeight="false" outlineLevel="0" collapsed="false">
      <c r="A8" s="27" t="s">
        <v>404</v>
      </c>
      <c r="B8" s="27" t="s">
        <v>473</v>
      </c>
      <c r="C8" s="27" t="s">
        <v>474</v>
      </c>
      <c r="D8" s="27" t="s">
        <v>475</v>
      </c>
      <c r="E8" s="27" t="s">
        <v>476</v>
      </c>
      <c r="F8" s="27" t="s">
        <v>477</v>
      </c>
      <c r="G8" s="27" t="n">
        <v>10456737000177</v>
      </c>
      <c r="H8" s="27" t="s">
        <v>478</v>
      </c>
      <c r="I8" s="27" t="s">
        <v>436</v>
      </c>
      <c r="J8" s="28" t="n">
        <v>42952</v>
      </c>
      <c r="K8" s="27" t="s">
        <v>413</v>
      </c>
      <c r="L8" s="28" t="n">
        <v>42860</v>
      </c>
      <c r="M8" s="28" t="n">
        <v>43224</v>
      </c>
      <c r="N8" s="29" t="n">
        <v>3336</v>
      </c>
      <c r="O8" s="21"/>
      <c r="P8" s="27" t="s">
        <v>415</v>
      </c>
      <c r="Q8" s="27" t="s">
        <v>416</v>
      </c>
      <c r="R8" s="28" t="n">
        <v>42885</v>
      </c>
      <c r="S8" s="21"/>
      <c r="T8" s="27" t="s">
        <v>479</v>
      </c>
      <c r="U8" s="27" t="s">
        <v>418</v>
      </c>
      <c r="V8" s="21"/>
      <c r="W8" s="21"/>
      <c r="X8" s="21"/>
      <c r="Y8" s="21"/>
      <c r="Z8" s="21"/>
    </row>
    <row r="9" customFormat="false" ht="46.25" hidden="false" customHeight="false" outlineLevel="0" collapsed="false">
      <c r="A9" s="27" t="s">
        <v>404</v>
      </c>
      <c r="B9" s="27" t="s">
        <v>480</v>
      </c>
      <c r="C9" s="27" t="s">
        <v>481</v>
      </c>
      <c r="D9" s="27" t="s">
        <v>430</v>
      </c>
      <c r="E9" s="27" t="s">
        <v>465</v>
      </c>
      <c r="F9" s="27" t="s">
        <v>482</v>
      </c>
      <c r="G9" s="27" t="n">
        <v>62173620000180</v>
      </c>
      <c r="H9" s="27" t="s">
        <v>467</v>
      </c>
      <c r="I9" s="27" t="s">
        <v>424</v>
      </c>
      <c r="J9" s="27" t="s">
        <v>483</v>
      </c>
      <c r="K9" s="27" t="s">
        <v>413</v>
      </c>
      <c r="L9" s="28" t="n">
        <v>42877</v>
      </c>
      <c r="M9" s="28" t="n">
        <v>43241</v>
      </c>
      <c r="N9" s="29" t="n">
        <v>59784</v>
      </c>
      <c r="O9" s="27" t="s">
        <v>468</v>
      </c>
      <c r="P9" s="27" t="s">
        <v>484</v>
      </c>
      <c r="Q9" s="27" t="s">
        <v>484</v>
      </c>
      <c r="R9" s="28" t="n">
        <v>42947</v>
      </c>
      <c r="S9" s="21"/>
      <c r="T9" s="27" t="s">
        <v>471</v>
      </c>
      <c r="U9" s="27" t="s">
        <v>429</v>
      </c>
      <c r="V9" s="21"/>
      <c r="W9" s="21"/>
      <c r="X9" s="21"/>
      <c r="Y9" s="21"/>
      <c r="Z9" s="21"/>
    </row>
    <row r="10" customFormat="false" ht="46.25" hidden="false" customHeight="false" outlineLevel="0" collapsed="false">
      <c r="A10" s="27" t="s">
        <v>404</v>
      </c>
      <c r="B10" s="27" t="s">
        <v>453</v>
      </c>
      <c r="C10" s="27" t="s">
        <v>485</v>
      </c>
      <c r="D10" s="27" t="s">
        <v>486</v>
      </c>
      <c r="E10" s="27" t="s">
        <v>487</v>
      </c>
      <c r="F10" s="27" t="s">
        <v>488</v>
      </c>
      <c r="G10" s="27" t="n">
        <v>360305000104</v>
      </c>
      <c r="H10" s="27" t="s">
        <v>489</v>
      </c>
      <c r="I10" s="27" t="s">
        <v>490</v>
      </c>
      <c r="J10" s="27" t="s">
        <v>491</v>
      </c>
      <c r="K10" s="27" t="s">
        <v>413</v>
      </c>
      <c r="L10" s="28" t="n">
        <v>42878</v>
      </c>
      <c r="M10" s="28" t="n">
        <v>43242</v>
      </c>
      <c r="N10" s="29" t="n">
        <v>26000</v>
      </c>
      <c r="O10" s="21"/>
      <c r="P10" s="27" t="s">
        <v>492</v>
      </c>
      <c r="Q10" s="27" t="s">
        <v>492</v>
      </c>
      <c r="R10" s="28" t="n">
        <v>42913</v>
      </c>
      <c r="S10" s="21"/>
      <c r="T10" s="27" t="s">
        <v>493</v>
      </c>
      <c r="U10" s="27" t="s">
        <v>461</v>
      </c>
      <c r="V10" s="21"/>
      <c r="W10" s="21"/>
      <c r="X10" s="21"/>
      <c r="Y10" s="21"/>
      <c r="Z10" s="21"/>
    </row>
    <row r="11" customFormat="false" ht="135.8" hidden="false" customHeight="false" outlineLevel="0" collapsed="false">
      <c r="A11" s="27" t="s">
        <v>404</v>
      </c>
      <c r="B11" s="27" t="s">
        <v>494</v>
      </c>
      <c r="C11" s="27" t="s">
        <v>495</v>
      </c>
      <c r="D11" s="27" t="s">
        <v>496</v>
      </c>
      <c r="E11" s="27" t="s">
        <v>150</v>
      </c>
      <c r="F11" s="27" t="s">
        <v>497</v>
      </c>
      <c r="G11" s="27" t="n">
        <v>22317405000190</v>
      </c>
      <c r="H11" s="27" t="s">
        <v>498</v>
      </c>
      <c r="I11" s="27" t="s">
        <v>411</v>
      </c>
      <c r="J11" s="28" t="n">
        <v>42741</v>
      </c>
      <c r="K11" s="27" t="s">
        <v>413</v>
      </c>
      <c r="L11" s="28" t="n">
        <v>42887</v>
      </c>
      <c r="M11" s="28" t="n">
        <v>43251</v>
      </c>
      <c r="N11" s="29" t="n">
        <v>10684.8</v>
      </c>
      <c r="O11" s="21"/>
      <c r="P11" s="27" t="s">
        <v>469</v>
      </c>
      <c r="Q11" s="27" t="s">
        <v>470</v>
      </c>
      <c r="R11" s="21"/>
      <c r="S11" s="21"/>
      <c r="T11" s="27" t="s">
        <v>499</v>
      </c>
      <c r="U11" s="27" t="s">
        <v>472</v>
      </c>
      <c r="V11" s="21"/>
      <c r="W11" s="21"/>
      <c r="X11" s="21"/>
      <c r="Y11" s="21"/>
      <c r="Z11" s="21"/>
    </row>
    <row r="12" customFormat="false" ht="35.05" hidden="false" customHeight="false" outlineLevel="0" collapsed="false">
      <c r="A12" s="27" t="s">
        <v>404</v>
      </c>
      <c r="B12" s="27" t="s">
        <v>59</v>
      </c>
      <c r="C12" s="27" t="s">
        <v>500</v>
      </c>
      <c r="D12" s="27" t="s">
        <v>31</v>
      </c>
      <c r="E12" s="27" t="s">
        <v>501</v>
      </c>
      <c r="F12" s="27" t="s">
        <v>502</v>
      </c>
      <c r="G12" s="27" t="s">
        <v>503</v>
      </c>
      <c r="H12" s="27" t="s">
        <v>31</v>
      </c>
      <c r="I12" s="27" t="s">
        <v>424</v>
      </c>
      <c r="J12" s="28" t="n">
        <v>42652</v>
      </c>
      <c r="K12" s="27" t="s">
        <v>504</v>
      </c>
      <c r="L12" s="28" t="n">
        <v>42623</v>
      </c>
      <c r="M12" s="28" t="n">
        <v>43352</v>
      </c>
      <c r="N12" s="27" t="s">
        <v>446</v>
      </c>
      <c r="O12" s="27" t="s">
        <v>505</v>
      </c>
      <c r="P12" s="27" t="s">
        <v>506</v>
      </c>
      <c r="Q12" s="27" t="s">
        <v>507</v>
      </c>
      <c r="R12" s="27" t="s">
        <v>31</v>
      </c>
      <c r="S12" s="21"/>
      <c r="T12" s="27" t="s">
        <v>508</v>
      </c>
      <c r="U12" s="27" t="s">
        <v>509</v>
      </c>
      <c r="V12" s="21"/>
      <c r="W12" s="21"/>
      <c r="X12" s="21"/>
      <c r="Y12" s="21"/>
      <c r="Z12" s="21"/>
    </row>
    <row r="13" customFormat="false" ht="35.05" hidden="false" customHeight="false" outlineLevel="0" collapsed="false">
      <c r="A13" s="27" t="s">
        <v>404</v>
      </c>
      <c r="B13" s="27" t="s">
        <v>451</v>
      </c>
      <c r="C13" s="27" t="s">
        <v>452</v>
      </c>
      <c r="D13" s="27" t="s">
        <v>510</v>
      </c>
      <c r="E13" s="27" t="s">
        <v>454</v>
      </c>
      <c r="F13" s="27" t="s">
        <v>455</v>
      </c>
      <c r="G13" s="27" t="n">
        <v>191</v>
      </c>
      <c r="H13" s="27" t="s">
        <v>456</v>
      </c>
      <c r="I13" s="27" t="s">
        <v>424</v>
      </c>
      <c r="J13" s="27" t="s">
        <v>511</v>
      </c>
      <c r="K13" s="27" t="s">
        <v>413</v>
      </c>
      <c r="L13" s="28" t="n">
        <v>43118</v>
      </c>
      <c r="M13" s="28" t="n">
        <v>43482</v>
      </c>
      <c r="N13" s="29" t="n">
        <v>20205</v>
      </c>
      <c r="O13" s="27" t="s">
        <v>59</v>
      </c>
      <c r="P13" s="27" t="s">
        <v>459</v>
      </c>
      <c r="Q13" s="27" t="s">
        <v>459</v>
      </c>
      <c r="R13" s="21"/>
      <c r="S13" s="21"/>
      <c r="T13" s="27" t="s">
        <v>460</v>
      </c>
      <c r="U13" s="27" t="s">
        <v>461</v>
      </c>
      <c r="V13" s="21"/>
      <c r="W13" s="21"/>
      <c r="X13" s="21"/>
      <c r="Y13" s="21"/>
      <c r="Z13" s="21"/>
    </row>
    <row r="14" customFormat="false" ht="46.25" hidden="false" customHeight="false" outlineLevel="0" collapsed="false">
      <c r="A14" s="27" t="s">
        <v>404</v>
      </c>
      <c r="B14" s="27" t="s">
        <v>512</v>
      </c>
      <c r="C14" s="27" t="s">
        <v>513</v>
      </c>
      <c r="D14" s="27" t="s">
        <v>514</v>
      </c>
      <c r="E14" s="27" t="s">
        <v>408</v>
      </c>
      <c r="F14" s="27" t="s">
        <v>515</v>
      </c>
      <c r="G14" s="27" t="n">
        <v>3822268000105</v>
      </c>
      <c r="H14" s="27" t="s">
        <v>516</v>
      </c>
      <c r="I14" s="27" t="s">
        <v>424</v>
      </c>
      <c r="J14" s="28" t="n">
        <v>43102</v>
      </c>
      <c r="K14" s="27" t="s">
        <v>413</v>
      </c>
      <c r="L14" s="28" t="n">
        <v>43132</v>
      </c>
      <c r="M14" s="28" t="n">
        <v>43496</v>
      </c>
      <c r="N14" s="29" t="n">
        <v>141498.96</v>
      </c>
      <c r="O14" s="27" t="s">
        <v>517</v>
      </c>
      <c r="P14" s="27" t="s">
        <v>415</v>
      </c>
      <c r="Q14" s="27" t="s">
        <v>416</v>
      </c>
      <c r="R14" s="28" t="n">
        <v>43186</v>
      </c>
      <c r="S14" s="27" t="s">
        <v>518</v>
      </c>
      <c r="T14" s="27" t="s">
        <v>519</v>
      </c>
      <c r="U14" s="27" t="s">
        <v>418</v>
      </c>
      <c r="V14" s="21"/>
      <c r="W14" s="21"/>
      <c r="X14" s="21"/>
      <c r="Y14" s="21"/>
      <c r="Z14" s="21"/>
    </row>
    <row r="15" customFormat="false" ht="35.05" hidden="false" customHeight="false" outlineLevel="0" collapsed="false">
      <c r="A15" s="27" t="s">
        <v>404</v>
      </c>
      <c r="B15" s="27" t="s">
        <v>520</v>
      </c>
      <c r="C15" s="27" t="s">
        <v>521</v>
      </c>
      <c r="D15" s="27" t="s">
        <v>522</v>
      </c>
      <c r="E15" s="27" t="s">
        <v>523</v>
      </c>
      <c r="F15" s="27" t="s">
        <v>524</v>
      </c>
      <c r="G15" s="27" t="n">
        <v>126621000116</v>
      </c>
      <c r="H15" s="27" t="s">
        <v>525</v>
      </c>
      <c r="I15" s="27" t="s">
        <v>424</v>
      </c>
      <c r="J15" s="27" t="s">
        <v>526</v>
      </c>
      <c r="K15" s="27" t="s">
        <v>413</v>
      </c>
      <c r="L15" s="28" t="n">
        <v>43147</v>
      </c>
      <c r="M15" s="28" t="n">
        <v>43511</v>
      </c>
      <c r="N15" s="29" t="n">
        <v>6000</v>
      </c>
      <c r="O15" s="27" t="s">
        <v>527</v>
      </c>
      <c r="P15" s="27" t="s">
        <v>528</v>
      </c>
      <c r="Q15" s="27" t="s">
        <v>416</v>
      </c>
      <c r="R15" s="28" t="n">
        <v>43186</v>
      </c>
      <c r="S15" s="27" t="s">
        <v>529</v>
      </c>
      <c r="T15" s="27" t="s">
        <v>530</v>
      </c>
      <c r="U15" s="27" t="s">
        <v>418</v>
      </c>
      <c r="V15" s="21"/>
      <c r="W15" s="21"/>
      <c r="X15" s="21"/>
      <c r="Y15" s="21"/>
      <c r="Z15" s="21"/>
    </row>
    <row r="16" customFormat="false" ht="35.05" hidden="false" customHeight="false" outlineLevel="0" collapsed="false">
      <c r="A16" s="27" t="s">
        <v>404</v>
      </c>
      <c r="B16" s="27" t="s">
        <v>531</v>
      </c>
      <c r="C16" s="27" t="s">
        <v>532</v>
      </c>
      <c r="D16" s="27" t="s">
        <v>531</v>
      </c>
      <c r="E16" s="27" t="s">
        <v>533</v>
      </c>
      <c r="F16" s="27" t="s">
        <v>534</v>
      </c>
      <c r="G16" s="27" t="n">
        <v>24125122000172</v>
      </c>
      <c r="H16" s="27" t="s">
        <v>535</v>
      </c>
      <c r="I16" s="27" t="s">
        <v>536</v>
      </c>
      <c r="J16" s="27" t="s">
        <v>537</v>
      </c>
      <c r="K16" s="27" t="s">
        <v>413</v>
      </c>
      <c r="L16" s="28" t="n">
        <v>43159</v>
      </c>
      <c r="M16" s="28" t="n">
        <v>43523</v>
      </c>
      <c r="N16" s="29" t="n">
        <v>7893.6</v>
      </c>
      <c r="O16" s="27" t="s">
        <v>538</v>
      </c>
      <c r="P16" s="27" t="s">
        <v>415</v>
      </c>
      <c r="Q16" s="27" t="s">
        <v>416</v>
      </c>
      <c r="R16" s="28" t="n">
        <v>43244</v>
      </c>
      <c r="S16" s="27" t="s">
        <v>539</v>
      </c>
      <c r="T16" s="27" t="s">
        <v>540</v>
      </c>
      <c r="U16" s="27" t="s">
        <v>418</v>
      </c>
      <c r="V16" s="21"/>
      <c r="W16" s="21"/>
      <c r="X16" s="21"/>
      <c r="Y16" s="21"/>
      <c r="Z16" s="21"/>
    </row>
    <row r="17" customFormat="false" ht="46.25" hidden="false" customHeight="false" outlineLevel="0" collapsed="false">
      <c r="A17" s="27" t="s">
        <v>404</v>
      </c>
      <c r="B17" s="27" t="s">
        <v>541</v>
      </c>
      <c r="C17" s="27" t="s">
        <v>542</v>
      </c>
      <c r="D17" s="27" t="s">
        <v>543</v>
      </c>
      <c r="E17" s="27" t="s">
        <v>544</v>
      </c>
      <c r="F17" s="27" t="s">
        <v>96</v>
      </c>
      <c r="G17" s="27" t="n">
        <v>24519787000160</v>
      </c>
      <c r="H17" s="27" t="s">
        <v>545</v>
      </c>
      <c r="I17" s="27" t="s">
        <v>424</v>
      </c>
      <c r="J17" s="27" t="s">
        <v>546</v>
      </c>
      <c r="K17" s="27" t="s">
        <v>413</v>
      </c>
      <c r="L17" s="28" t="n">
        <v>43271</v>
      </c>
      <c r="M17" s="28" t="n">
        <v>43635</v>
      </c>
      <c r="N17" s="29" t="n">
        <v>26004</v>
      </c>
      <c r="O17" s="21"/>
      <c r="P17" s="27" t="s">
        <v>547</v>
      </c>
      <c r="Q17" s="27" t="s">
        <v>547</v>
      </c>
      <c r="R17" s="28" t="n">
        <v>43320</v>
      </c>
      <c r="S17" s="21"/>
      <c r="T17" s="27" t="s">
        <v>548</v>
      </c>
      <c r="U17" s="27" t="s">
        <v>549</v>
      </c>
      <c r="V17" s="21"/>
      <c r="W17" s="21"/>
      <c r="X17" s="21"/>
      <c r="Y17" s="21"/>
      <c r="Z17" s="21"/>
    </row>
    <row r="18" customFormat="false" ht="35.05" hidden="false" customHeight="false" outlineLevel="0" collapsed="false">
      <c r="A18" s="27" t="s">
        <v>404</v>
      </c>
      <c r="B18" s="27" t="s">
        <v>550</v>
      </c>
      <c r="C18" s="27" t="s">
        <v>551</v>
      </c>
      <c r="D18" s="27" t="s">
        <v>552</v>
      </c>
      <c r="E18" s="27" t="s">
        <v>158</v>
      </c>
      <c r="F18" s="27" t="s">
        <v>160</v>
      </c>
      <c r="G18" s="27" t="s">
        <v>553</v>
      </c>
      <c r="H18" s="27" t="s">
        <v>554</v>
      </c>
      <c r="I18" s="27" t="s">
        <v>424</v>
      </c>
      <c r="J18" s="27" t="s">
        <v>555</v>
      </c>
      <c r="K18" s="27" t="s">
        <v>413</v>
      </c>
      <c r="L18" s="28" t="n">
        <v>43487</v>
      </c>
      <c r="M18" s="28" t="n">
        <v>43851</v>
      </c>
      <c r="N18" s="29" t="n">
        <v>43804.8</v>
      </c>
      <c r="O18" s="27" t="s">
        <v>556</v>
      </c>
      <c r="P18" s="27" t="s">
        <v>528</v>
      </c>
      <c r="Q18" s="27" t="s">
        <v>528</v>
      </c>
      <c r="R18" s="28" t="n">
        <v>43501</v>
      </c>
      <c r="S18" s="27" t="s">
        <v>557</v>
      </c>
      <c r="T18" s="27" t="s">
        <v>558</v>
      </c>
      <c r="U18" s="27" t="s">
        <v>418</v>
      </c>
      <c r="V18" s="21"/>
      <c r="W18" s="21"/>
      <c r="X18" s="21"/>
      <c r="Y18" s="21"/>
      <c r="Z18" s="21"/>
    </row>
    <row r="19" customFormat="false" ht="46.25" hidden="false" customHeight="false" outlineLevel="0" collapsed="false">
      <c r="A19" s="27" t="s">
        <v>404</v>
      </c>
      <c r="B19" s="27" t="s">
        <v>559</v>
      </c>
      <c r="C19" s="27" t="s">
        <v>560</v>
      </c>
      <c r="D19" s="27" t="s">
        <v>561</v>
      </c>
      <c r="E19" s="27" t="s">
        <v>132</v>
      </c>
      <c r="F19" s="27" t="s">
        <v>134</v>
      </c>
      <c r="G19" s="27" t="n">
        <v>9480880000115</v>
      </c>
      <c r="H19" s="27" t="s">
        <v>562</v>
      </c>
      <c r="I19" s="27" t="s">
        <v>424</v>
      </c>
      <c r="J19" s="28" t="n">
        <v>43501</v>
      </c>
      <c r="K19" s="27" t="s">
        <v>413</v>
      </c>
      <c r="L19" s="28" t="n">
        <v>43587</v>
      </c>
      <c r="M19" s="28" t="n">
        <v>43952</v>
      </c>
      <c r="N19" s="29" t="n">
        <v>189840</v>
      </c>
      <c r="O19" s="27" t="s">
        <v>563</v>
      </c>
      <c r="P19" s="27" t="s">
        <v>564</v>
      </c>
      <c r="Q19" s="27" t="s">
        <v>564</v>
      </c>
      <c r="R19" s="28" t="n">
        <v>43623</v>
      </c>
      <c r="S19" s="21"/>
      <c r="T19" s="27" t="s">
        <v>565</v>
      </c>
      <c r="U19" s="27" t="s">
        <v>418</v>
      </c>
      <c r="V19" s="21"/>
      <c r="W19" s="21"/>
      <c r="X19" s="21"/>
      <c r="Y19" s="21"/>
      <c r="Z19" s="21"/>
    </row>
    <row r="20" customFormat="false" ht="35.05" hidden="false" customHeight="false" outlineLevel="0" collapsed="false">
      <c r="A20" s="27" t="s">
        <v>404</v>
      </c>
      <c r="B20" s="27" t="s">
        <v>566</v>
      </c>
      <c r="C20" s="27" t="s">
        <v>567</v>
      </c>
      <c r="D20" s="27" t="s">
        <v>568</v>
      </c>
      <c r="E20" s="27" t="s">
        <v>433</v>
      </c>
      <c r="F20" s="27" t="s">
        <v>569</v>
      </c>
      <c r="G20" s="27" t="n">
        <v>6997469000123</v>
      </c>
      <c r="H20" s="27" t="s">
        <v>435</v>
      </c>
      <c r="I20" s="27" t="s">
        <v>424</v>
      </c>
      <c r="J20" s="28" t="n">
        <v>43529</v>
      </c>
      <c r="K20" s="27" t="s">
        <v>413</v>
      </c>
      <c r="L20" s="28" t="n">
        <v>43588</v>
      </c>
      <c r="M20" s="28" t="n">
        <v>43953</v>
      </c>
      <c r="N20" s="29" t="n">
        <v>25832.88</v>
      </c>
      <c r="O20" s="27" t="s">
        <v>570</v>
      </c>
      <c r="P20" s="27" t="s">
        <v>415</v>
      </c>
      <c r="Q20" s="27" t="s">
        <v>438</v>
      </c>
      <c r="R20" s="28" t="n">
        <v>43623</v>
      </c>
      <c r="S20" s="27" t="s">
        <v>571</v>
      </c>
      <c r="T20" s="27" t="s">
        <v>572</v>
      </c>
      <c r="U20" s="27" t="s">
        <v>418</v>
      </c>
      <c r="V20" s="21"/>
      <c r="W20" s="21"/>
      <c r="X20" s="21"/>
      <c r="Y20" s="21"/>
      <c r="Z20" s="21"/>
    </row>
    <row r="21" customFormat="false" ht="46.25" hidden="false" customHeight="false" outlineLevel="0" collapsed="false">
      <c r="A21" s="27" t="s">
        <v>404</v>
      </c>
      <c r="B21" s="27" t="s">
        <v>573</v>
      </c>
      <c r="C21" s="27" t="s">
        <v>574</v>
      </c>
      <c r="D21" s="27" t="s">
        <v>575</v>
      </c>
      <c r="E21" s="27" t="s">
        <v>576</v>
      </c>
      <c r="F21" s="27" t="s">
        <v>577</v>
      </c>
      <c r="G21" s="27" t="n">
        <v>20074154000135</v>
      </c>
      <c r="H21" s="27" t="s">
        <v>578</v>
      </c>
      <c r="I21" s="27" t="s">
        <v>424</v>
      </c>
      <c r="J21" s="28" t="n">
        <v>43807</v>
      </c>
      <c r="K21" s="27" t="s">
        <v>413</v>
      </c>
      <c r="L21" s="28" t="n">
        <v>43689</v>
      </c>
      <c r="M21" s="28" t="n">
        <v>44054</v>
      </c>
      <c r="N21" s="29" t="n">
        <v>2160</v>
      </c>
      <c r="O21" s="27" t="s">
        <v>579</v>
      </c>
      <c r="P21" s="27" t="s">
        <v>564</v>
      </c>
      <c r="Q21" s="27" t="s">
        <v>564</v>
      </c>
      <c r="R21" s="28" t="n">
        <v>43713</v>
      </c>
      <c r="S21" s="21"/>
      <c r="T21" s="27" t="s">
        <v>580</v>
      </c>
      <c r="U21" s="27" t="s">
        <v>418</v>
      </c>
      <c r="V21" s="21"/>
      <c r="W21" s="21"/>
      <c r="X21" s="21"/>
      <c r="Y21" s="21"/>
      <c r="Z21" s="21"/>
    </row>
    <row r="22" customFormat="false" ht="35.05" hidden="false" customHeight="false" outlineLevel="0" collapsed="false">
      <c r="A22" s="27" t="s">
        <v>404</v>
      </c>
      <c r="B22" s="27" t="s">
        <v>59</v>
      </c>
      <c r="C22" s="27" t="s">
        <v>581</v>
      </c>
      <c r="D22" s="27" t="s">
        <v>582</v>
      </c>
      <c r="E22" s="27" t="s">
        <v>501</v>
      </c>
      <c r="F22" s="27" t="s">
        <v>502</v>
      </c>
      <c r="G22" s="27" t="s">
        <v>503</v>
      </c>
      <c r="H22" s="27" t="s">
        <v>31</v>
      </c>
      <c r="I22" s="27" t="s">
        <v>424</v>
      </c>
      <c r="J22" s="28" t="n">
        <v>43443</v>
      </c>
      <c r="K22" s="27" t="s">
        <v>504</v>
      </c>
      <c r="L22" s="28" t="n">
        <v>43355</v>
      </c>
      <c r="M22" s="28" t="n">
        <v>44085</v>
      </c>
      <c r="N22" s="27" t="s">
        <v>446</v>
      </c>
      <c r="O22" s="27" t="s">
        <v>583</v>
      </c>
      <c r="P22" s="27" t="s">
        <v>506</v>
      </c>
      <c r="Q22" s="27" t="s">
        <v>507</v>
      </c>
      <c r="R22" s="27" t="s">
        <v>31</v>
      </c>
      <c r="S22" s="21"/>
      <c r="T22" s="27" t="s">
        <v>508</v>
      </c>
      <c r="U22" s="27" t="s">
        <v>509</v>
      </c>
      <c r="V22" s="21"/>
      <c r="W22" s="21"/>
      <c r="X22" s="21"/>
      <c r="Y22" s="21"/>
      <c r="Z22" s="21"/>
    </row>
    <row r="23" customFormat="false" ht="57.45" hidden="false" customHeight="false" outlineLevel="0" collapsed="false">
      <c r="A23" s="27" t="s">
        <v>404</v>
      </c>
      <c r="B23" s="27" t="s">
        <v>584</v>
      </c>
      <c r="C23" s="27" t="s">
        <v>585</v>
      </c>
      <c r="D23" s="27" t="s">
        <v>586</v>
      </c>
      <c r="E23" s="27" t="s">
        <v>587</v>
      </c>
      <c r="F23" s="27" t="s">
        <v>588</v>
      </c>
      <c r="G23" s="27" t="n">
        <v>9461647000195</v>
      </c>
      <c r="H23" s="21"/>
      <c r="I23" s="27" t="s">
        <v>424</v>
      </c>
      <c r="J23" s="27" t="s">
        <v>589</v>
      </c>
      <c r="K23" s="27" t="s">
        <v>413</v>
      </c>
      <c r="L23" s="28" t="n">
        <v>43762</v>
      </c>
      <c r="M23" s="28" t="n">
        <v>44127</v>
      </c>
      <c r="N23" s="29" t="n">
        <v>1153.75</v>
      </c>
      <c r="O23" s="27" t="s">
        <v>590</v>
      </c>
      <c r="P23" s="27" t="s">
        <v>564</v>
      </c>
      <c r="Q23" s="27" t="s">
        <v>564</v>
      </c>
      <c r="R23" s="28" t="n">
        <v>43774</v>
      </c>
      <c r="S23" s="21"/>
      <c r="T23" s="27" t="s">
        <v>591</v>
      </c>
      <c r="U23" s="27" t="s">
        <v>418</v>
      </c>
      <c r="V23" s="21"/>
      <c r="W23" s="21"/>
      <c r="X23" s="21"/>
      <c r="Y23" s="21"/>
      <c r="Z23" s="21"/>
    </row>
    <row r="24" customFormat="false" ht="68.65" hidden="false" customHeight="false" outlineLevel="0" collapsed="false">
      <c r="A24" s="27" t="s">
        <v>404</v>
      </c>
      <c r="B24" s="27" t="s">
        <v>592</v>
      </c>
      <c r="C24" s="27" t="s">
        <v>593</v>
      </c>
      <c r="D24" s="27" t="s">
        <v>594</v>
      </c>
      <c r="E24" s="27" t="s">
        <v>308</v>
      </c>
      <c r="F24" s="27" t="s">
        <v>595</v>
      </c>
      <c r="G24" s="27" t="n">
        <v>76535764000143</v>
      </c>
      <c r="H24" s="21"/>
      <c r="I24" s="27" t="s">
        <v>596</v>
      </c>
      <c r="J24" s="27" t="s">
        <v>597</v>
      </c>
      <c r="K24" s="27" t="n">
        <v>315</v>
      </c>
      <c r="L24" s="28" t="n">
        <v>43815</v>
      </c>
      <c r="M24" s="28" t="n">
        <v>44129</v>
      </c>
      <c r="N24" s="29" t="n">
        <v>9672.6</v>
      </c>
      <c r="O24" s="27" t="s">
        <v>598</v>
      </c>
      <c r="P24" s="27" t="s">
        <v>507</v>
      </c>
      <c r="Q24" s="27" t="s">
        <v>507</v>
      </c>
      <c r="R24" s="28" t="n">
        <v>43845</v>
      </c>
      <c r="S24" s="27" t="s">
        <v>599</v>
      </c>
      <c r="T24" s="27" t="s">
        <v>600</v>
      </c>
      <c r="U24" s="27" t="s">
        <v>509</v>
      </c>
      <c r="V24" s="21"/>
      <c r="W24" s="21"/>
      <c r="X24" s="21"/>
      <c r="Y24" s="21"/>
      <c r="Z24" s="21"/>
    </row>
    <row r="25" customFormat="false" ht="102.2" hidden="false" customHeight="false" outlineLevel="0" collapsed="false">
      <c r="A25" s="27" t="s">
        <v>404</v>
      </c>
      <c r="B25" s="27" t="s">
        <v>601</v>
      </c>
      <c r="C25" s="27" t="s">
        <v>602</v>
      </c>
      <c r="D25" s="27" t="s">
        <v>603</v>
      </c>
      <c r="E25" s="27" t="s">
        <v>604</v>
      </c>
      <c r="F25" s="27" t="s">
        <v>605</v>
      </c>
      <c r="G25" s="27" t="n">
        <v>3423730000193</v>
      </c>
      <c r="H25" s="21"/>
      <c r="I25" s="27" t="s">
        <v>490</v>
      </c>
      <c r="J25" s="27" t="s">
        <v>597</v>
      </c>
      <c r="K25" s="27" t="n">
        <v>315</v>
      </c>
      <c r="L25" s="28" t="n">
        <v>43815</v>
      </c>
      <c r="M25" s="28" t="n">
        <v>44129</v>
      </c>
      <c r="N25" s="29" t="n">
        <v>2644.95</v>
      </c>
      <c r="O25" s="27" t="s">
        <v>606</v>
      </c>
      <c r="P25" s="27" t="s">
        <v>507</v>
      </c>
      <c r="Q25" s="27" t="s">
        <v>507</v>
      </c>
      <c r="R25" s="28" t="n">
        <v>43876</v>
      </c>
      <c r="S25" s="27" t="s">
        <v>607</v>
      </c>
      <c r="T25" s="27" t="s">
        <v>600</v>
      </c>
      <c r="U25" s="27" t="s">
        <v>509</v>
      </c>
      <c r="V25" s="21"/>
      <c r="W25" s="21"/>
      <c r="X25" s="21"/>
      <c r="Y25" s="21"/>
      <c r="Z25" s="21"/>
    </row>
    <row r="26" customFormat="false" ht="68.65" hidden="false" customHeight="false" outlineLevel="0" collapsed="false">
      <c r="A26" s="27" t="s">
        <v>404</v>
      </c>
      <c r="B26" s="27" t="s">
        <v>608</v>
      </c>
      <c r="C26" s="27" t="s">
        <v>609</v>
      </c>
      <c r="D26" s="27" t="s">
        <v>610</v>
      </c>
      <c r="E26" s="27" t="s">
        <v>611</v>
      </c>
      <c r="F26" s="27" t="s">
        <v>612</v>
      </c>
      <c r="G26" s="27" t="n">
        <v>1592950000115</v>
      </c>
      <c r="H26" s="27" t="n">
        <v>2721635</v>
      </c>
      <c r="I26" s="27" t="s">
        <v>424</v>
      </c>
      <c r="J26" s="28" t="n">
        <v>43508</v>
      </c>
      <c r="K26" s="27" t="s">
        <v>413</v>
      </c>
      <c r="L26" s="28" t="n">
        <v>43801</v>
      </c>
      <c r="M26" s="28" t="n">
        <v>44166</v>
      </c>
      <c r="N26" s="29" t="n">
        <v>720</v>
      </c>
      <c r="O26" s="27" t="s">
        <v>613</v>
      </c>
      <c r="P26" s="27" t="s">
        <v>448</v>
      </c>
      <c r="Q26" s="27" t="s">
        <v>448</v>
      </c>
      <c r="R26" s="28" t="n">
        <v>43804</v>
      </c>
      <c r="S26" s="21"/>
      <c r="T26" s="27" t="s">
        <v>614</v>
      </c>
      <c r="U26" s="27" t="s">
        <v>615</v>
      </c>
      <c r="V26" s="21"/>
      <c r="W26" s="21"/>
      <c r="X26" s="21"/>
      <c r="Y26" s="21"/>
      <c r="Z26" s="21"/>
    </row>
    <row r="27" customFormat="false" ht="35.05" hidden="false" customHeight="false" outlineLevel="0" collapsed="false">
      <c r="A27" s="27" t="s">
        <v>404</v>
      </c>
      <c r="B27" s="27" t="s">
        <v>616</v>
      </c>
      <c r="C27" s="27" t="s">
        <v>617</v>
      </c>
      <c r="D27" s="27" t="s">
        <v>618</v>
      </c>
      <c r="E27" s="27" t="s">
        <v>619</v>
      </c>
      <c r="F27" s="27" t="s">
        <v>620</v>
      </c>
      <c r="G27" s="27" t="n">
        <v>33526864000109</v>
      </c>
      <c r="H27" s="27" t="n">
        <v>2721635</v>
      </c>
      <c r="I27" s="27" t="s">
        <v>596</v>
      </c>
      <c r="J27" s="28" t="n">
        <v>43508</v>
      </c>
      <c r="K27" s="27" t="s">
        <v>413</v>
      </c>
      <c r="L27" s="28" t="n">
        <v>43801</v>
      </c>
      <c r="M27" s="28" t="n">
        <v>44166</v>
      </c>
      <c r="N27" s="29" t="n">
        <v>2289.6</v>
      </c>
      <c r="O27" s="21"/>
      <c r="P27" s="27" t="s">
        <v>459</v>
      </c>
      <c r="Q27" s="27" t="s">
        <v>621</v>
      </c>
      <c r="R27" s="28" t="n">
        <v>43845</v>
      </c>
      <c r="S27" s="27" t="s">
        <v>622</v>
      </c>
      <c r="T27" s="27" t="s">
        <v>623</v>
      </c>
      <c r="U27" s="27" t="s">
        <v>461</v>
      </c>
      <c r="V27" s="21"/>
      <c r="W27" s="21"/>
      <c r="X27" s="21"/>
      <c r="Y27" s="21"/>
      <c r="Z27" s="21"/>
    </row>
    <row r="28" customFormat="false" ht="79.85" hidden="false" customHeight="false" outlineLevel="0" collapsed="false">
      <c r="A28" s="27" t="s">
        <v>404</v>
      </c>
      <c r="B28" s="27" t="s">
        <v>624</v>
      </c>
      <c r="C28" s="27" t="s">
        <v>625</v>
      </c>
      <c r="D28" s="27" t="s">
        <v>626</v>
      </c>
      <c r="E28" s="27" t="s">
        <v>308</v>
      </c>
      <c r="F28" s="27" t="s">
        <v>627</v>
      </c>
      <c r="G28" s="27" t="n">
        <v>76535764000143</v>
      </c>
      <c r="H28" s="21"/>
      <c r="I28" s="27" t="s">
        <v>424</v>
      </c>
      <c r="J28" s="28" t="n">
        <v>43841</v>
      </c>
      <c r="K28" s="27" t="n">
        <v>100</v>
      </c>
      <c r="L28" s="28" t="n">
        <v>44136</v>
      </c>
      <c r="M28" s="28" t="n">
        <v>44235</v>
      </c>
      <c r="N28" s="29" t="n">
        <v>14162.83</v>
      </c>
      <c r="O28" s="27" t="s">
        <v>628</v>
      </c>
      <c r="P28" s="27" t="s">
        <v>507</v>
      </c>
      <c r="Q28" s="27" t="s">
        <v>507</v>
      </c>
      <c r="R28" s="28" t="n">
        <v>44152</v>
      </c>
      <c r="S28" s="27" t="s">
        <v>629</v>
      </c>
      <c r="T28" s="27" t="s">
        <v>600</v>
      </c>
      <c r="U28" s="27" t="s">
        <v>509</v>
      </c>
      <c r="V28" s="21"/>
      <c r="W28" s="21"/>
      <c r="X28" s="21"/>
      <c r="Y28" s="21"/>
      <c r="Z28" s="21"/>
    </row>
    <row r="29" customFormat="false" ht="91" hidden="false" customHeight="false" outlineLevel="0" collapsed="false">
      <c r="A29" s="27" t="s">
        <v>404</v>
      </c>
      <c r="B29" s="27" t="s">
        <v>630</v>
      </c>
      <c r="C29" s="27" t="s">
        <v>631</v>
      </c>
      <c r="D29" s="27" t="s">
        <v>632</v>
      </c>
      <c r="E29" s="27" t="s">
        <v>633</v>
      </c>
      <c r="F29" s="27" t="s">
        <v>634</v>
      </c>
      <c r="G29" s="27" t="n">
        <v>2863024000108</v>
      </c>
      <c r="H29" s="27" t="n">
        <v>4411560</v>
      </c>
      <c r="I29" s="27" t="s">
        <v>635</v>
      </c>
      <c r="J29" s="27" t="s">
        <v>636</v>
      </c>
      <c r="K29" s="27" t="s">
        <v>413</v>
      </c>
      <c r="L29" s="28" t="n">
        <v>43874</v>
      </c>
      <c r="M29" s="28" t="n">
        <v>44239</v>
      </c>
      <c r="N29" s="29" t="n">
        <v>18350</v>
      </c>
      <c r="O29" s="27" t="s">
        <v>468</v>
      </c>
      <c r="P29" s="27" t="s">
        <v>415</v>
      </c>
      <c r="Q29" s="27" t="s">
        <v>416</v>
      </c>
      <c r="R29" s="28" t="n">
        <v>43964</v>
      </c>
      <c r="S29" s="27" t="s">
        <v>637</v>
      </c>
      <c r="T29" s="27" t="s">
        <v>638</v>
      </c>
      <c r="U29" s="27" t="s">
        <v>418</v>
      </c>
      <c r="V29" s="21"/>
      <c r="W29" s="21"/>
      <c r="X29" s="21"/>
      <c r="Y29" s="21"/>
      <c r="Z29" s="21"/>
    </row>
    <row r="30" customFormat="false" ht="35.05" hidden="false" customHeight="false" outlineLevel="0" collapsed="false">
      <c r="A30" s="27" t="s">
        <v>404</v>
      </c>
      <c r="B30" s="27" t="s">
        <v>639</v>
      </c>
      <c r="C30" s="27" t="s">
        <v>640</v>
      </c>
      <c r="D30" s="27" t="s">
        <v>630</v>
      </c>
      <c r="E30" s="27" t="s">
        <v>641</v>
      </c>
      <c r="F30" s="27" t="s">
        <v>642</v>
      </c>
      <c r="G30" s="27" t="n">
        <v>3892344000140</v>
      </c>
      <c r="H30" s="27" t="s">
        <v>643</v>
      </c>
      <c r="I30" s="27" t="s">
        <v>424</v>
      </c>
      <c r="J30" s="27" t="s">
        <v>644</v>
      </c>
      <c r="K30" s="27" t="s">
        <v>413</v>
      </c>
      <c r="L30" s="28" t="n">
        <v>43909</v>
      </c>
      <c r="M30" s="28" t="n">
        <v>44273</v>
      </c>
      <c r="N30" s="29" t="n">
        <v>13740</v>
      </c>
      <c r="O30" s="27" t="s">
        <v>468</v>
      </c>
      <c r="P30" s="27" t="s">
        <v>645</v>
      </c>
      <c r="Q30" s="27" t="s">
        <v>646</v>
      </c>
      <c r="R30" s="28" t="n">
        <v>43964</v>
      </c>
      <c r="S30" s="27" t="s">
        <v>647</v>
      </c>
      <c r="T30" s="27" t="s">
        <v>648</v>
      </c>
      <c r="U30" s="27" t="s">
        <v>649</v>
      </c>
      <c r="V30" s="21"/>
      <c r="W30" s="21"/>
      <c r="X30" s="21"/>
      <c r="Y30" s="21"/>
      <c r="Z30" s="21"/>
    </row>
    <row r="31" customFormat="false" ht="46.25" hidden="false" customHeight="false" outlineLevel="0" collapsed="false">
      <c r="A31" s="27" t="s">
        <v>404</v>
      </c>
      <c r="B31" s="27" t="s">
        <v>650</v>
      </c>
      <c r="C31" s="27" t="s">
        <v>651</v>
      </c>
      <c r="D31" s="27" t="s">
        <v>652</v>
      </c>
      <c r="E31" s="27" t="s">
        <v>653</v>
      </c>
      <c r="F31" s="27" t="s">
        <v>654</v>
      </c>
      <c r="G31" s="27" t="n">
        <v>43819978000192</v>
      </c>
      <c r="H31" s="21"/>
      <c r="I31" s="27" t="s">
        <v>655</v>
      </c>
      <c r="J31" s="28" t="n">
        <v>43986</v>
      </c>
      <c r="K31" s="27" t="s">
        <v>413</v>
      </c>
      <c r="L31" s="28" t="n">
        <v>43927</v>
      </c>
      <c r="M31" s="28" t="n">
        <v>44291</v>
      </c>
      <c r="N31" s="29" t="n">
        <v>8280</v>
      </c>
      <c r="O31" s="27" t="s">
        <v>656</v>
      </c>
      <c r="P31" s="27" t="s">
        <v>657</v>
      </c>
      <c r="Q31" s="27" t="s">
        <v>657</v>
      </c>
      <c r="R31" s="28" t="n">
        <v>43964</v>
      </c>
      <c r="S31" s="27" t="s">
        <v>658</v>
      </c>
      <c r="T31" s="27" t="s">
        <v>659</v>
      </c>
      <c r="U31" s="27" t="s">
        <v>549</v>
      </c>
      <c r="V31" s="21"/>
      <c r="W31" s="21"/>
      <c r="X31" s="21"/>
      <c r="Y31" s="21"/>
      <c r="Z31" s="21"/>
    </row>
    <row r="32" customFormat="false" ht="46.25" hidden="false" customHeight="false" outlineLevel="0" collapsed="false">
      <c r="A32" s="27" t="s">
        <v>404</v>
      </c>
      <c r="B32" s="27" t="s">
        <v>261</v>
      </c>
      <c r="C32" s="27" t="s">
        <v>335</v>
      </c>
      <c r="D32" s="27" t="s">
        <v>660</v>
      </c>
      <c r="E32" s="27" t="s">
        <v>661</v>
      </c>
      <c r="F32" s="27" t="s">
        <v>334</v>
      </c>
      <c r="G32" s="27" t="n">
        <v>69034668000156</v>
      </c>
      <c r="H32" s="27" t="s">
        <v>662</v>
      </c>
      <c r="I32" s="27" t="s">
        <v>424</v>
      </c>
      <c r="J32" s="28" t="n">
        <v>44140</v>
      </c>
      <c r="K32" s="27" t="s">
        <v>413</v>
      </c>
      <c r="L32" s="28" t="n">
        <v>43962</v>
      </c>
      <c r="M32" s="28" t="n">
        <v>44326</v>
      </c>
      <c r="N32" s="29" t="n">
        <v>1116852.8</v>
      </c>
      <c r="O32" s="27" t="s">
        <v>663</v>
      </c>
      <c r="P32" s="27" t="s">
        <v>528</v>
      </c>
      <c r="Q32" s="27" t="s">
        <v>528</v>
      </c>
      <c r="R32" s="28" t="n">
        <v>43973</v>
      </c>
      <c r="S32" s="27" t="s">
        <v>664</v>
      </c>
      <c r="T32" s="27" t="s">
        <v>665</v>
      </c>
      <c r="U32" s="27" t="s">
        <v>418</v>
      </c>
      <c r="V32" s="21"/>
      <c r="W32" s="21"/>
      <c r="X32" s="21"/>
      <c r="Y32" s="21"/>
      <c r="Z32" s="21"/>
    </row>
    <row r="33" customFormat="false" ht="91" hidden="false" customHeight="false" outlineLevel="0" collapsed="false">
      <c r="A33" s="27" t="s">
        <v>404</v>
      </c>
      <c r="B33" s="27" t="s">
        <v>666</v>
      </c>
      <c r="C33" s="27" t="s">
        <v>667</v>
      </c>
      <c r="D33" s="27" t="s">
        <v>668</v>
      </c>
      <c r="E33" s="27" t="s">
        <v>669</v>
      </c>
      <c r="F33" s="27" t="s">
        <v>670</v>
      </c>
      <c r="G33" s="27" t="n">
        <v>24028923000110</v>
      </c>
      <c r="H33" s="27" t="s">
        <v>671</v>
      </c>
      <c r="I33" s="27" t="s">
        <v>424</v>
      </c>
      <c r="J33" s="28" t="n">
        <v>44140</v>
      </c>
      <c r="K33" s="27" t="s">
        <v>413</v>
      </c>
      <c r="L33" s="28" t="n">
        <v>43962</v>
      </c>
      <c r="M33" s="28" t="n">
        <v>44326</v>
      </c>
      <c r="N33" s="29" t="n">
        <v>15700</v>
      </c>
      <c r="O33" s="27" t="s">
        <v>468</v>
      </c>
      <c r="P33" s="27" t="s">
        <v>448</v>
      </c>
      <c r="Q33" s="27" t="s">
        <v>448</v>
      </c>
      <c r="R33" s="28" t="n">
        <v>43973</v>
      </c>
      <c r="S33" s="27" t="s">
        <v>672</v>
      </c>
      <c r="T33" s="27" t="s">
        <v>673</v>
      </c>
      <c r="U33" s="27" t="s">
        <v>615</v>
      </c>
      <c r="V33" s="21"/>
      <c r="W33" s="21"/>
      <c r="X33" s="21"/>
      <c r="Y33" s="21"/>
      <c r="Z33" s="21"/>
    </row>
    <row r="34" customFormat="false" ht="79.85" hidden="false" customHeight="false" outlineLevel="0" collapsed="false">
      <c r="A34" s="27" t="s">
        <v>404</v>
      </c>
      <c r="B34" s="27" t="s">
        <v>674</v>
      </c>
      <c r="C34" s="27" t="s">
        <v>675</v>
      </c>
      <c r="D34" s="27" t="s">
        <v>31</v>
      </c>
      <c r="E34" s="27" t="s">
        <v>676</v>
      </c>
      <c r="F34" s="27" t="s">
        <v>677</v>
      </c>
      <c r="G34" s="27" t="s">
        <v>31</v>
      </c>
      <c r="H34" s="27" t="s">
        <v>31</v>
      </c>
      <c r="I34" s="27" t="s">
        <v>59</v>
      </c>
      <c r="J34" s="27" t="s">
        <v>678</v>
      </c>
      <c r="K34" s="27" t="n">
        <v>100</v>
      </c>
      <c r="L34" s="28" t="n">
        <v>44271</v>
      </c>
      <c r="M34" s="28" t="n">
        <v>44370</v>
      </c>
      <c r="N34" s="29" t="n">
        <v>7755</v>
      </c>
      <c r="O34" s="27" t="s">
        <v>679</v>
      </c>
      <c r="P34" s="27" t="s">
        <v>680</v>
      </c>
      <c r="Q34" s="27" t="s">
        <v>680</v>
      </c>
      <c r="R34" s="27" t="s">
        <v>31</v>
      </c>
      <c r="S34" s="27" t="s">
        <v>681</v>
      </c>
      <c r="T34" s="21"/>
      <c r="U34" s="27" t="s">
        <v>682</v>
      </c>
      <c r="V34" s="21"/>
      <c r="W34" s="21"/>
      <c r="X34" s="21"/>
      <c r="Y34" s="21"/>
      <c r="Z34" s="21"/>
    </row>
    <row r="35" customFormat="false" ht="23.85" hidden="false" customHeight="false" outlineLevel="0" collapsed="false">
      <c r="A35" s="27" t="s">
        <v>404</v>
      </c>
      <c r="B35" s="27" t="s">
        <v>259</v>
      </c>
      <c r="C35" s="27" t="s">
        <v>260</v>
      </c>
      <c r="D35" s="27" t="s">
        <v>261</v>
      </c>
      <c r="E35" s="27" t="s">
        <v>256</v>
      </c>
      <c r="F35" s="27" t="s">
        <v>258</v>
      </c>
      <c r="G35" s="27" t="n">
        <v>13252450000113</v>
      </c>
      <c r="H35" s="27" t="s">
        <v>683</v>
      </c>
      <c r="I35" s="27" t="s">
        <v>424</v>
      </c>
      <c r="J35" s="28" t="n">
        <v>43837</v>
      </c>
      <c r="K35" s="27" t="s">
        <v>413</v>
      </c>
      <c r="L35" s="28" t="n">
        <v>44013</v>
      </c>
      <c r="M35" s="28" t="n">
        <v>44377</v>
      </c>
      <c r="N35" s="29" t="n">
        <v>29500</v>
      </c>
      <c r="O35" s="27" t="s">
        <v>684</v>
      </c>
      <c r="P35" s="27" t="s">
        <v>448</v>
      </c>
      <c r="Q35" s="27" t="s">
        <v>448</v>
      </c>
      <c r="R35" s="28" t="n">
        <v>44023</v>
      </c>
      <c r="S35" s="27" t="s">
        <v>685</v>
      </c>
      <c r="T35" s="27" t="s">
        <v>686</v>
      </c>
      <c r="U35" s="27" t="s">
        <v>615</v>
      </c>
      <c r="V35" s="21"/>
      <c r="W35" s="21"/>
      <c r="X35" s="21"/>
      <c r="Y35" s="21"/>
      <c r="Z35" s="21"/>
    </row>
    <row r="36" customFormat="false" ht="46.25" hidden="false" customHeight="false" outlineLevel="0" collapsed="false">
      <c r="A36" s="27" t="s">
        <v>404</v>
      </c>
      <c r="B36" s="27" t="s">
        <v>687</v>
      </c>
      <c r="C36" s="27" t="s">
        <v>688</v>
      </c>
      <c r="D36" s="27" t="s">
        <v>687</v>
      </c>
      <c r="E36" s="27" t="s">
        <v>689</v>
      </c>
      <c r="F36" s="27" t="s">
        <v>690</v>
      </c>
      <c r="G36" s="27" t="n">
        <v>10550664000188</v>
      </c>
      <c r="H36" s="27" t="s">
        <v>691</v>
      </c>
      <c r="I36" s="27" t="s">
        <v>635</v>
      </c>
      <c r="J36" s="27" t="s">
        <v>692</v>
      </c>
      <c r="K36" s="27" t="s">
        <v>693</v>
      </c>
      <c r="L36" s="28" t="n">
        <v>44034</v>
      </c>
      <c r="M36" s="28" t="n">
        <v>44398</v>
      </c>
      <c r="N36" s="29" t="n">
        <v>261995.2</v>
      </c>
      <c r="O36" s="27" t="s">
        <v>468</v>
      </c>
      <c r="P36" s="27" t="s">
        <v>694</v>
      </c>
      <c r="Q36" s="27" t="s">
        <v>694</v>
      </c>
      <c r="R36" s="28" t="n">
        <v>44057</v>
      </c>
      <c r="S36" s="27" t="s">
        <v>695</v>
      </c>
      <c r="T36" s="27" t="s">
        <v>696</v>
      </c>
      <c r="U36" s="27" t="s">
        <v>615</v>
      </c>
      <c r="V36" s="21"/>
      <c r="W36" s="21"/>
      <c r="X36" s="21"/>
      <c r="Y36" s="21"/>
      <c r="Z36" s="21"/>
    </row>
    <row r="37" customFormat="false" ht="35.05" hidden="false" customHeight="false" outlineLevel="0" collapsed="false">
      <c r="A37" s="27" t="s">
        <v>404</v>
      </c>
      <c r="B37" s="27" t="s">
        <v>566</v>
      </c>
      <c r="C37" s="27" t="s">
        <v>567</v>
      </c>
      <c r="D37" s="27" t="s">
        <v>697</v>
      </c>
      <c r="E37" s="27" t="s">
        <v>433</v>
      </c>
      <c r="F37" s="27" t="s">
        <v>569</v>
      </c>
      <c r="G37" s="27" t="n">
        <v>6997469000123</v>
      </c>
      <c r="H37" s="27" t="s">
        <v>435</v>
      </c>
      <c r="I37" s="27" t="s">
        <v>424</v>
      </c>
      <c r="J37" s="28" t="n">
        <v>43866</v>
      </c>
      <c r="K37" s="27" t="s">
        <v>413</v>
      </c>
      <c r="L37" s="28" t="n">
        <v>44034</v>
      </c>
      <c r="M37" s="28" t="n">
        <v>44398</v>
      </c>
      <c r="N37" s="29" t="n">
        <v>26753.76</v>
      </c>
      <c r="O37" s="27" t="s">
        <v>698</v>
      </c>
      <c r="P37" s="27" t="s">
        <v>415</v>
      </c>
      <c r="Q37" s="27" t="s">
        <v>438</v>
      </c>
      <c r="R37" s="21"/>
      <c r="S37" s="21"/>
      <c r="T37" s="27" t="s">
        <v>699</v>
      </c>
      <c r="U37" s="27" t="s">
        <v>418</v>
      </c>
      <c r="V37" s="21"/>
      <c r="W37" s="21"/>
      <c r="X37" s="21"/>
      <c r="Y37" s="21"/>
      <c r="Z37" s="21"/>
    </row>
    <row r="38" customFormat="false" ht="57.45" hidden="false" customHeight="false" outlineLevel="0" collapsed="false">
      <c r="A38" s="27" t="s">
        <v>404</v>
      </c>
      <c r="B38" s="27" t="s">
        <v>294</v>
      </c>
      <c r="C38" s="27" t="s">
        <v>295</v>
      </c>
      <c r="D38" s="27" t="s">
        <v>700</v>
      </c>
      <c r="E38" s="27" t="s">
        <v>291</v>
      </c>
      <c r="F38" s="27" t="s">
        <v>293</v>
      </c>
      <c r="G38" s="27" t="n">
        <v>27284516000161</v>
      </c>
      <c r="H38" s="21"/>
      <c r="I38" s="27" t="s">
        <v>424</v>
      </c>
      <c r="J38" s="27" t="s">
        <v>701</v>
      </c>
      <c r="K38" s="27" t="s">
        <v>413</v>
      </c>
      <c r="L38" s="28" t="n">
        <v>44096</v>
      </c>
      <c r="M38" s="28" t="n">
        <v>44460</v>
      </c>
      <c r="N38" s="29" t="n">
        <v>303871.68</v>
      </c>
      <c r="O38" s="27" t="s">
        <v>702</v>
      </c>
      <c r="P38" s="27" t="s">
        <v>564</v>
      </c>
      <c r="Q38" s="27" t="s">
        <v>564</v>
      </c>
      <c r="R38" s="28" t="n">
        <v>44105</v>
      </c>
      <c r="S38" s="27" t="s">
        <v>703</v>
      </c>
      <c r="T38" s="27" t="s">
        <v>704</v>
      </c>
      <c r="U38" s="27" t="s">
        <v>418</v>
      </c>
      <c r="V38" s="21"/>
      <c r="W38" s="21"/>
      <c r="X38" s="21"/>
      <c r="Y38" s="21"/>
      <c r="Z38" s="21"/>
    </row>
    <row r="39" customFormat="false" ht="135.8" hidden="false" customHeight="false" outlineLevel="0" collapsed="false">
      <c r="A39" s="27" t="s">
        <v>404</v>
      </c>
      <c r="B39" s="27" t="s">
        <v>700</v>
      </c>
      <c r="C39" s="27" t="s">
        <v>705</v>
      </c>
      <c r="D39" s="27" t="s">
        <v>155</v>
      </c>
      <c r="E39" s="27" t="s">
        <v>150</v>
      </c>
      <c r="F39" s="27" t="s">
        <v>482</v>
      </c>
      <c r="G39" s="27" t="n">
        <v>22317405000190</v>
      </c>
      <c r="H39" s="27" t="s">
        <v>498</v>
      </c>
      <c r="I39" s="27" t="s">
        <v>424</v>
      </c>
      <c r="J39" s="27" t="s">
        <v>706</v>
      </c>
      <c r="K39" s="27" t="s">
        <v>413</v>
      </c>
      <c r="L39" s="28" t="n">
        <v>44102</v>
      </c>
      <c r="M39" s="28" t="n">
        <v>44466</v>
      </c>
      <c r="N39" s="29" t="n">
        <v>250260</v>
      </c>
      <c r="O39" s="27" t="s">
        <v>468</v>
      </c>
      <c r="P39" s="27" t="s">
        <v>484</v>
      </c>
      <c r="Q39" s="27" t="s">
        <v>484</v>
      </c>
      <c r="R39" s="28" t="n">
        <v>44105</v>
      </c>
      <c r="S39" s="27" t="s">
        <v>707</v>
      </c>
      <c r="T39" s="27" t="s">
        <v>499</v>
      </c>
      <c r="U39" s="27" t="s">
        <v>429</v>
      </c>
      <c r="V39" s="21"/>
      <c r="W39" s="21"/>
      <c r="X39" s="21"/>
      <c r="Y39" s="21"/>
      <c r="Z39" s="21"/>
    </row>
    <row r="40" customFormat="false" ht="46.25" hidden="false" customHeight="false" outlineLevel="0" collapsed="false">
      <c r="A40" s="27" t="s">
        <v>404</v>
      </c>
      <c r="B40" s="27" t="s">
        <v>708</v>
      </c>
      <c r="C40" s="27" t="s">
        <v>709</v>
      </c>
      <c r="D40" s="27" t="s">
        <v>294</v>
      </c>
      <c r="E40" s="27" t="s">
        <v>710</v>
      </c>
      <c r="F40" s="27" t="s">
        <v>711</v>
      </c>
      <c r="G40" s="27" t="n">
        <v>34352226000173</v>
      </c>
      <c r="H40" s="27" t="s">
        <v>712</v>
      </c>
      <c r="I40" s="27" t="s">
        <v>713</v>
      </c>
      <c r="J40" s="27" t="s">
        <v>714</v>
      </c>
      <c r="K40" s="27" t="s">
        <v>413</v>
      </c>
      <c r="L40" s="28" t="n">
        <v>44158</v>
      </c>
      <c r="M40" s="28" t="n">
        <v>44522</v>
      </c>
      <c r="N40" s="29" t="n">
        <v>12000</v>
      </c>
      <c r="O40" s="27" t="s">
        <v>715</v>
      </c>
      <c r="P40" s="27" t="s">
        <v>564</v>
      </c>
      <c r="Q40" s="27" t="s">
        <v>564</v>
      </c>
      <c r="R40" s="28" t="n">
        <v>44173</v>
      </c>
      <c r="S40" s="27" t="s">
        <v>716</v>
      </c>
      <c r="T40" s="27" t="s">
        <v>717</v>
      </c>
      <c r="U40" s="27" t="s">
        <v>418</v>
      </c>
      <c r="V40" s="21"/>
      <c r="W40" s="21"/>
      <c r="X40" s="21"/>
      <c r="Y40" s="21"/>
      <c r="Z40" s="21"/>
    </row>
    <row r="41" customFormat="false" ht="79.85" hidden="false" customHeight="false" outlineLevel="0" collapsed="false">
      <c r="A41" s="27" t="s">
        <v>404</v>
      </c>
      <c r="B41" s="27" t="s">
        <v>718</v>
      </c>
      <c r="C41" s="27" t="s">
        <v>719</v>
      </c>
      <c r="D41" s="27" t="s">
        <v>321</v>
      </c>
      <c r="E41" s="27" t="s">
        <v>720</v>
      </c>
      <c r="F41" s="27" t="s">
        <v>721</v>
      </c>
      <c r="G41" s="27" t="n">
        <v>34806501000181</v>
      </c>
      <c r="H41" s="21"/>
      <c r="I41" s="27" t="s">
        <v>59</v>
      </c>
      <c r="J41" s="27" t="s">
        <v>722</v>
      </c>
      <c r="K41" s="27" t="n">
        <v>21</v>
      </c>
      <c r="L41" s="28" t="n">
        <v>44529</v>
      </c>
      <c r="M41" s="28" t="n">
        <v>44549</v>
      </c>
      <c r="N41" s="29" t="n">
        <v>17300</v>
      </c>
      <c r="O41" s="21"/>
      <c r="P41" s="27" t="s">
        <v>723</v>
      </c>
      <c r="Q41" s="27" t="s">
        <v>723</v>
      </c>
      <c r="R41" s="28" t="n">
        <v>44545</v>
      </c>
      <c r="S41" s="27" t="s">
        <v>724</v>
      </c>
      <c r="T41" s="21"/>
      <c r="U41" s="27" t="s">
        <v>725</v>
      </c>
      <c r="V41" s="21"/>
      <c r="W41" s="21"/>
      <c r="X41" s="21"/>
      <c r="Y41" s="21"/>
      <c r="Z41" s="21"/>
    </row>
    <row r="42" customFormat="false" ht="23.85" hidden="false" customHeight="false" outlineLevel="0" collapsed="false">
      <c r="A42" s="27" t="s">
        <v>404</v>
      </c>
      <c r="B42" s="27" t="s">
        <v>726</v>
      </c>
      <c r="C42" s="27" t="s">
        <v>727</v>
      </c>
      <c r="D42" s="27" t="s">
        <v>728</v>
      </c>
      <c r="E42" s="27" t="s">
        <v>729</v>
      </c>
      <c r="F42" s="27" t="s">
        <v>730</v>
      </c>
      <c r="G42" s="27" t="n">
        <v>10798130000175</v>
      </c>
      <c r="H42" s="27" t="s">
        <v>731</v>
      </c>
      <c r="I42" s="27" t="s">
        <v>596</v>
      </c>
      <c r="J42" s="27" t="s">
        <v>732</v>
      </c>
      <c r="K42" s="27" t="s">
        <v>413</v>
      </c>
      <c r="L42" s="28" t="n">
        <v>44187</v>
      </c>
      <c r="M42" s="28" t="n">
        <v>44551</v>
      </c>
      <c r="N42" s="29" t="n">
        <v>750</v>
      </c>
      <c r="O42" s="27" t="s">
        <v>613</v>
      </c>
      <c r="P42" s="27" t="s">
        <v>646</v>
      </c>
      <c r="Q42" s="27" t="s">
        <v>646</v>
      </c>
      <c r="R42" s="27" t="s">
        <v>31</v>
      </c>
      <c r="S42" s="27" t="s">
        <v>733</v>
      </c>
      <c r="T42" s="27" t="s">
        <v>734</v>
      </c>
      <c r="U42" s="27" t="s">
        <v>649</v>
      </c>
      <c r="V42" s="21"/>
      <c r="W42" s="21"/>
      <c r="X42" s="21"/>
      <c r="Y42" s="21"/>
      <c r="Z42" s="21"/>
    </row>
    <row r="43" customFormat="false" ht="57.45" hidden="false" customHeight="false" outlineLevel="0" collapsed="false">
      <c r="A43" s="27" t="s">
        <v>404</v>
      </c>
      <c r="B43" s="27" t="s">
        <v>405</v>
      </c>
      <c r="C43" s="27" t="s">
        <v>406</v>
      </c>
      <c r="D43" s="27" t="s">
        <v>735</v>
      </c>
      <c r="E43" s="27" t="s">
        <v>408</v>
      </c>
      <c r="F43" s="27" t="s">
        <v>409</v>
      </c>
      <c r="G43" s="27" t="n">
        <v>3822268000105</v>
      </c>
      <c r="H43" s="27" t="s">
        <v>410</v>
      </c>
      <c r="I43" s="27" t="s">
        <v>411</v>
      </c>
      <c r="J43" s="27" t="s">
        <v>736</v>
      </c>
      <c r="K43" s="27" t="n">
        <v>120</v>
      </c>
      <c r="L43" s="28" t="n">
        <v>44437</v>
      </c>
      <c r="M43" s="28" t="n">
        <v>44556</v>
      </c>
      <c r="N43" s="29" t="n">
        <v>24119.24</v>
      </c>
      <c r="O43" s="27" t="s">
        <v>737</v>
      </c>
      <c r="P43" s="27" t="s">
        <v>415</v>
      </c>
      <c r="Q43" s="27" t="s">
        <v>416</v>
      </c>
      <c r="R43" s="21"/>
      <c r="S43" s="27" t="s">
        <v>738</v>
      </c>
      <c r="T43" s="27" t="s">
        <v>417</v>
      </c>
      <c r="U43" s="27" t="s">
        <v>418</v>
      </c>
      <c r="V43" s="21"/>
      <c r="W43" s="21"/>
      <c r="X43" s="21"/>
      <c r="Y43" s="21"/>
      <c r="Z43" s="21"/>
    </row>
    <row r="44" customFormat="false" ht="91" hidden="false" customHeight="false" outlineLevel="0" collapsed="false">
      <c r="A44" s="27" t="s">
        <v>404</v>
      </c>
      <c r="B44" s="27" t="s">
        <v>630</v>
      </c>
      <c r="C44" s="27" t="s">
        <v>631</v>
      </c>
      <c r="D44" s="27" t="s">
        <v>739</v>
      </c>
      <c r="E44" s="27" t="s">
        <v>633</v>
      </c>
      <c r="F44" s="27" t="s">
        <v>634</v>
      </c>
      <c r="G44" s="27" t="n">
        <v>2863024000108</v>
      </c>
      <c r="H44" s="27" t="n">
        <v>4411560</v>
      </c>
      <c r="I44" s="27" t="s">
        <v>635</v>
      </c>
      <c r="J44" s="27" t="s">
        <v>740</v>
      </c>
      <c r="K44" s="27" t="s">
        <v>693</v>
      </c>
      <c r="L44" s="28" t="n">
        <v>44240</v>
      </c>
      <c r="M44" s="28" t="n">
        <v>44604</v>
      </c>
      <c r="N44" s="29" t="n">
        <v>17100</v>
      </c>
      <c r="O44" s="27" t="s">
        <v>741</v>
      </c>
      <c r="P44" s="27" t="s">
        <v>415</v>
      </c>
      <c r="Q44" s="27" t="s">
        <v>416</v>
      </c>
      <c r="R44" s="27" t="s">
        <v>742</v>
      </c>
      <c r="S44" s="21"/>
      <c r="T44" s="27" t="s">
        <v>638</v>
      </c>
      <c r="U44" s="27" t="s">
        <v>418</v>
      </c>
      <c r="V44" s="21"/>
      <c r="W44" s="21"/>
      <c r="X44" s="21"/>
      <c r="Y44" s="21"/>
      <c r="Z44" s="21"/>
    </row>
    <row r="45" customFormat="false" ht="35.05" hidden="false" customHeight="false" outlineLevel="0" collapsed="false">
      <c r="A45" s="27" t="s">
        <v>404</v>
      </c>
      <c r="B45" s="27" t="s">
        <v>430</v>
      </c>
      <c r="C45" s="27" t="s">
        <v>431</v>
      </c>
      <c r="D45" s="27" t="s">
        <v>743</v>
      </c>
      <c r="E45" s="27" t="s">
        <v>433</v>
      </c>
      <c r="F45" s="27" t="s">
        <v>434</v>
      </c>
      <c r="G45" s="27" t="n">
        <v>6997469000123</v>
      </c>
      <c r="H45" s="27" t="s">
        <v>435</v>
      </c>
      <c r="I45" s="27" t="s">
        <v>436</v>
      </c>
      <c r="J45" s="27" t="s">
        <v>744</v>
      </c>
      <c r="K45" s="27" t="s">
        <v>413</v>
      </c>
      <c r="L45" s="28" t="n">
        <v>44251</v>
      </c>
      <c r="M45" s="28" t="n">
        <v>44615</v>
      </c>
      <c r="N45" s="29" t="n">
        <v>15618.6</v>
      </c>
      <c r="O45" s="27" t="s">
        <v>745</v>
      </c>
      <c r="P45" s="27" t="s">
        <v>415</v>
      </c>
      <c r="Q45" s="27" t="s">
        <v>438</v>
      </c>
      <c r="R45" s="27" t="s">
        <v>746</v>
      </c>
      <c r="S45" s="27" t="s">
        <v>747</v>
      </c>
      <c r="T45" s="27" t="s">
        <v>748</v>
      </c>
      <c r="U45" s="27" t="s">
        <v>418</v>
      </c>
      <c r="V45" s="21"/>
      <c r="W45" s="21"/>
      <c r="X45" s="21"/>
      <c r="Y45" s="21"/>
      <c r="Z45" s="21"/>
    </row>
    <row r="46" customFormat="false" ht="57.45" hidden="false" customHeight="false" outlineLevel="0" collapsed="false">
      <c r="A46" s="27" t="s">
        <v>404</v>
      </c>
      <c r="B46" s="27" t="s">
        <v>749</v>
      </c>
      <c r="C46" s="27" t="s">
        <v>750</v>
      </c>
      <c r="D46" s="27" t="s">
        <v>751</v>
      </c>
      <c r="E46" s="27" t="s">
        <v>752</v>
      </c>
      <c r="F46" s="27" t="s">
        <v>753</v>
      </c>
      <c r="G46" s="27" t="n">
        <v>3017804000191</v>
      </c>
      <c r="H46" s="21"/>
      <c r="I46" s="27" t="s">
        <v>754</v>
      </c>
      <c r="J46" s="27" t="s">
        <v>755</v>
      </c>
      <c r="K46" s="27" t="n">
        <v>180</v>
      </c>
      <c r="L46" s="28" t="n">
        <v>44438</v>
      </c>
      <c r="M46" s="28" t="n">
        <v>44617</v>
      </c>
      <c r="N46" s="29" t="n">
        <v>338966.22</v>
      </c>
      <c r="O46" s="27" t="s">
        <v>756</v>
      </c>
      <c r="P46" s="27" t="s">
        <v>507</v>
      </c>
      <c r="Q46" s="27" t="s">
        <v>507</v>
      </c>
      <c r="R46" s="28" t="n">
        <v>44450</v>
      </c>
      <c r="S46" s="27" t="s">
        <v>757</v>
      </c>
      <c r="T46" s="27" t="s">
        <v>758</v>
      </c>
      <c r="U46" s="27" t="s">
        <v>509</v>
      </c>
      <c r="V46" s="21"/>
      <c r="W46" s="21"/>
      <c r="X46" s="21"/>
      <c r="Y46" s="21"/>
      <c r="Z46" s="21"/>
    </row>
    <row r="47" customFormat="false" ht="35.05" hidden="false" customHeight="false" outlineLevel="0" collapsed="false">
      <c r="A47" s="27" t="s">
        <v>404</v>
      </c>
      <c r="B47" s="27" t="s">
        <v>531</v>
      </c>
      <c r="C47" s="27" t="s">
        <v>532</v>
      </c>
      <c r="D47" s="27" t="s">
        <v>759</v>
      </c>
      <c r="E47" s="27" t="s">
        <v>533</v>
      </c>
      <c r="F47" s="27" t="s">
        <v>534</v>
      </c>
      <c r="G47" s="27" t="n">
        <v>24125122000172</v>
      </c>
      <c r="H47" s="27" t="s">
        <v>535</v>
      </c>
      <c r="I47" s="27" t="s">
        <v>536</v>
      </c>
      <c r="J47" s="27" t="s">
        <v>760</v>
      </c>
      <c r="K47" s="27" t="s">
        <v>413</v>
      </c>
      <c r="L47" s="28" t="n">
        <v>44255</v>
      </c>
      <c r="M47" s="28" t="n">
        <v>44619</v>
      </c>
      <c r="N47" s="29" t="n">
        <v>11138.4</v>
      </c>
      <c r="O47" s="27" t="s">
        <v>761</v>
      </c>
      <c r="P47" s="27" t="s">
        <v>415</v>
      </c>
      <c r="Q47" s="27" t="s">
        <v>416</v>
      </c>
      <c r="R47" s="27" t="s">
        <v>742</v>
      </c>
      <c r="S47" s="27" t="s">
        <v>762</v>
      </c>
      <c r="T47" s="27" t="s">
        <v>763</v>
      </c>
      <c r="U47" s="27" t="s">
        <v>418</v>
      </c>
      <c r="V47" s="21"/>
      <c r="W47" s="21"/>
      <c r="X47" s="21"/>
      <c r="Y47" s="21"/>
      <c r="Z47" s="21"/>
    </row>
    <row r="48" customFormat="false" ht="35.05" hidden="false" customHeight="false" outlineLevel="0" collapsed="false">
      <c r="A48" s="27" t="s">
        <v>404</v>
      </c>
      <c r="B48" s="27" t="s">
        <v>440</v>
      </c>
      <c r="C48" s="27" t="s">
        <v>441</v>
      </c>
      <c r="D48" s="27" t="s">
        <v>764</v>
      </c>
      <c r="E48" s="27" t="s">
        <v>443</v>
      </c>
      <c r="F48" s="27" t="s">
        <v>272</v>
      </c>
      <c r="G48" s="27" t="n">
        <v>3052926411</v>
      </c>
      <c r="H48" s="27" t="s">
        <v>444</v>
      </c>
      <c r="I48" s="27" t="s">
        <v>424</v>
      </c>
      <c r="J48" s="28" t="n">
        <v>44533</v>
      </c>
      <c r="K48" s="27" t="s">
        <v>413</v>
      </c>
      <c r="L48" s="28" t="n">
        <v>44271</v>
      </c>
      <c r="M48" s="28" t="n">
        <v>44635</v>
      </c>
      <c r="N48" s="27" t="s">
        <v>446</v>
      </c>
      <c r="O48" s="27" t="s">
        <v>765</v>
      </c>
      <c r="P48" s="27" t="s">
        <v>415</v>
      </c>
      <c r="Q48" s="27" t="s">
        <v>448</v>
      </c>
      <c r="R48" s="27" t="s">
        <v>742</v>
      </c>
      <c r="S48" s="27" t="s">
        <v>766</v>
      </c>
      <c r="T48" s="30" t="s">
        <v>767</v>
      </c>
      <c r="U48" s="27" t="s">
        <v>418</v>
      </c>
      <c r="V48" s="21"/>
      <c r="W48" s="21"/>
      <c r="X48" s="21"/>
      <c r="Y48" s="21"/>
      <c r="Z48" s="21"/>
    </row>
    <row r="49" customFormat="false" ht="57.45" hidden="false" customHeight="false" outlineLevel="0" collapsed="false">
      <c r="A49" s="27" t="s">
        <v>404</v>
      </c>
      <c r="B49" s="27" t="s">
        <v>768</v>
      </c>
      <c r="C49" s="27" t="s">
        <v>769</v>
      </c>
      <c r="D49" s="27" t="s">
        <v>770</v>
      </c>
      <c r="E49" s="27" t="s">
        <v>771</v>
      </c>
      <c r="F49" s="27" t="s">
        <v>772</v>
      </c>
      <c r="G49" s="27" t="n">
        <v>4014181000166</v>
      </c>
      <c r="H49" s="27" t="s">
        <v>773</v>
      </c>
      <c r="I49" s="27" t="s">
        <v>436</v>
      </c>
      <c r="J49" s="27" t="s">
        <v>774</v>
      </c>
      <c r="K49" s="27" t="s">
        <v>413</v>
      </c>
      <c r="L49" s="28" t="n">
        <v>44273</v>
      </c>
      <c r="M49" s="28" t="n">
        <v>44637</v>
      </c>
      <c r="N49" s="29" t="n">
        <v>49920.1</v>
      </c>
      <c r="O49" s="27" t="s">
        <v>775</v>
      </c>
      <c r="P49" s="27" t="s">
        <v>484</v>
      </c>
      <c r="Q49" s="27" t="s">
        <v>484</v>
      </c>
      <c r="R49" s="27" t="s">
        <v>746</v>
      </c>
      <c r="S49" s="27" t="s">
        <v>776</v>
      </c>
      <c r="T49" s="27" t="s">
        <v>777</v>
      </c>
      <c r="U49" s="27" t="s">
        <v>429</v>
      </c>
      <c r="V49" s="21"/>
      <c r="W49" s="21"/>
      <c r="X49" s="21"/>
      <c r="Y49" s="21"/>
      <c r="Z49" s="21"/>
    </row>
    <row r="50" customFormat="false" ht="46.25" hidden="false" customHeight="false" outlineLevel="0" collapsed="false">
      <c r="A50" s="27" t="s">
        <v>404</v>
      </c>
      <c r="B50" s="27" t="s">
        <v>639</v>
      </c>
      <c r="C50" s="27" t="s">
        <v>640</v>
      </c>
      <c r="D50" s="27" t="s">
        <v>778</v>
      </c>
      <c r="E50" s="27" t="s">
        <v>641</v>
      </c>
      <c r="F50" s="27" t="s">
        <v>642</v>
      </c>
      <c r="G50" s="27" t="n">
        <v>3892344000140</v>
      </c>
      <c r="H50" s="27" t="s">
        <v>643</v>
      </c>
      <c r="I50" s="27" t="s">
        <v>424</v>
      </c>
      <c r="J50" s="27" t="s">
        <v>779</v>
      </c>
      <c r="K50" s="27" t="s">
        <v>413</v>
      </c>
      <c r="L50" s="28" t="n">
        <v>44274</v>
      </c>
      <c r="M50" s="28" t="n">
        <v>44638</v>
      </c>
      <c r="N50" s="29" t="n">
        <v>13703.5</v>
      </c>
      <c r="O50" s="27" t="s">
        <v>780</v>
      </c>
      <c r="P50" s="27" t="s">
        <v>645</v>
      </c>
      <c r="Q50" s="27" t="s">
        <v>645</v>
      </c>
      <c r="R50" s="21"/>
      <c r="S50" s="21"/>
      <c r="T50" s="27" t="s">
        <v>648</v>
      </c>
      <c r="U50" s="27" t="s">
        <v>649</v>
      </c>
      <c r="V50" s="21"/>
      <c r="W50" s="21"/>
      <c r="X50" s="21"/>
      <c r="Y50" s="21"/>
      <c r="Z50" s="21"/>
    </row>
    <row r="51" customFormat="false" ht="23.85" hidden="false" customHeight="false" outlineLevel="0" collapsed="false">
      <c r="A51" s="27" t="s">
        <v>404</v>
      </c>
      <c r="B51" s="27" t="s">
        <v>185</v>
      </c>
      <c r="C51" s="27" t="s">
        <v>186</v>
      </c>
      <c r="D51" s="27" t="s">
        <v>185</v>
      </c>
      <c r="E51" s="27" t="s">
        <v>182</v>
      </c>
      <c r="F51" s="27" t="s">
        <v>184</v>
      </c>
      <c r="G51" s="27" t="s">
        <v>781</v>
      </c>
      <c r="H51" s="27" t="s">
        <v>782</v>
      </c>
      <c r="I51" s="27" t="s">
        <v>424</v>
      </c>
      <c r="J51" s="27" t="s">
        <v>783</v>
      </c>
      <c r="K51" s="27" t="s">
        <v>413</v>
      </c>
      <c r="L51" s="28" t="n">
        <v>44279</v>
      </c>
      <c r="M51" s="28" t="n">
        <v>44643</v>
      </c>
      <c r="N51" s="29" t="n">
        <v>154261.8</v>
      </c>
      <c r="O51" s="27" t="s">
        <v>468</v>
      </c>
      <c r="P51" s="27" t="s">
        <v>784</v>
      </c>
      <c r="Q51" s="27" t="s">
        <v>621</v>
      </c>
      <c r="R51" s="28" t="n">
        <v>44293</v>
      </c>
      <c r="S51" s="27" t="s">
        <v>785</v>
      </c>
      <c r="T51" s="27" t="s">
        <v>786</v>
      </c>
      <c r="U51" s="27" t="s">
        <v>549</v>
      </c>
      <c r="V51" s="21"/>
      <c r="W51" s="21"/>
      <c r="X51" s="21"/>
      <c r="Y51" s="21"/>
      <c r="Z51" s="21"/>
    </row>
    <row r="52" customFormat="false" ht="68.65" hidden="false" customHeight="false" outlineLevel="0" collapsed="false">
      <c r="A52" s="27" t="s">
        <v>404</v>
      </c>
      <c r="B52" s="27" t="s">
        <v>787</v>
      </c>
      <c r="C52" s="27" t="s">
        <v>788</v>
      </c>
      <c r="D52" s="27" t="s">
        <v>789</v>
      </c>
      <c r="E52" s="27" t="s">
        <v>790</v>
      </c>
      <c r="F52" s="27" t="s">
        <v>791</v>
      </c>
      <c r="G52" s="27" t="n">
        <v>27730801000169</v>
      </c>
      <c r="H52" s="27" t="s">
        <v>792</v>
      </c>
      <c r="I52" s="27" t="s">
        <v>59</v>
      </c>
      <c r="J52" s="27" t="s">
        <v>793</v>
      </c>
      <c r="K52" s="27" t="n">
        <v>30</v>
      </c>
      <c r="L52" s="28" t="n">
        <v>44634</v>
      </c>
      <c r="M52" s="28" t="n">
        <v>44663</v>
      </c>
      <c r="N52" s="29" t="n">
        <v>13600</v>
      </c>
      <c r="O52" s="21"/>
      <c r="P52" s="27" t="s">
        <v>415</v>
      </c>
      <c r="Q52" s="27" t="s">
        <v>416</v>
      </c>
      <c r="R52" s="28" t="n">
        <v>44644</v>
      </c>
      <c r="S52" s="27" t="s">
        <v>794</v>
      </c>
      <c r="T52" s="27" t="s">
        <v>795</v>
      </c>
      <c r="U52" s="27" t="s">
        <v>418</v>
      </c>
      <c r="V52" s="21"/>
      <c r="W52" s="21"/>
      <c r="X52" s="21"/>
      <c r="Y52" s="21"/>
      <c r="Z52" s="21"/>
    </row>
    <row r="53" customFormat="false" ht="57.45" hidden="false" customHeight="false" outlineLevel="0" collapsed="false">
      <c r="A53" s="27" t="s">
        <v>404</v>
      </c>
      <c r="B53" s="27" t="s">
        <v>191</v>
      </c>
      <c r="C53" s="27" t="s">
        <v>192</v>
      </c>
      <c r="D53" s="27" t="s">
        <v>193</v>
      </c>
      <c r="E53" s="27" t="s">
        <v>182</v>
      </c>
      <c r="F53" s="27" t="s">
        <v>190</v>
      </c>
      <c r="G53" s="27" t="n">
        <v>10921252000298</v>
      </c>
      <c r="H53" s="21"/>
      <c r="I53" s="27" t="s">
        <v>424</v>
      </c>
      <c r="J53" s="27" t="s">
        <v>796</v>
      </c>
      <c r="K53" s="27" t="s">
        <v>413</v>
      </c>
      <c r="L53" s="28" t="n">
        <v>44309</v>
      </c>
      <c r="M53" s="28" t="n">
        <v>44673</v>
      </c>
      <c r="N53" s="29" t="n">
        <v>18099.62</v>
      </c>
      <c r="O53" s="27" t="s">
        <v>797</v>
      </c>
      <c r="P53" s="27" t="s">
        <v>798</v>
      </c>
      <c r="Q53" s="27" t="s">
        <v>798</v>
      </c>
      <c r="R53" s="28" t="n">
        <v>44322</v>
      </c>
      <c r="S53" s="27" t="s">
        <v>799</v>
      </c>
      <c r="T53" s="27" t="s">
        <v>786</v>
      </c>
      <c r="U53" s="27" t="s">
        <v>418</v>
      </c>
      <c r="V53" s="21"/>
      <c r="W53" s="21"/>
      <c r="X53" s="21"/>
      <c r="Y53" s="21"/>
      <c r="Z53" s="21"/>
    </row>
    <row r="54" customFormat="false" ht="46.25" hidden="false" customHeight="false" outlineLevel="0" collapsed="false">
      <c r="A54" s="27" t="s">
        <v>404</v>
      </c>
      <c r="B54" s="27" t="s">
        <v>462</v>
      </c>
      <c r="C54" s="27" t="s">
        <v>463</v>
      </c>
      <c r="D54" s="27" t="s">
        <v>800</v>
      </c>
      <c r="E54" s="27" t="s">
        <v>465</v>
      </c>
      <c r="F54" s="27" t="s">
        <v>466</v>
      </c>
      <c r="G54" s="27" t="n">
        <v>62173620000180</v>
      </c>
      <c r="H54" s="27" t="s">
        <v>467</v>
      </c>
      <c r="I54" s="27" t="s">
        <v>424</v>
      </c>
      <c r="J54" s="28" t="n">
        <v>44320</v>
      </c>
      <c r="K54" s="27" t="s">
        <v>413</v>
      </c>
      <c r="L54" s="28" t="n">
        <v>44311</v>
      </c>
      <c r="M54" s="28" t="n">
        <v>44675</v>
      </c>
      <c r="N54" s="29" t="n">
        <v>17500</v>
      </c>
      <c r="O54" s="27" t="s">
        <v>801</v>
      </c>
      <c r="P54" s="27" t="s">
        <v>469</v>
      </c>
      <c r="Q54" s="27" t="s">
        <v>470</v>
      </c>
      <c r="R54" s="27" t="s">
        <v>746</v>
      </c>
      <c r="S54" s="27" t="s">
        <v>802</v>
      </c>
      <c r="T54" s="27" t="s">
        <v>471</v>
      </c>
      <c r="U54" s="27" t="s">
        <v>472</v>
      </c>
      <c r="V54" s="21"/>
      <c r="W54" s="21"/>
      <c r="X54" s="21"/>
      <c r="Y54" s="21"/>
      <c r="Z54" s="21"/>
    </row>
    <row r="55" customFormat="false" ht="147" hidden="false" customHeight="false" outlineLevel="0" collapsed="false">
      <c r="A55" s="27" t="s">
        <v>404</v>
      </c>
      <c r="B55" s="27" t="s">
        <v>803</v>
      </c>
      <c r="C55" s="27" t="s">
        <v>804</v>
      </c>
      <c r="D55" s="27" t="s">
        <v>191</v>
      </c>
      <c r="E55" s="27" t="s">
        <v>227</v>
      </c>
      <c r="F55" s="27" t="s">
        <v>229</v>
      </c>
      <c r="G55" s="27" t="n">
        <v>16956920000118</v>
      </c>
      <c r="H55" s="21"/>
      <c r="I55" s="27" t="s">
        <v>805</v>
      </c>
      <c r="J55" s="27" t="s">
        <v>806</v>
      </c>
      <c r="K55" s="27" t="s">
        <v>413</v>
      </c>
      <c r="L55" s="28" t="n">
        <v>44319</v>
      </c>
      <c r="M55" s="28" t="n">
        <v>44683</v>
      </c>
      <c r="N55" s="29" t="n">
        <v>47520</v>
      </c>
      <c r="O55" s="27" t="s">
        <v>807</v>
      </c>
      <c r="P55" s="27" t="s">
        <v>507</v>
      </c>
      <c r="Q55" s="27" t="s">
        <v>507</v>
      </c>
      <c r="R55" s="28" t="n">
        <v>44322</v>
      </c>
      <c r="S55" s="27" t="s">
        <v>808</v>
      </c>
      <c r="T55" s="27" t="s">
        <v>809</v>
      </c>
      <c r="U55" s="27" t="s">
        <v>509</v>
      </c>
      <c r="V55" s="21"/>
      <c r="W55" s="21"/>
      <c r="X55" s="21"/>
      <c r="Y55" s="21"/>
      <c r="Z55" s="21"/>
    </row>
    <row r="56" customFormat="false" ht="35.05" hidden="false" customHeight="false" outlineLevel="0" collapsed="false">
      <c r="A56" s="27" t="s">
        <v>404</v>
      </c>
      <c r="B56" s="27" t="s">
        <v>473</v>
      </c>
      <c r="C56" s="27" t="s">
        <v>474</v>
      </c>
      <c r="D56" s="27" t="s">
        <v>810</v>
      </c>
      <c r="E56" s="27" t="s">
        <v>476</v>
      </c>
      <c r="F56" s="27" t="s">
        <v>477</v>
      </c>
      <c r="G56" s="27" t="n">
        <v>10456737000177</v>
      </c>
      <c r="H56" s="27" t="s">
        <v>478</v>
      </c>
      <c r="I56" s="27" t="s">
        <v>436</v>
      </c>
      <c r="J56" s="28" t="n">
        <v>44320</v>
      </c>
      <c r="K56" s="27" t="s">
        <v>413</v>
      </c>
      <c r="L56" s="28" t="n">
        <v>44321</v>
      </c>
      <c r="M56" s="28" t="n">
        <v>44685</v>
      </c>
      <c r="N56" s="29" t="n">
        <v>3671.4</v>
      </c>
      <c r="O56" s="27" t="s">
        <v>811</v>
      </c>
      <c r="P56" s="27" t="s">
        <v>415</v>
      </c>
      <c r="Q56" s="27" t="s">
        <v>416</v>
      </c>
      <c r="R56" s="27" t="s">
        <v>746</v>
      </c>
      <c r="S56" s="27" t="s">
        <v>812</v>
      </c>
      <c r="T56" s="27" t="s">
        <v>813</v>
      </c>
      <c r="U56" s="27" t="s">
        <v>418</v>
      </c>
      <c r="V56" s="21"/>
      <c r="W56" s="21"/>
      <c r="X56" s="21"/>
      <c r="Y56" s="21"/>
      <c r="Z56" s="21"/>
    </row>
    <row r="57" customFormat="false" ht="91" hidden="false" customHeight="false" outlineLevel="0" collapsed="false">
      <c r="A57" s="27" t="s">
        <v>404</v>
      </c>
      <c r="B57" s="27" t="s">
        <v>814</v>
      </c>
      <c r="C57" s="27" t="s">
        <v>815</v>
      </c>
      <c r="D57" s="27" t="s">
        <v>31</v>
      </c>
      <c r="E57" s="27" t="s">
        <v>676</v>
      </c>
      <c r="F57" s="27" t="s">
        <v>816</v>
      </c>
      <c r="G57" s="27" t="s">
        <v>31</v>
      </c>
      <c r="H57" s="27" t="s">
        <v>31</v>
      </c>
      <c r="I57" s="27" t="s">
        <v>59</v>
      </c>
      <c r="J57" s="27" t="s">
        <v>817</v>
      </c>
      <c r="K57" s="27" t="n">
        <v>100</v>
      </c>
      <c r="L57" s="28" t="n">
        <v>44588</v>
      </c>
      <c r="M57" s="28" t="n">
        <v>44687</v>
      </c>
      <c r="N57" s="29" t="n">
        <v>3263.7</v>
      </c>
      <c r="O57" s="27" t="s">
        <v>818</v>
      </c>
      <c r="P57" s="27" t="s">
        <v>680</v>
      </c>
      <c r="Q57" s="27" t="s">
        <v>680</v>
      </c>
      <c r="R57" s="27" t="s">
        <v>31</v>
      </c>
      <c r="S57" s="27" t="s">
        <v>819</v>
      </c>
      <c r="T57" s="21"/>
      <c r="U57" s="27" t="s">
        <v>682</v>
      </c>
      <c r="V57" s="21"/>
      <c r="W57" s="21"/>
      <c r="X57" s="21"/>
      <c r="Y57" s="21"/>
      <c r="Z57" s="21"/>
    </row>
    <row r="58" customFormat="false" ht="91" hidden="false" customHeight="false" outlineLevel="0" collapsed="false">
      <c r="A58" s="27" t="s">
        <v>404</v>
      </c>
      <c r="B58" s="27" t="s">
        <v>666</v>
      </c>
      <c r="C58" s="27" t="s">
        <v>667</v>
      </c>
      <c r="D58" s="27" t="s">
        <v>820</v>
      </c>
      <c r="E58" s="27" t="s">
        <v>669</v>
      </c>
      <c r="F58" s="27" t="s">
        <v>670</v>
      </c>
      <c r="G58" s="27" t="n">
        <v>24028923000110</v>
      </c>
      <c r="H58" s="27" t="s">
        <v>671</v>
      </c>
      <c r="I58" s="27" t="s">
        <v>424</v>
      </c>
      <c r="J58" s="27" t="s">
        <v>821</v>
      </c>
      <c r="K58" s="27" t="s">
        <v>413</v>
      </c>
      <c r="L58" s="28" t="n">
        <v>44327</v>
      </c>
      <c r="M58" s="28" t="n">
        <v>44691</v>
      </c>
      <c r="N58" s="29" t="n">
        <v>15700</v>
      </c>
      <c r="O58" s="21"/>
      <c r="P58" s="27" t="s">
        <v>448</v>
      </c>
      <c r="Q58" s="27" t="s">
        <v>448</v>
      </c>
      <c r="R58" s="27" t="s">
        <v>746</v>
      </c>
      <c r="S58" s="27" t="s">
        <v>822</v>
      </c>
      <c r="T58" s="27" t="s">
        <v>673</v>
      </c>
      <c r="U58" s="27" t="s">
        <v>615</v>
      </c>
      <c r="V58" s="21"/>
      <c r="W58" s="21"/>
      <c r="X58" s="21"/>
      <c r="Y58" s="21"/>
      <c r="Z58" s="21"/>
    </row>
    <row r="59" customFormat="false" ht="46.25" hidden="false" customHeight="false" outlineLevel="0" collapsed="false">
      <c r="A59" s="27" t="s">
        <v>404</v>
      </c>
      <c r="B59" s="27" t="s">
        <v>453</v>
      </c>
      <c r="C59" s="27" t="s">
        <v>485</v>
      </c>
      <c r="D59" s="27" t="s">
        <v>823</v>
      </c>
      <c r="E59" s="27" t="s">
        <v>487</v>
      </c>
      <c r="F59" s="27" t="s">
        <v>488</v>
      </c>
      <c r="G59" s="27" t="n">
        <v>360305000104</v>
      </c>
      <c r="H59" s="27" t="s">
        <v>489</v>
      </c>
      <c r="I59" s="27" t="s">
        <v>490</v>
      </c>
      <c r="J59" s="28" t="n">
        <v>44474</v>
      </c>
      <c r="K59" s="27" t="s">
        <v>413</v>
      </c>
      <c r="L59" s="28" t="n">
        <v>44338</v>
      </c>
      <c r="M59" s="28" t="n">
        <v>44702</v>
      </c>
      <c r="N59" s="29" t="n">
        <v>26000</v>
      </c>
      <c r="O59" s="27" t="s">
        <v>824</v>
      </c>
      <c r="P59" s="27" t="s">
        <v>492</v>
      </c>
      <c r="Q59" s="27" t="s">
        <v>492</v>
      </c>
      <c r="R59" s="27" t="s">
        <v>825</v>
      </c>
      <c r="S59" s="21"/>
      <c r="T59" s="27" t="s">
        <v>493</v>
      </c>
      <c r="U59" s="27" t="s">
        <v>461</v>
      </c>
      <c r="V59" s="21"/>
      <c r="W59" s="21"/>
      <c r="X59" s="21"/>
      <c r="Y59" s="21"/>
      <c r="Z59" s="21"/>
    </row>
    <row r="60" customFormat="false" ht="57.45" hidden="false" customHeight="false" outlineLevel="0" collapsed="false">
      <c r="A60" s="27" t="s">
        <v>404</v>
      </c>
      <c r="B60" s="27" t="s">
        <v>826</v>
      </c>
      <c r="C60" s="27" t="s">
        <v>827</v>
      </c>
      <c r="D60" s="27" t="s">
        <v>828</v>
      </c>
      <c r="E60" s="27" t="s">
        <v>829</v>
      </c>
      <c r="F60" s="27" t="s">
        <v>830</v>
      </c>
      <c r="G60" s="27" t="n">
        <v>34035038000111</v>
      </c>
      <c r="H60" s="21"/>
      <c r="I60" s="27" t="s">
        <v>59</v>
      </c>
      <c r="J60" s="21"/>
      <c r="K60" s="27" t="s">
        <v>831</v>
      </c>
      <c r="L60" s="28" t="n">
        <v>44706</v>
      </c>
      <c r="M60" s="28" t="n">
        <v>44797</v>
      </c>
      <c r="N60" s="29" t="n">
        <v>5000</v>
      </c>
      <c r="O60" s="21"/>
      <c r="P60" s="27" t="s">
        <v>832</v>
      </c>
      <c r="Q60" s="27" t="s">
        <v>832</v>
      </c>
      <c r="R60" s="28" t="n">
        <v>44721</v>
      </c>
      <c r="S60" s="27" t="s">
        <v>833</v>
      </c>
      <c r="T60" s="21"/>
      <c r="U60" s="27" t="s">
        <v>834</v>
      </c>
      <c r="V60" s="21"/>
      <c r="W60" s="21"/>
      <c r="X60" s="21"/>
      <c r="Y60" s="21"/>
      <c r="Z60" s="21"/>
    </row>
    <row r="61" customFormat="false" ht="135.8" hidden="false" customHeight="false" outlineLevel="0" collapsed="false">
      <c r="A61" s="27" t="s">
        <v>404</v>
      </c>
      <c r="B61" s="27" t="s">
        <v>494</v>
      </c>
      <c r="C61" s="27" t="s">
        <v>495</v>
      </c>
      <c r="D61" s="27" t="s">
        <v>835</v>
      </c>
      <c r="E61" s="27" t="s">
        <v>150</v>
      </c>
      <c r="F61" s="27" t="s">
        <v>497</v>
      </c>
      <c r="G61" s="27" t="n">
        <v>22317405000190</v>
      </c>
      <c r="H61" s="27" t="s">
        <v>498</v>
      </c>
      <c r="I61" s="27" t="s">
        <v>411</v>
      </c>
      <c r="J61" s="27" t="s">
        <v>836</v>
      </c>
      <c r="K61" s="27" t="s">
        <v>413</v>
      </c>
      <c r="L61" s="28" t="n">
        <v>44348</v>
      </c>
      <c r="M61" s="28" t="n">
        <v>44712</v>
      </c>
      <c r="N61" s="29" t="n">
        <v>11803.2</v>
      </c>
      <c r="O61" s="27" t="s">
        <v>837</v>
      </c>
      <c r="P61" s="27" t="s">
        <v>469</v>
      </c>
      <c r="Q61" s="27" t="s">
        <v>470</v>
      </c>
      <c r="R61" s="27" t="s">
        <v>838</v>
      </c>
      <c r="S61" s="27" t="s">
        <v>839</v>
      </c>
      <c r="T61" s="27" t="s">
        <v>499</v>
      </c>
      <c r="U61" s="27" t="s">
        <v>472</v>
      </c>
      <c r="V61" s="21"/>
      <c r="W61" s="21"/>
      <c r="X61" s="21"/>
      <c r="Y61" s="21"/>
      <c r="Z61" s="21"/>
    </row>
    <row r="62" customFormat="false" ht="35.05" hidden="false" customHeight="false" outlineLevel="0" collapsed="false">
      <c r="A62" s="27" t="s">
        <v>404</v>
      </c>
      <c r="B62" s="27" t="s">
        <v>840</v>
      </c>
      <c r="C62" s="27" t="s">
        <v>841</v>
      </c>
      <c r="D62" s="27" t="s">
        <v>842</v>
      </c>
      <c r="E62" s="27" t="s">
        <v>843</v>
      </c>
      <c r="F62" s="27" t="s">
        <v>844</v>
      </c>
      <c r="G62" s="27" t="n">
        <v>61383493000180</v>
      </c>
      <c r="H62" s="21"/>
      <c r="I62" s="27" t="s">
        <v>59</v>
      </c>
      <c r="J62" s="28" t="n">
        <v>44233</v>
      </c>
      <c r="K62" s="27" t="s">
        <v>413</v>
      </c>
      <c r="L62" s="28" t="n">
        <v>44350</v>
      </c>
      <c r="M62" s="28" t="n">
        <v>44714</v>
      </c>
      <c r="N62" s="29" t="n">
        <v>1708.87</v>
      </c>
      <c r="O62" s="21"/>
      <c r="P62" s="27" t="s">
        <v>415</v>
      </c>
      <c r="Q62" s="27" t="s">
        <v>845</v>
      </c>
      <c r="R62" s="21"/>
      <c r="S62" s="27" t="s">
        <v>846</v>
      </c>
      <c r="T62" s="27" t="s">
        <v>847</v>
      </c>
      <c r="U62" s="27" t="s">
        <v>418</v>
      </c>
      <c r="V62" s="21"/>
      <c r="W62" s="21"/>
      <c r="X62" s="21"/>
      <c r="Y62" s="21"/>
      <c r="Z62" s="21"/>
    </row>
    <row r="63" customFormat="false" ht="68.65" hidden="false" customHeight="false" outlineLevel="0" collapsed="false">
      <c r="A63" s="27" t="s">
        <v>404</v>
      </c>
      <c r="B63" s="27" t="s">
        <v>79</v>
      </c>
      <c r="C63" s="27" t="s">
        <v>848</v>
      </c>
      <c r="D63" s="27" t="s">
        <v>849</v>
      </c>
      <c r="E63" s="27" t="s">
        <v>850</v>
      </c>
      <c r="F63" s="27" t="s">
        <v>851</v>
      </c>
      <c r="G63" s="27" t="n">
        <v>7295329000176</v>
      </c>
      <c r="H63" s="21"/>
      <c r="I63" s="27" t="s">
        <v>59</v>
      </c>
      <c r="J63" s="28" t="n">
        <v>44902</v>
      </c>
      <c r="K63" s="27" t="s">
        <v>413</v>
      </c>
      <c r="L63" s="28" t="n">
        <v>44754</v>
      </c>
      <c r="M63" s="28" t="n">
        <v>45118</v>
      </c>
      <c r="N63" s="29" t="n">
        <v>10000</v>
      </c>
      <c r="O63" s="27" t="s">
        <v>852</v>
      </c>
      <c r="P63" s="27" t="s">
        <v>448</v>
      </c>
      <c r="Q63" s="27" t="s">
        <v>448</v>
      </c>
      <c r="R63" s="28" t="n">
        <v>44772</v>
      </c>
      <c r="S63" s="27" t="s">
        <v>853</v>
      </c>
      <c r="T63" s="27" t="s">
        <v>854</v>
      </c>
      <c r="U63" s="27" t="s">
        <v>615</v>
      </c>
      <c r="V63" s="21"/>
      <c r="W63" s="21"/>
      <c r="X63" s="21"/>
      <c r="Y63" s="21"/>
      <c r="Z63" s="21"/>
    </row>
    <row r="64" customFormat="false" ht="79.85" hidden="false" customHeight="false" outlineLevel="0" collapsed="false">
      <c r="A64" s="27" t="s">
        <v>404</v>
      </c>
      <c r="B64" s="27" t="s">
        <v>855</v>
      </c>
      <c r="C64" s="27" t="s">
        <v>856</v>
      </c>
      <c r="D64" s="27" t="s">
        <v>31</v>
      </c>
      <c r="E64" s="27" t="s">
        <v>857</v>
      </c>
      <c r="F64" s="27" t="s">
        <v>858</v>
      </c>
      <c r="G64" s="27" t="n">
        <v>4172439000152</v>
      </c>
      <c r="H64" s="21"/>
      <c r="I64" s="27" t="s">
        <v>59</v>
      </c>
      <c r="J64" s="27" t="s">
        <v>859</v>
      </c>
      <c r="K64" s="27" t="s">
        <v>860</v>
      </c>
      <c r="L64" s="28" t="n">
        <v>44543</v>
      </c>
      <c r="M64" s="28" t="n">
        <v>44722</v>
      </c>
      <c r="N64" s="29" t="n">
        <v>345</v>
      </c>
      <c r="O64" s="27" t="s">
        <v>861</v>
      </c>
      <c r="P64" s="27" t="s">
        <v>415</v>
      </c>
      <c r="Q64" s="27" t="s">
        <v>415</v>
      </c>
      <c r="R64" s="28" t="n">
        <v>44545</v>
      </c>
      <c r="S64" s="27" t="s">
        <v>862</v>
      </c>
      <c r="T64" s="21"/>
      <c r="U64" s="27" t="s">
        <v>418</v>
      </c>
      <c r="V64" s="21"/>
      <c r="W64" s="21"/>
      <c r="X64" s="21"/>
      <c r="Y64" s="21"/>
      <c r="Z64" s="21"/>
    </row>
    <row r="65" customFormat="false" ht="57.45" hidden="false" customHeight="false" outlineLevel="0" collapsed="false">
      <c r="A65" s="27" t="s">
        <v>404</v>
      </c>
      <c r="B65" s="27" t="s">
        <v>377</v>
      </c>
      <c r="C65" s="27" t="s">
        <v>863</v>
      </c>
      <c r="D65" s="27" t="s">
        <v>803</v>
      </c>
      <c r="E65" s="27" t="s">
        <v>864</v>
      </c>
      <c r="F65" s="27" t="s">
        <v>865</v>
      </c>
      <c r="G65" s="27" t="n">
        <v>14806853000120</v>
      </c>
      <c r="H65" s="21"/>
      <c r="I65" s="27" t="s">
        <v>59</v>
      </c>
      <c r="J65" s="27" t="s">
        <v>866</v>
      </c>
      <c r="K65" s="27" t="s">
        <v>504</v>
      </c>
      <c r="L65" s="28" t="n">
        <v>44333</v>
      </c>
      <c r="M65" s="28" t="n">
        <v>45062</v>
      </c>
      <c r="N65" s="29" t="n">
        <v>269145.13</v>
      </c>
      <c r="O65" s="27" t="s">
        <v>867</v>
      </c>
      <c r="P65" s="27" t="s">
        <v>469</v>
      </c>
      <c r="Q65" s="27" t="s">
        <v>470</v>
      </c>
      <c r="R65" s="28" t="n">
        <v>44355</v>
      </c>
      <c r="S65" s="27" t="s">
        <v>868</v>
      </c>
      <c r="T65" s="27" t="s">
        <v>869</v>
      </c>
      <c r="U65" s="27" t="s">
        <v>472</v>
      </c>
      <c r="V65" s="21"/>
      <c r="W65" s="21"/>
      <c r="X65" s="21"/>
      <c r="Y65" s="21"/>
      <c r="Z65" s="21"/>
    </row>
    <row r="66" customFormat="false" ht="46.25" hidden="false" customHeight="false" outlineLevel="0" collapsed="false">
      <c r="A66" s="27" t="s">
        <v>404</v>
      </c>
      <c r="B66" s="27" t="s">
        <v>870</v>
      </c>
      <c r="C66" s="27" t="s">
        <v>871</v>
      </c>
      <c r="D66" s="27" t="s">
        <v>728</v>
      </c>
      <c r="E66" s="27" t="s">
        <v>872</v>
      </c>
      <c r="F66" s="27" t="s">
        <v>873</v>
      </c>
      <c r="G66" s="27" t="n">
        <v>22677427000161</v>
      </c>
      <c r="H66" s="27" t="s">
        <v>59</v>
      </c>
      <c r="I66" s="27" t="s">
        <v>59</v>
      </c>
      <c r="J66" s="27" t="s">
        <v>874</v>
      </c>
      <c r="K66" s="27" t="s">
        <v>875</v>
      </c>
      <c r="L66" s="28" t="n">
        <v>43644</v>
      </c>
      <c r="M66" s="28" t="n">
        <v>44739</v>
      </c>
      <c r="N66" s="29" t="n">
        <v>720</v>
      </c>
      <c r="O66" s="27" t="s">
        <v>613</v>
      </c>
      <c r="P66" s="27" t="s">
        <v>415</v>
      </c>
      <c r="Q66" s="27" t="s">
        <v>507</v>
      </c>
      <c r="R66" s="27" t="s">
        <v>31</v>
      </c>
      <c r="S66" s="21"/>
      <c r="T66" s="27" t="s">
        <v>876</v>
      </c>
      <c r="U66" s="27" t="s">
        <v>418</v>
      </c>
      <c r="V66" s="21"/>
      <c r="W66" s="21"/>
      <c r="X66" s="21"/>
      <c r="Y66" s="21"/>
      <c r="Z66" s="21"/>
    </row>
    <row r="67" customFormat="false" ht="68.65" hidden="false" customHeight="false" outlineLevel="0" collapsed="false">
      <c r="A67" s="27" t="s">
        <v>404</v>
      </c>
      <c r="B67" s="27" t="s">
        <v>877</v>
      </c>
      <c r="C67" s="27" t="s">
        <v>878</v>
      </c>
      <c r="D67" s="27" t="s">
        <v>31</v>
      </c>
      <c r="E67" s="27" t="s">
        <v>879</v>
      </c>
      <c r="F67" s="27" t="s">
        <v>880</v>
      </c>
      <c r="G67" s="27" t="n">
        <v>34577522000172</v>
      </c>
      <c r="H67" s="27" t="s">
        <v>881</v>
      </c>
      <c r="I67" s="27" t="s">
        <v>59</v>
      </c>
      <c r="J67" s="28" t="n">
        <v>44780</v>
      </c>
      <c r="K67" s="27" t="s">
        <v>831</v>
      </c>
      <c r="L67" s="28" t="n">
        <v>44750</v>
      </c>
      <c r="M67" s="28" t="n">
        <v>44841</v>
      </c>
      <c r="N67" s="29" t="n">
        <v>2770</v>
      </c>
      <c r="O67" s="27" t="s">
        <v>882</v>
      </c>
      <c r="P67" s="27" t="s">
        <v>883</v>
      </c>
      <c r="Q67" s="27" t="s">
        <v>646</v>
      </c>
      <c r="R67" s="27" t="s">
        <v>31</v>
      </c>
      <c r="S67" s="27" t="s">
        <v>884</v>
      </c>
      <c r="T67" s="21"/>
      <c r="U67" s="27" t="s">
        <v>649</v>
      </c>
      <c r="V67" s="21"/>
      <c r="W67" s="21"/>
      <c r="X67" s="21"/>
      <c r="Y67" s="21"/>
      <c r="Z67" s="21"/>
    </row>
    <row r="68" customFormat="false" ht="169.4" hidden="false" customHeight="false" outlineLevel="0" collapsed="false">
      <c r="A68" s="27" t="s">
        <v>404</v>
      </c>
      <c r="B68" s="27" t="s">
        <v>885</v>
      </c>
      <c r="C68" s="27" t="s">
        <v>886</v>
      </c>
      <c r="D68" s="27" t="s">
        <v>887</v>
      </c>
      <c r="E68" s="27" t="s">
        <v>888</v>
      </c>
      <c r="F68" s="27" t="s">
        <v>889</v>
      </c>
      <c r="G68" s="27" t="n">
        <v>6154420000109</v>
      </c>
      <c r="H68" s="27" t="s">
        <v>890</v>
      </c>
      <c r="I68" s="27" t="s">
        <v>59</v>
      </c>
      <c r="J68" s="27" t="s">
        <v>891</v>
      </c>
      <c r="K68" s="27" t="s">
        <v>892</v>
      </c>
      <c r="L68" s="28" t="n">
        <v>44742</v>
      </c>
      <c r="M68" s="28" t="n">
        <v>44833</v>
      </c>
      <c r="N68" s="29" t="n">
        <v>3190</v>
      </c>
      <c r="O68" s="21"/>
      <c r="P68" s="27" t="s">
        <v>832</v>
      </c>
      <c r="Q68" s="27" t="s">
        <v>832</v>
      </c>
      <c r="R68" s="28" t="n">
        <v>44750</v>
      </c>
      <c r="S68" s="27" t="s">
        <v>893</v>
      </c>
      <c r="T68" s="27" t="s">
        <v>894</v>
      </c>
      <c r="U68" s="27" t="s">
        <v>834</v>
      </c>
      <c r="V68" s="21"/>
      <c r="W68" s="21"/>
      <c r="X68" s="21"/>
      <c r="Y68" s="21"/>
      <c r="Z68" s="21"/>
    </row>
    <row r="69" customFormat="false" ht="35.05" hidden="false" customHeight="false" outlineLevel="0" collapsed="false">
      <c r="A69" s="27" t="s">
        <v>404</v>
      </c>
      <c r="B69" s="27" t="s">
        <v>566</v>
      </c>
      <c r="C69" s="27" t="s">
        <v>567</v>
      </c>
      <c r="D69" s="27" t="s">
        <v>895</v>
      </c>
      <c r="E69" s="27" t="s">
        <v>433</v>
      </c>
      <c r="F69" s="27" t="s">
        <v>569</v>
      </c>
      <c r="G69" s="27" t="n">
        <v>6997469000123</v>
      </c>
      <c r="H69" s="27" t="s">
        <v>435</v>
      </c>
      <c r="I69" s="27" t="s">
        <v>424</v>
      </c>
      <c r="J69" s="27" t="s">
        <v>896</v>
      </c>
      <c r="K69" s="27" t="s">
        <v>413</v>
      </c>
      <c r="L69" s="28" t="n">
        <v>44399</v>
      </c>
      <c r="M69" s="28" t="n">
        <v>44763</v>
      </c>
      <c r="N69" s="29" t="n">
        <v>26753.76</v>
      </c>
      <c r="O69" s="27" t="s">
        <v>698</v>
      </c>
      <c r="P69" s="27" t="s">
        <v>415</v>
      </c>
      <c r="Q69" s="27" t="s">
        <v>438</v>
      </c>
      <c r="R69" s="27" t="s">
        <v>897</v>
      </c>
      <c r="S69" s="27" t="s">
        <v>571</v>
      </c>
      <c r="T69" s="27" t="s">
        <v>699</v>
      </c>
      <c r="U69" s="27" t="s">
        <v>418</v>
      </c>
      <c r="V69" s="21"/>
      <c r="W69" s="21"/>
      <c r="X69" s="21"/>
      <c r="Y69" s="21"/>
      <c r="Z69" s="21"/>
    </row>
    <row r="70" customFormat="false" ht="46.25" hidden="false" customHeight="false" outlineLevel="0" collapsed="false">
      <c r="A70" s="27" t="s">
        <v>404</v>
      </c>
      <c r="B70" s="27" t="s">
        <v>898</v>
      </c>
      <c r="C70" s="27" t="s">
        <v>899</v>
      </c>
      <c r="D70" s="27" t="s">
        <v>900</v>
      </c>
      <c r="E70" s="27" t="s">
        <v>901</v>
      </c>
      <c r="F70" s="27" t="s">
        <v>902</v>
      </c>
      <c r="G70" s="27" t="n">
        <v>10793812000195</v>
      </c>
      <c r="H70" s="21"/>
      <c r="I70" s="27" t="s">
        <v>59</v>
      </c>
      <c r="J70" s="28" t="n">
        <v>44477</v>
      </c>
      <c r="K70" s="27" t="s">
        <v>413</v>
      </c>
      <c r="L70" s="28" t="n">
        <v>44418</v>
      </c>
      <c r="M70" s="28" t="n">
        <v>44782</v>
      </c>
      <c r="N70" s="29" t="n">
        <v>81295.9</v>
      </c>
      <c r="O70" s="27" t="s">
        <v>903</v>
      </c>
      <c r="P70" s="27" t="s">
        <v>507</v>
      </c>
      <c r="Q70" s="27" t="s">
        <v>507</v>
      </c>
      <c r="R70" s="21"/>
      <c r="S70" s="27" t="s">
        <v>904</v>
      </c>
      <c r="T70" s="27" t="s">
        <v>905</v>
      </c>
      <c r="U70" s="27" t="s">
        <v>509</v>
      </c>
      <c r="V70" s="21"/>
      <c r="W70" s="21"/>
      <c r="X70" s="21"/>
      <c r="Y70" s="21"/>
      <c r="Z70" s="21"/>
    </row>
    <row r="71" customFormat="false" ht="124.6" hidden="false" customHeight="false" outlineLevel="0" collapsed="false">
      <c r="A71" s="27" t="s">
        <v>404</v>
      </c>
      <c r="B71" s="27" t="s">
        <v>906</v>
      </c>
      <c r="C71" s="27" t="s">
        <v>907</v>
      </c>
      <c r="D71" s="27" t="s">
        <v>908</v>
      </c>
      <c r="E71" s="27" t="s">
        <v>909</v>
      </c>
      <c r="F71" s="27" t="s">
        <v>910</v>
      </c>
      <c r="G71" s="27" t="n">
        <v>269914000152</v>
      </c>
      <c r="H71" s="27" t="s">
        <v>911</v>
      </c>
      <c r="I71" s="27" t="s">
        <v>655</v>
      </c>
      <c r="J71" s="27" t="s">
        <v>912</v>
      </c>
      <c r="K71" s="27" t="s">
        <v>413</v>
      </c>
      <c r="L71" s="28" t="n">
        <v>44425</v>
      </c>
      <c r="M71" s="28" t="n">
        <v>44789</v>
      </c>
      <c r="N71" s="29" t="n">
        <v>24603.54</v>
      </c>
      <c r="O71" s="27" t="s">
        <v>913</v>
      </c>
      <c r="P71" s="27" t="s">
        <v>484</v>
      </c>
      <c r="Q71" s="27" t="s">
        <v>484</v>
      </c>
      <c r="R71" s="28" t="n">
        <v>44436</v>
      </c>
      <c r="S71" s="27" t="s">
        <v>914</v>
      </c>
      <c r="T71" s="27" t="s">
        <v>915</v>
      </c>
      <c r="U71" s="27" t="s">
        <v>429</v>
      </c>
      <c r="V71" s="21"/>
      <c r="W71" s="21"/>
      <c r="X71" s="21"/>
      <c r="Y71" s="21"/>
      <c r="Z71" s="21"/>
    </row>
    <row r="72" customFormat="false" ht="91" hidden="false" customHeight="false" outlineLevel="0" collapsed="false">
      <c r="A72" s="27" t="s">
        <v>404</v>
      </c>
      <c r="B72" s="27" t="s">
        <v>916</v>
      </c>
      <c r="C72" s="27" t="s">
        <v>917</v>
      </c>
      <c r="D72" s="27" t="s">
        <v>166</v>
      </c>
      <c r="E72" s="27" t="s">
        <v>918</v>
      </c>
      <c r="F72" s="27" t="s">
        <v>919</v>
      </c>
      <c r="G72" s="27" t="n">
        <v>33965309000175</v>
      </c>
      <c r="H72" s="27" t="s">
        <v>920</v>
      </c>
      <c r="I72" s="27" t="s">
        <v>424</v>
      </c>
      <c r="J72" s="27" t="s">
        <v>921</v>
      </c>
      <c r="K72" s="27" t="s">
        <v>413</v>
      </c>
      <c r="L72" s="28" t="n">
        <v>44432</v>
      </c>
      <c r="M72" s="28" t="n">
        <v>44796</v>
      </c>
      <c r="N72" s="29" t="n">
        <v>4000</v>
      </c>
      <c r="O72" s="27" t="s">
        <v>922</v>
      </c>
      <c r="P72" s="27" t="s">
        <v>564</v>
      </c>
      <c r="Q72" s="27" t="s">
        <v>564</v>
      </c>
      <c r="R72" s="28" t="n">
        <v>44450</v>
      </c>
      <c r="S72" s="27" t="s">
        <v>923</v>
      </c>
      <c r="T72" s="27" t="s">
        <v>924</v>
      </c>
      <c r="U72" s="27" t="s">
        <v>418</v>
      </c>
      <c r="V72" s="21"/>
      <c r="W72" s="21"/>
      <c r="X72" s="21"/>
      <c r="Y72" s="21"/>
      <c r="Z72" s="21"/>
    </row>
    <row r="73" customFormat="false" ht="57.45" hidden="false" customHeight="false" outlineLevel="0" collapsed="false">
      <c r="A73" s="27" t="s">
        <v>404</v>
      </c>
      <c r="B73" s="27" t="s">
        <v>749</v>
      </c>
      <c r="C73" s="27" t="s">
        <v>750</v>
      </c>
      <c r="D73" s="27" t="s">
        <v>925</v>
      </c>
      <c r="E73" s="27" t="s">
        <v>752</v>
      </c>
      <c r="F73" s="27" t="s">
        <v>753</v>
      </c>
      <c r="G73" s="27" t="n">
        <v>3017804000191</v>
      </c>
      <c r="H73" s="21"/>
      <c r="I73" s="27" t="s">
        <v>754</v>
      </c>
      <c r="J73" s="28" t="n">
        <v>44653</v>
      </c>
      <c r="K73" s="27" t="n">
        <v>180</v>
      </c>
      <c r="L73" s="28" t="n">
        <v>44618</v>
      </c>
      <c r="M73" s="28" t="n">
        <v>44797</v>
      </c>
      <c r="N73" s="29" t="n">
        <v>338966.22</v>
      </c>
      <c r="O73" s="29" t="n">
        <v>338966.22</v>
      </c>
      <c r="P73" s="27" t="s">
        <v>507</v>
      </c>
      <c r="Q73" s="27" t="s">
        <v>507</v>
      </c>
      <c r="R73" s="27" t="s">
        <v>926</v>
      </c>
      <c r="S73" s="27" t="s">
        <v>757</v>
      </c>
      <c r="T73" s="27" t="s">
        <v>927</v>
      </c>
      <c r="U73" s="27" t="s">
        <v>509</v>
      </c>
      <c r="V73" s="21"/>
      <c r="W73" s="21"/>
      <c r="X73" s="21"/>
      <c r="Y73" s="21"/>
      <c r="Z73" s="21"/>
    </row>
    <row r="74" customFormat="false" ht="35.05" hidden="false" customHeight="false" outlineLevel="0" collapsed="false">
      <c r="A74" s="27" t="s">
        <v>404</v>
      </c>
      <c r="B74" s="27" t="s">
        <v>928</v>
      </c>
      <c r="C74" s="27" t="s">
        <v>929</v>
      </c>
      <c r="D74" s="27" t="s">
        <v>930</v>
      </c>
      <c r="E74" s="27" t="s">
        <v>931</v>
      </c>
      <c r="F74" s="27" t="s">
        <v>932</v>
      </c>
      <c r="G74" s="27" t="n">
        <v>34179679000140</v>
      </c>
      <c r="H74" s="27" t="s">
        <v>933</v>
      </c>
      <c r="I74" s="27" t="s">
        <v>59</v>
      </c>
      <c r="J74" s="27" t="s">
        <v>755</v>
      </c>
      <c r="K74" s="27" t="s">
        <v>413</v>
      </c>
      <c r="L74" s="28" t="n">
        <v>44440</v>
      </c>
      <c r="M74" s="28" t="n">
        <v>44804</v>
      </c>
      <c r="N74" s="29" t="n">
        <v>2640</v>
      </c>
      <c r="O74" s="27" t="s">
        <v>934</v>
      </c>
      <c r="P74" s="27" t="s">
        <v>646</v>
      </c>
      <c r="Q74" s="27" t="s">
        <v>646</v>
      </c>
      <c r="R74" s="28" t="n">
        <v>44450</v>
      </c>
      <c r="S74" s="27" t="s">
        <v>935</v>
      </c>
      <c r="T74" s="27" t="s">
        <v>936</v>
      </c>
      <c r="U74" s="27" t="s">
        <v>649</v>
      </c>
      <c r="V74" s="21"/>
      <c r="W74" s="21"/>
      <c r="X74" s="21"/>
      <c r="Y74" s="21"/>
      <c r="Z74" s="21"/>
    </row>
    <row r="75" customFormat="false" ht="46.25" hidden="false" customHeight="false" outlineLevel="0" collapsed="false">
      <c r="A75" s="27" t="s">
        <v>404</v>
      </c>
      <c r="B75" s="27" t="s">
        <v>626</v>
      </c>
      <c r="C75" s="27" t="s">
        <v>937</v>
      </c>
      <c r="D75" s="27" t="s">
        <v>938</v>
      </c>
      <c r="E75" s="27" t="s">
        <v>939</v>
      </c>
      <c r="F75" s="27" t="s">
        <v>940</v>
      </c>
      <c r="G75" s="27" t="s">
        <v>941</v>
      </c>
      <c r="H75" s="21"/>
      <c r="I75" s="27" t="s">
        <v>424</v>
      </c>
      <c r="J75" s="27" t="s">
        <v>942</v>
      </c>
      <c r="K75" s="27" t="s">
        <v>504</v>
      </c>
      <c r="L75" s="28" t="n">
        <v>44089</v>
      </c>
      <c r="M75" s="28" t="n">
        <v>44818</v>
      </c>
      <c r="N75" s="29" t="n">
        <v>18000</v>
      </c>
      <c r="O75" s="27" t="s">
        <v>943</v>
      </c>
      <c r="P75" s="27" t="s">
        <v>507</v>
      </c>
      <c r="Q75" s="27" t="s">
        <v>507</v>
      </c>
      <c r="R75" s="21"/>
      <c r="S75" s="27" t="s">
        <v>944</v>
      </c>
      <c r="T75" s="27" t="s">
        <v>945</v>
      </c>
      <c r="U75" s="27" t="s">
        <v>509</v>
      </c>
      <c r="V75" s="21"/>
      <c r="W75" s="21"/>
      <c r="X75" s="21"/>
      <c r="Y75" s="21"/>
      <c r="Z75" s="21"/>
    </row>
    <row r="76" customFormat="false" ht="113.4" hidden="false" customHeight="false" outlineLevel="0" collapsed="false">
      <c r="A76" s="27" t="s">
        <v>404</v>
      </c>
      <c r="B76" s="27" t="s">
        <v>323</v>
      </c>
      <c r="C76" s="27" t="s">
        <v>946</v>
      </c>
      <c r="D76" s="27" t="s">
        <v>947</v>
      </c>
      <c r="E76" s="27" t="s">
        <v>74</v>
      </c>
      <c r="F76" s="27" t="s">
        <v>948</v>
      </c>
      <c r="G76" s="27" t="n">
        <v>18358621000107</v>
      </c>
      <c r="H76" s="27" t="s">
        <v>949</v>
      </c>
      <c r="I76" s="27" t="s">
        <v>59</v>
      </c>
      <c r="J76" s="27" t="s">
        <v>950</v>
      </c>
      <c r="K76" s="27" t="s">
        <v>951</v>
      </c>
      <c r="L76" s="28" t="n">
        <v>44368</v>
      </c>
      <c r="M76" s="28" t="n">
        <v>44824</v>
      </c>
      <c r="N76" s="29" t="n">
        <v>3000</v>
      </c>
      <c r="O76" s="27" t="s">
        <v>952</v>
      </c>
      <c r="P76" s="27" t="s">
        <v>507</v>
      </c>
      <c r="Q76" s="27" t="s">
        <v>507</v>
      </c>
      <c r="R76" s="28" t="n">
        <v>44370</v>
      </c>
      <c r="S76" s="27" t="s">
        <v>953</v>
      </c>
      <c r="T76" s="27" t="s">
        <v>954</v>
      </c>
      <c r="U76" s="27" t="s">
        <v>509</v>
      </c>
      <c r="V76" s="21"/>
      <c r="W76" s="21"/>
      <c r="X76" s="21"/>
      <c r="Y76" s="21"/>
      <c r="Z76" s="21"/>
    </row>
    <row r="77" customFormat="false" ht="79.85" hidden="false" customHeight="false" outlineLevel="0" collapsed="false">
      <c r="A77" s="27" t="s">
        <v>404</v>
      </c>
      <c r="B77" s="27" t="s">
        <v>294</v>
      </c>
      <c r="C77" s="27" t="s">
        <v>295</v>
      </c>
      <c r="D77" s="27" t="s">
        <v>955</v>
      </c>
      <c r="E77" s="27" t="s">
        <v>291</v>
      </c>
      <c r="F77" s="27" t="s">
        <v>293</v>
      </c>
      <c r="G77" s="27" t="n">
        <v>27284516000161</v>
      </c>
      <c r="H77" s="21"/>
      <c r="I77" s="27" t="s">
        <v>424</v>
      </c>
      <c r="J77" s="27" t="s">
        <v>956</v>
      </c>
      <c r="K77" s="27" t="s">
        <v>413</v>
      </c>
      <c r="L77" s="28" t="n">
        <v>44461</v>
      </c>
      <c r="M77" s="28" t="n">
        <v>44825</v>
      </c>
      <c r="N77" s="29" t="n">
        <v>303871.68</v>
      </c>
      <c r="O77" s="27" t="s">
        <v>957</v>
      </c>
      <c r="P77" s="27" t="s">
        <v>958</v>
      </c>
      <c r="Q77" s="27" t="s">
        <v>958</v>
      </c>
      <c r="R77" s="27" t="s">
        <v>959</v>
      </c>
      <c r="S77" s="27" t="s">
        <v>703</v>
      </c>
      <c r="T77" s="27" t="s">
        <v>704</v>
      </c>
      <c r="U77" s="27" t="s">
        <v>418</v>
      </c>
      <c r="V77" s="21"/>
      <c r="W77" s="21"/>
      <c r="X77" s="21"/>
      <c r="Y77" s="21"/>
      <c r="Z77" s="21"/>
    </row>
    <row r="78" customFormat="false" ht="68.65" hidden="false" customHeight="false" outlineLevel="0" collapsed="false">
      <c r="A78" s="27" t="s">
        <v>404</v>
      </c>
      <c r="B78" s="27" t="s">
        <v>166</v>
      </c>
      <c r="C78" s="27" t="s">
        <v>167</v>
      </c>
      <c r="D78" s="27" t="s">
        <v>960</v>
      </c>
      <c r="E78" s="27" t="s">
        <v>158</v>
      </c>
      <c r="F78" s="27" t="s">
        <v>165</v>
      </c>
      <c r="G78" s="27" t="s">
        <v>553</v>
      </c>
      <c r="H78" s="27" t="s">
        <v>554</v>
      </c>
      <c r="I78" s="27" t="s">
        <v>655</v>
      </c>
      <c r="J78" s="27" t="s">
        <v>836</v>
      </c>
      <c r="K78" s="27" t="s">
        <v>961</v>
      </c>
      <c r="L78" s="28" t="n">
        <v>44341</v>
      </c>
      <c r="M78" s="28" t="n">
        <v>44828</v>
      </c>
      <c r="N78" s="29" t="n">
        <v>31232.74</v>
      </c>
      <c r="O78" s="27" t="s">
        <v>962</v>
      </c>
      <c r="P78" s="27" t="s">
        <v>528</v>
      </c>
      <c r="Q78" s="27" t="s">
        <v>528</v>
      </c>
      <c r="R78" s="28" t="n">
        <v>44355</v>
      </c>
      <c r="S78" s="27" t="s">
        <v>963</v>
      </c>
      <c r="T78" s="27" t="s">
        <v>964</v>
      </c>
      <c r="U78" s="27" t="s">
        <v>418</v>
      </c>
      <c r="V78" s="21"/>
      <c r="W78" s="21"/>
      <c r="X78" s="21"/>
      <c r="Y78" s="21"/>
      <c r="Z78" s="21"/>
    </row>
    <row r="79" customFormat="false" ht="46.25" hidden="false" customHeight="false" outlineLevel="0" collapsed="false">
      <c r="A79" s="27" t="s">
        <v>404</v>
      </c>
      <c r="B79" s="27" t="s">
        <v>207</v>
      </c>
      <c r="C79" s="27" t="s">
        <v>208</v>
      </c>
      <c r="D79" s="27" t="s">
        <v>153</v>
      </c>
      <c r="E79" s="27" t="s">
        <v>204</v>
      </c>
      <c r="F79" s="27" t="s">
        <v>206</v>
      </c>
      <c r="G79" s="27" t="n">
        <v>25124220000158</v>
      </c>
      <c r="H79" s="27" t="s">
        <v>965</v>
      </c>
      <c r="I79" s="27" t="s">
        <v>966</v>
      </c>
      <c r="J79" s="28" t="n">
        <v>44206</v>
      </c>
      <c r="K79" s="27" t="s">
        <v>413</v>
      </c>
      <c r="L79" s="28" t="n">
        <v>44470</v>
      </c>
      <c r="M79" s="28" t="n">
        <v>44834</v>
      </c>
      <c r="N79" s="29" t="n">
        <v>14880</v>
      </c>
      <c r="O79" s="27" t="s">
        <v>967</v>
      </c>
      <c r="P79" s="27" t="s">
        <v>968</v>
      </c>
      <c r="Q79" s="27" t="s">
        <v>968</v>
      </c>
      <c r="R79" s="28" t="n">
        <v>44474</v>
      </c>
      <c r="S79" s="27" t="s">
        <v>969</v>
      </c>
      <c r="T79" s="27" t="s">
        <v>970</v>
      </c>
      <c r="U79" s="27" t="s">
        <v>725</v>
      </c>
      <c r="V79" s="21"/>
      <c r="W79" s="21"/>
      <c r="X79" s="21"/>
      <c r="Y79" s="21"/>
      <c r="Z79" s="21"/>
    </row>
    <row r="80" customFormat="false" ht="23.85" hidden="false" customHeight="false" outlineLevel="0" collapsed="false">
      <c r="A80" s="27" t="s">
        <v>404</v>
      </c>
      <c r="B80" s="27" t="s">
        <v>971</v>
      </c>
      <c r="C80" s="27" t="s">
        <v>972</v>
      </c>
      <c r="D80" s="27" t="s">
        <v>898</v>
      </c>
      <c r="E80" s="27" t="s">
        <v>973</v>
      </c>
      <c r="F80" s="27" t="s">
        <v>974</v>
      </c>
      <c r="G80" s="27" t="n">
        <v>11101202000146</v>
      </c>
      <c r="H80" s="21"/>
      <c r="I80" s="27" t="s">
        <v>59</v>
      </c>
      <c r="J80" s="21"/>
      <c r="K80" s="27" t="s">
        <v>413</v>
      </c>
      <c r="L80" s="28" t="n">
        <v>44494</v>
      </c>
      <c r="M80" s="28" t="n">
        <v>44858</v>
      </c>
      <c r="N80" s="29" t="n">
        <v>11216.96</v>
      </c>
      <c r="O80" s="27" t="s">
        <v>975</v>
      </c>
      <c r="P80" s="27" t="s">
        <v>415</v>
      </c>
      <c r="Q80" s="27" t="s">
        <v>976</v>
      </c>
      <c r="R80" s="21"/>
      <c r="S80" s="27" t="s">
        <v>977</v>
      </c>
      <c r="T80" s="21"/>
      <c r="U80" s="27" t="s">
        <v>418</v>
      </c>
      <c r="V80" s="21"/>
      <c r="W80" s="21"/>
      <c r="X80" s="21"/>
      <c r="Y80" s="21"/>
      <c r="Z80" s="21"/>
    </row>
    <row r="81" customFormat="false" ht="91" hidden="false" customHeight="false" outlineLevel="0" collapsed="false">
      <c r="A81" s="27" t="s">
        <v>404</v>
      </c>
      <c r="B81" s="27" t="s">
        <v>978</v>
      </c>
      <c r="C81" s="27" t="s">
        <v>979</v>
      </c>
      <c r="D81" s="27" t="s">
        <v>980</v>
      </c>
      <c r="E81" s="27" t="s">
        <v>981</v>
      </c>
      <c r="F81" s="27" t="s">
        <v>982</v>
      </c>
      <c r="G81" s="27" t="n">
        <v>31835680000197</v>
      </c>
      <c r="H81" s="21"/>
      <c r="I81" s="27" t="s">
        <v>59</v>
      </c>
      <c r="J81" s="27" t="s">
        <v>983</v>
      </c>
      <c r="K81" s="27" t="s">
        <v>984</v>
      </c>
      <c r="L81" s="28" t="n">
        <v>44861</v>
      </c>
      <c r="M81" s="28" t="n">
        <v>45011</v>
      </c>
      <c r="N81" s="29" t="n">
        <v>5000</v>
      </c>
      <c r="O81" s="21"/>
      <c r="P81" s="27" t="s">
        <v>985</v>
      </c>
      <c r="Q81" s="27" t="s">
        <v>986</v>
      </c>
      <c r="R81" s="28" t="n">
        <v>44876</v>
      </c>
      <c r="S81" s="27" t="s">
        <v>987</v>
      </c>
      <c r="T81" s="21"/>
      <c r="U81" s="27" t="s">
        <v>472</v>
      </c>
      <c r="V81" s="21"/>
      <c r="W81" s="21"/>
      <c r="X81" s="21"/>
      <c r="Y81" s="21"/>
      <c r="Z81" s="21"/>
    </row>
    <row r="82" customFormat="false" ht="35.05" hidden="false" customHeight="false" outlineLevel="0" collapsed="false">
      <c r="A82" s="27" t="s">
        <v>404</v>
      </c>
      <c r="B82" s="27" t="s">
        <v>616</v>
      </c>
      <c r="C82" s="27" t="s">
        <v>617</v>
      </c>
      <c r="D82" s="27" t="s">
        <v>988</v>
      </c>
      <c r="E82" s="27" t="s">
        <v>619</v>
      </c>
      <c r="F82" s="27" t="s">
        <v>620</v>
      </c>
      <c r="G82" s="27" t="n">
        <v>33526864000109</v>
      </c>
      <c r="H82" s="27" t="n">
        <v>2721635</v>
      </c>
      <c r="I82" s="27" t="s">
        <v>596</v>
      </c>
      <c r="J82" s="27" t="s">
        <v>989</v>
      </c>
      <c r="K82" s="27" t="s">
        <v>413</v>
      </c>
      <c r="L82" s="28" t="n">
        <v>44532</v>
      </c>
      <c r="M82" s="28" t="n">
        <v>44896</v>
      </c>
      <c r="N82" s="29" t="n">
        <v>2289.6</v>
      </c>
      <c r="O82" s="27" t="s">
        <v>990</v>
      </c>
      <c r="P82" s="27" t="s">
        <v>459</v>
      </c>
      <c r="Q82" s="27" t="s">
        <v>621</v>
      </c>
      <c r="R82" s="27" t="s">
        <v>991</v>
      </c>
      <c r="S82" s="27" t="s">
        <v>622</v>
      </c>
      <c r="T82" s="27" t="s">
        <v>992</v>
      </c>
      <c r="U82" s="27" t="s">
        <v>461</v>
      </c>
      <c r="V82" s="21"/>
      <c r="W82" s="21"/>
      <c r="X82" s="21"/>
      <c r="Y82" s="21"/>
      <c r="Z82" s="21"/>
    </row>
    <row r="83" customFormat="false" ht="57.45" hidden="false" customHeight="false" outlineLevel="0" collapsed="false">
      <c r="A83" s="27" t="s">
        <v>404</v>
      </c>
      <c r="B83" s="27" t="s">
        <v>368</v>
      </c>
      <c r="C83" s="27" t="s">
        <v>369</v>
      </c>
      <c r="D83" s="27" t="s">
        <v>370</v>
      </c>
      <c r="E83" s="27" t="s">
        <v>365</v>
      </c>
      <c r="F83" s="27" t="s">
        <v>367</v>
      </c>
      <c r="G83" s="27" t="s">
        <v>993</v>
      </c>
      <c r="H83" s="21"/>
      <c r="I83" s="27" t="s">
        <v>424</v>
      </c>
      <c r="J83" s="27" t="s">
        <v>994</v>
      </c>
      <c r="K83" s="27" t="s">
        <v>413</v>
      </c>
      <c r="L83" s="28" t="n">
        <v>44558</v>
      </c>
      <c r="M83" s="28" t="n">
        <v>44922</v>
      </c>
      <c r="N83" s="29" t="n">
        <v>62029.68</v>
      </c>
      <c r="O83" s="27" t="s">
        <v>995</v>
      </c>
      <c r="P83" s="27" t="s">
        <v>528</v>
      </c>
      <c r="Q83" s="27" t="s">
        <v>528</v>
      </c>
      <c r="R83" s="28" t="n">
        <v>44559</v>
      </c>
      <c r="S83" s="27" t="s">
        <v>996</v>
      </c>
      <c r="T83" s="21"/>
      <c r="U83" s="27" t="s">
        <v>418</v>
      </c>
      <c r="V83" s="21"/>
      <c r="W83" s="21"/>
      <c r="X83" s="21"/>
      <c r="Y83" s="21"/>
      <c r="Z83" s="21"/>
    </row>
    <row r="84" customFormat="false" ht="57.45" hidden="false" customHeight="false" outlineLevel="0" collapsed="false">
      <c r="A84" s="27" t="s">
        <v>404</v>
      </c>
      <c r="B84" s="27" t="s">
        <v>512</v>
      </c>
      <c r="C84" s="27" t="s">
        <v>513</v>
      </c>
      <c r="D84" s="27" t="s">
        <v>997</v>
      </c>
      <c r="E84" s="27" t="s">
        <v>408</v>
      </c>
      <c r="F84" s="27" t="s">
        <v>515</v>
      </c>
      <c r="G84" s="27" t="n">
        <v>3822268000105</v>
      </c>
      <c r="H84" s="27" t="s">
        <v>516</v>
      </c>
      <c r="I84" s="27" t="s">
        <v>424</v>
      </c>
      <c r="J84" s="27" t="s">
        <v>998</v>
      </c>
      <c r="K84" s="27" t="s">
        <v>413</v>
      </c>
      <c r="L84" s="28" t="n">
        <v>44593</v>
      </c>
      <c r="M84" s="28" t="n">
        <v>44957</v>
      </c>
      <c r="N84" s="29" t="n">
        <v>169838.64</v>
      </c>
      <c r="O84" s="27" t="s">
        <v>999</v>
      </c>
      <c r="P84" s="27" t="s">
        <v>415</v>
      </c>
      <c r="Q84" s="27" t="s">
        <v>416</v>
      </c>
      <c r="R84" s="27" t="s">
        <v>1000</v>
      </c>
      <c r="S84" s="27" t="s">
        <v>518</v>
      </c>
      <c r="T84" s="27" t="s">
        <v>1001</v>
      </c>
      <c r="U84" s="27" t="s">
        <v>418</v>
      </c>
      <c r="V84" s="21"/>
      <c r="W84" s="21"/>
      <c r="X84" s="21"/>
      <c r="Y84" s="21"/>
      <c r="Z84" s="21"/>
    </row>
    <row r="85" customFormat="false" ht="35.05" hidden="false" customHeight="false" outlineLevel="0" collapsed="false">
      <c r="A85" s="27" t="s">
        <v>404</v>
      </c>
      <c r="B85" s="27" t="s">
        <v>520</v>
      </c>
      <c r="C85" s="27" t="s">
        <v>521</v>
      </c>
      <c r="D85" s="27" t="s">
        <v>1002</v>
      </c>
      <c r="E85" s="27" t="s">
        <v>523</v>
      </c>
      <c r="F85" s="27" t="s">
        <v>524</v>
      </c>
      <c r="G85" s="27" t="n">
        <v>126621000116</v>
      </c>
      <c r="H85" s="27" t="s">
        <v>525</v>
      </c>
      <c r="I85" s="27" t="s">
        <v>424</v>
      </c>
      <c r="J85" s="27" t="s">
        <v>1003</v>
      </c>
      <c r="K85" s="27" t="s">
        <v>413</v>
      </c>
      <c r="L85" s="28" t="n">
        <v>44606</v>
      </c>
      <c r="M85" s="28" t="n">
        <v>44970</v>
      </c>
      <c r="N85" s="29" t="n">
        <v>6000</v>
      </c>
      <c r="O85" s="27" t="s">
        <v>527</v>
      </c>
      <c r="P85" s="27" t="s">
        <v>415</v>
      </c>
      <c r="Q85" s="27" t="s">
        <v>416</v>
      </c>
      <c r="R85" s="27" t="s">
        <v>1004</v>
      </c>
      <c r="S85" s="27" t="s">
        <v>1005</v>
      </c>
      <c r="T85" s="27" t="s">
        <v>530</v>
      </c>
      <c r="U85" s="27" t="s">
        <v>418</v>
      </c>
      <c r="V85" s="21"/>
      <c r="W85" s="21"/>
      <c r="X85" s="21"/>
      <c r="Y85" s="21"/>
      <c r="Z85" s="21"/>
    </row>
    <row r="86" customFormat="false" ht="46.25" hidden="false" customHeight="false" outlineLevel="0" collapsed="false">
      <c r="A86" s="27" t="s">
        <v>404</v>
      </c>
      <c r="B86" s="27" t="s">
        <v>1006</v>
      </c>
      <c r="C86" s="27" t="s">
        <v>1007</v>
      </c>
      <c r="D86" s="27" t="s">
        <v>814</v>
      </c>
      <c r="E86" s="27" t="s">
        <v>433</v>
      </c>
      <c r="F86" s="27" t="s">
        <v>1008</v>
      </c>
      <c r="G86" s="27" t="n">
        <v>6997469000123</v>
      </c>
      <c r="H86" s="21"/>
      <c r="I86" s="27" t="s">
        <v>59</v>
      </c>
      <c r="J86" s="27" t="s">
        <v>1009</v>
      </c>
      <c r="K86" s="27" t="s">
        <v>413</v>
      </c>
      <c r="L86" s="28" t="n">
        <v>44616</v>
      </c>
      <c r="M86" s="28" t="n">
        <v>44980</v>
      </c>
      <c r="N86" s="29" t="n">
        <v>17274.12</v>
      </c>
      <c r="O86" s="27" t="s">
        <v>1010</v>
      </c>
      <c r="P86" s="27" t="s">
        <v>958</v>
      </c>
      <c r="Q86" s="27" t="s">
        <v>976</v>
      </c>
      <c r="R86" s="28" t="n">
        <v>44671</v>
      </c>
      <c r="S86" s="27" t="s">
        <v>1011</v>
      </c>
      <c r="T86" s="30"/>
      <c r="U86" s="27" t="s">
        <v>418</v>
      </c>
      <c r="V86" s="21"/>
      <c r="W86" s="21"/>
      <c r="X86" s="21"/>
      <c r="Y86" s="21"/>
      <c r="Z86" s="21"/>
    </row>
    <row r="87" customFormat="false" ht="57.45" hidden="false" customHeight="false" outlineLevel="0" collapsed="false">
      <c r="A87" s="27" t="s">
        <v>404</v>
      </c>
      <c r="B87" s="27" t="s">
        <v>768</v>
      </c>
      <c r="C87" s="27" t="s">
        <v>769</v>
      </c>
      <c r="D87" s="27" t="s">
        <v>1012</v>
      </c>
      <c r="E87" s="27" t="s">
        <v>771</v>
      </c>
      <c r="F87" s="27" t="s">
        <v>772</v>
      </c>
      <c r="G87" s="27" t="n">
        <v>4014181000166</v>
      </c>
      <c r="H87" s="27" t="s">
        <v>773</v>
      </c>
      <c r="I87" s="27" t="s">
        <v>436</v>
      </c>
      <c r="J87" s="27" t="s">
        <v>1013</v>
      </c>
      <c r="K87" s="27" t="s">
        <v>413</v>
      </c>
      <c r="L87" s="28" t="n">
        <v>44638</v>
      </c>
      <c r="M87" s="28" t="n">
        <v>45002</v>
      </c>
      <c r="N87" s="29" t="n">
        <v>49747.6</v>
      </c>
      <c r="O87" s="27" t="s">
        <v>775</v>
      </c>
      <c r="P87" s="27" t="s">
        <v>484</v>
      </c>
      <c r="Q87" s="27" t="s">
        <v>484</v>
      </c>
      <c r="R87" s="27" t="s">
        <v>1014</v>
      </c>
      <c r="S87" s="27" t="s">
        <v>776</v>
      </c>
      <c r="T87" s="27" t="s">
        <v>777</v>
      </c>
      <c r="U87" s="27" t="s">
        <v>429</v>
      </c>
      <c r="V87" s="21"/>
      <c r="W87" s="21"/>
      <c r="X87" s="21"/>
      <c r="Y87" s="21"/>
      <c r="Z87" s="21"/>
    </row>
    <row r="88" customFormat="false" ht="46.25" hidden="false" customHeight="false" outlineLevel="0" collapsed="false">
      <c r="A88" s="27" t="s">
        <v>404</v>
      </c>
      <c r="B88" s="27" t="s">
        <v>639</v>
      </c>
      <c r="C88" s="27" t="s">
        <v>640</v>
      </c>
      <c r="D88" s="27" t="s">
        <v>1015</v>
      </c>
      <c r="E88" s="27" t="s">
        <v>641</v>
      </c>
      <c r="F88" s="27" t="s">
        <v>642</v>
      </c>
      <c r="G88" s="27" t="n">
        <v>3892344000140</v>
      </c>
      <c r="H88" s="27" t="s">
        <v>643</v>
      </c>
      <c r="I88" s="27" t="s">
        <v>424</v>
      </c>
      <c r="J88" s="27" t="s">
        <v>1016</v>
      </c>
      <c r="K88" s="27" t="s">
        <v>413</v>
      </c>
      <c r="L88" s="28" t="n">
        <v>44639</v>
      </c>
      <c r="M88" s="28" t="n">
        <v>45003</v>
      </c>
      <c r="N88" s="29" t="n">
        <v>13703.5</v>
      </c>
      <c r="O88" s="27" t="s">
        <v>780</v>
      </c>
      <c r="P88" s="27" t="s">
        <v>645</v>
      </c>
      <c r="Q88" s="27" t="s">
        <v>645</v>
      </c>
      <c r="R88" s="27" t="s">
        <v>1014</v>
      </c>
      <c r="S88" s="27" t="s">
        <v>1017</v>
      </c>
      <c r="T88" s="27" t="s">
        <v>648</v>
      </c>
      <c r="U88" s="27" t="s">
        <v>649</v>
      </c>
      <c r="V88" s="21"/>
      <c r="W88" s="21"/>
      <c r="X88" s="21"/>
      <c r="Y88" s="21"/>
      <c r="Z88" s="21"/>
    </row>
    <row r="89" customFormat="false" ht="23.85" hidden="false" customHeight="false" outlineLevel="0" collapsed="false">
      <c r="A89" s="27" t="s">
        <v>404</v>
      </c>
      <c r="B89" s="27" t="s">
        <v>185</v>
      </c>
      <c r="C89" s="27" t="s">
        <v>186</v>
      </c>
      <c r="D89" s="27" t="s">
        <v>1018</v>
      </c>
      <c r="E89" s="27" t="s">
        <v>182</v>
      </c>
      <c r="F89" s="27" t="s">
        <v>184</v>
      </c>
      <c r="G89" s="27" t="s">
        <v>781</v>
      </c>
      <c r="H89" s="27" t="s">
        <v>782</v>
      </c>
      <c r="I89" s="27" t="s">
        <v>424</v>
      </c>
      <c r="J89" s="27" t="s">
        <v>1019</v>
      </c>
      <c r="K89" s="27" t="s">
        <v>413</v>
      </c>
      <c r="L89" s="28" t="n">
        <v>44644</v>
      </c>
      <c r="M89" s="28" t="n">
        <v>45008</v>
      </c>
      <c r="N89" s="29" t="n">
        <v>154261.8</v>
      </c>
      <c r="O89" s="27" t="s">
        <v>468</v>
      </c>
      <c r="P89" s="27" t="s">
        <v>784</v>
      </c>
      <c r="Q89" s="27" t="s">
        <v>621</v>
      </c>
      <c r="R89" s="28" t="n">
        <v>44293</v>
      </c>
      <c r="S89" s="27" t="s">
        <v>785</v>
      </c>
      <c r="T89" s="27" t="s">
        <v>786</v>
      </c>
      <c r="U89" s="27" t="s">
        <v>549</v>
      </c>
      <c r="V89" s="21"/>
      <c r="W89" s="21"/>
      <c r="X89" s="21"/>
      <c r="Y89" s="21"/>
      <c r="Z89" s="21"/>
    </row>
    <row r="90" customFormat="false" ht="79.85" hidden="false" customHeight="false" outlineLevel="0" collapsed="false">
      <c r="A90" s="27" t="s">
        <v>404</v>
      </c>
      <c r="B90" s="27" t="s">
        <v>828</v>
      </c>
      <c r="C90" s="27" t="s">
        <v>1020</v>
      </c>
      <c r="D90" s="27" t="s">
        <v>31</v>
      </c>
      <c r="E90" s="27" t="s">
        <v>1021</v>
      </c>
      <c r="F90" s="27" t="s">
        <v>1022</v>
      </c>
      <c r="G90" s="27" t="n">
        <v>4067191000160</v>
      </c>
      <c r="H90" s="21"/>
      <c r="I90" s="27" t="s">
        <v>59</v>
      </c>
      <c r="J90" s="27" t="s">
        <v>1023</v>
      </c>
      <c r="K90" s="27" t="s">
        <v>413</v>
      </c>
      <c r="L90" s="28" t="n">
        <v>44649</v>
      </c>
      <c r="M90" s="28" t="n">
        <v>45013</v>
      </c>
      <c r="N90" s="29" t="n">
        <v>658.8</v>
      </c>
      <c r="O90" s="27" t="s">
        <v>613</v>
      </c>
      <c r="P90" s="27" t="s">
        <v>1024</v>
      </c>
      <c r="Q90" s="27" t="s">
        <v>646</v>
      </c>
      <c r="R90" s="27" t="s">
        <v>31</v>
      </c>
      <c r="S90" s="27" t="s">
        <v>1025</v>
      </c>
      <c r="T90" s="21"/>
      <c r="U90" s="27" t="s">
        <v>649</v>
      </c>
      <c r="V90" s="21"/>
      <c r="W90" s="21"/>
      <c r="X90" s="21"/>
      <c r="Y90" s="21"/>
      <c r="Z90" s="21"/>
    </row>
    <row r="91" customFormat="false" ht="91" hidden="false" customHeight="false" outlineLevel="0" collapsed="false">
      <c r="A91" s="27" t="s">
        <v>404</v>
      </c>
      <c r="B91" s="27" t="s">
        <v>1026</v>
      </c>
      <c r="C91" s="27" t="s">
        <v>1027</v>
      </c>
      <c r="D91" s="27" t="s">
        <v>1026</v>
      </c>
      <c r="E91" s="27" t="s">
        <v>633</v>
      </c>
      <c r="F91" s="27" t="s">
        <v>634</v>
      </c>
      <c r="G91" s="27" t="n">
        <v>2863024000108</v>
      </c>
      <c r="H91" s="27" t="n">
        <v>4411560</v>
      </c>
      <c r="I91" s="27" t="s">
        <v>59</v>
      </c>
      <c r="J91" s="28" t="n">
        <v>44565</v>
      </c>
      <c r="K91" s="27" t="s">
        <v>413</v>
      </c>
      <c r="L91" s="28" t="n">
        <v>44652</v>
      </c>
      <c r="M91" s="28" t="n">
        <v>45016</v>
      </c>
      <c r="N91" s="29" t="n">
        <v>29300</v>
      </c>
      <c r="O91" s="27" t="s">
        <v>468</v>
      </c>
      <c r="P91" s="27" t="s">
        <v>528</v>
      </c>
      <c r="Q91" s="27" t="s">
        <v>416</v>
      </c>
      <c r="R91" s="28" t="n">
        <v>44671</v>
      </c>
      <c r="S91" s="27" t="s">
        <v>1028</v>
      </c>
      <c r="T91" s="27" t="s">
        <v>1029</v>
      </c>
      <c r="U91" s="27" t="s">
        <v>418</v>
      </c>
      <c r="V91" s="21"/>
      <c r="W91" s="21"/>
      <c r="X91" s="21"/>
      <c r="Y91" s="21"/>
      <c r="Z91" s="21"/>
    </row>
    <row r="92" customFormat="false" ht="35.05" hidden="false" customHeight="false" outlineLevel="0" collapsed="false">
      <c r="A92" s="27" t="s">
        <v>404</v>
      </c>
      <c r="B92" s="27" t="s">
        <v>1030</v>
      </c>
      <c r="C92" s="27" t="s">
        <v>1031</v>
      </c>
      <c r="D92" s="27" t="s">
        <v>1032</v>
      </c>
      <c r="E92" s="27" t="s">
        <v>216</v>
      </c>
      <c r="F92" s="27" t="s">
        <v>218</v>
      </c>
      <c r="G92" s="27" t="s">
        <v>1033</v>
      </c>
      <c r="H92" s="21"/>
      <c r="I92" s="27" t="s">
        <v>59</v>
      </c>
      <c r="J92" s="27" t="s">
        <v>1034</v>
      </c>
      <c r="K92" s="27" t="s">
        <v>875</v>
      </c>
      <c r="L92" s="28" t="n">
        <v>43922</v>
      </c>
      <c r="M92" s="28" t="n">
        <v>45016</v>
      </c>
      <c r="N92" s="29" t="n">
        <v>4498.5</v>
      </c>
      <c r="O92" s="27" t="s">
        <v>1035</v>
      </c>
      <c r="P92" s="27" t="s">
        <v>507</v>
      </c>
      <c r="Q92" s="27" t="s">
        <v>507</v>
      </c>
      <c r="R92" s="28" t="n">
        <v>43774</v>
      </c>
      <c r="S92" s="21"/>
      <c r="T92" s="27" t="s">
        <v>1036</v>
      </c>
      <c r="U92" s="27" t="s">
        <v>509</v>
      </c>
      <c r="V92" s="21"/>
      <c r="W92" s="21"/>
      <c r="X92" s="21"/>
      <c r="Y92" s="21"/>
      <c r="Z92" s="21"/>
    </row>
    <row r="93" customFormat="false" ht="46.25" hidden="false" customHeight="false" outlineLevel="0" collapsed="false">
      <c r="A93" s="27" t="s">
        <v>404</v>
      </c>
      <c r="B93" s="27" t="s">
        <v>650</v>
      </c>
      <c r="C93" s="27" t="s">
        <v>651</v>
      </c>
      <c r="D93" s="27" t="s">
        <v>1037</v>
      </c>
      <c r="E93" s="27" t="s">
        <v>653</v>
      </c>
      <c r="F93" s="27" t="s">
        <v>654</v>
      </c>
      <c r="G93" s="27" t="n">
        <v>43819978000192</v>
      </c>
      <c r="H93" s="21"/>
      <c r="I93" s="27" t="s">
        <v>655</v>
      </c>
      <c r="J93" s="28" t="n">
        <v>44716</v>
      </c>
      <c r="K93" s="27" t="s">
        <v>413</v>
      </c>
      <c r="L93" s="28" t="n">
        <v>44657</v>
      </c>
      <c r="M93" s="28" t="n">
        <v>45021</v>
      </c>
      <c r="N93" s="29" t="n">
        <v>9152.64</v>
      </c>
      <c r="O93" s="29" t="n">
        <v>9152.64</v>
      </c>
      <c r="P93" s="27" t="s">
        <v>657</v>
      </c>
      <c r="Q93" s="27" t="s">
        <v>657</v>
      </c>
      <c r="R93" s="27" t="s">
        <v>1038</v>
      </c>
      <c r="S93" s="27" t="s">
        <v>1039</v>
      </c>
      <c r="T93" s="27" t="s">
        <v>659</v>
      </c>
      <c r="U93" s="27" t="s">
        <v>549</v>
      </c>
      <c r="V93" s="21"/>
      <c r="W93" s="21"/>
      <c r="X93" s="21"/>
      <c r="Y93" s="21"/>
      <c r="Z93" s="21"/>
    </row>
    <row r="94" customFormat="false" ht="57.45" hidden="false" customHeight="false" outlineLevel="0" collapsed="false">
      <c r="A94" s="27" t="s">
        <v>404</v>
      </c>
      <c r="B94" s="27" t="s">
        <v>191</v>
      </c>
      <c r="C94" s="27" t="s">
        <v>192</v>
      </c>
      <c r="D94" s="27" t="s">
        <v>194</v>
      </c>
      <c r="E94" s="27" t="s">
        <v>182</v>
      </c>
      <c r="F94" s="27" t="s">
        <v>190</v>
      </c>
      <c r="G94" s="27" t="n">
        <v>10921252000298</v>
      </c>
      <c r="H94" s="21"/>
      <c r="I94" s="27" t="s">
        <v>424</v>
      </c>
      <c r="J94" s="27" t="s">
        <v>1040</v>
      </c>
      <c r="K94" s="27" t="s">
        <v>413</v>
      </c>
      <c r="L94" s="28" t="n">
        <v>44674</v>
      </c>
      <c r="M94" s="28" t="n">
        <v>45038</v>
      </c>
      <c r="N94" s="29" t="n">
        <v>18099.62</v>
      </c>
      <c r="O94" s="27" t="s">
        <v>1041</v>
      </c>
      <c r="P94" s="27" t="s">
        <v>798</v>
      </c>
      <c r="Q94" s="27" t="s">
        <v>798</v>
      </c>
      <c r="R94" s="27" t="s">
        <v>1014</v>
      </c>
      <c r="S94" s="27" t="s">
        <v>799</v>
      </c>
      <c r="T94" s="27" t="s">
        <v>1042</v>
      </c>
      <c r="U94" s="27" t="s">
        <v>418</v>
      </c>
      <c r="V94" s="21"/>
      <c r="W94" s="21"/>
      <c r="X94" s="21"/>
      <c r="Y94" s="21"/>
      <c r="Z94" s="21"/>
    </row>
    <row r="95" customFormat="false" ht="57.45" hidden="false" customHeight="false" outlineLevel="0" collapsed="false">
      <c r="A95" s="27" t="s">
        <v>404</v>
      </c>
      <c r="B95" s="27" t="s">
        <v>1043</v>
      </c>
      <c r="C95" s="27" t="s">
        <v>1044</v>
      </c>
      <c r="D95" s="27" t="s">
        <v>1006</v>
      </c>
      <c r="E95" s="27" t="s">
        <v>1045</v>
      </c>
      <c r="F95" s="27" t="s">
        <v>1046</v>
      </c>
      <c r="G95" s="27" t="n">
        <v>38443907000106</v>
      </c>
      <c r="H95" s="27" t="s">
        <v>1047</v>
      </c>
      <c r="I95" s="27" t="s">
        <v>59</v>
      </c>
      <c r="J95" s="27" t="s">
        <v>1048</v>
      </c>
      <c r="K95" s="27" t="s">
        <v>413</v>
      </c>
      <c r="L95" s="28" t="n">
        <v>44678</v>
      </c>
      <c r="M95" s="28" t="n">
        <v>45042</v>
      </c>
      <c r="N95" s="29" t="n">
        <v>19100</v>
      </c>
      <c r="O95" s="27" t="s">
        <v>468</v>
      </c>
      <c r="P95" s="27" t="s">
        <v>621</v>
      </c>
      <c r="Q95" s="27" t="s">
        <v>621</v>
      </c>
      <c r="R95" s="27" t="s">
        <v>1038</v>
      </c>
      <c r="S95" s="27" t="s">
        <v>1049</v>
      </c>
      <c r="T95" s="21"/>
      <c r="U95" s="27" t="s">
        <v>549</v>
      </c>
      <c r="V95" s="21"/>
      <c r="W95" s="21"/>
      <c r="X95" s="21"/>
      <c r="Y95" s="21"/>
      <c r="Z95" s="21"/>
    </row>
    <row r="96" customFormat="false" ht="46.25" hidden="false" customHeight="false" outlineLevel="0" collapsed="false">
      <c r="A96" s="27" t="s">
        <v>404</v>
      </c>
      <c r="B96" s="27" t="s">
        <v>559</v>
      </c>
      <c r="C96" s="27" t="s">
        <v>1050</v>
      </c>
      <c r="D96" s="27" t="s">
        <v>1051</v>
      </c>
      <c r="E96" s="27" t="s">
        <v>132</v>
      </c>
      <c r="F96" s="27" t="s">
        <v>134</v>
      </c>
      <c r="G96" s="27" t="n">
        <v>9480880000115</v>
      </c>
      <c r="H96" s="27" t="s">
        <v>562</v>
      </c>
      <c r="I96" s="27" t="s">
        <v>424</v>
      </c>
      <c r="J96" s="27" t="s">
        <v>1052</v>
      </c>
      <c r="K96" s="27" t="s">
        <v>413</v>
      </c>
      <c r="L96" s="28" t="n">
        <v>44683</v>
      </c>
      <c r="M96" s="28" t="n">
        <v>45047</v>
      </c>
      <c r="N96" s="29" t="n">
        <v>189840</v>
      </c>
      <c r="O96" s="27" t="s">
        <v>1053</v>
      </c>
      <c r="P96" s="27" t="s">
        <v>564</v>
      </c>
      <c r="Q96" s="27" t="s">
        <v>564</v>
      </c>
      <c r="R96" s="27" t="s">
        <v>1038</v>
      </c>
      <c r="S96" s="27" t="s">
        <v>1054</v>
      </c>
      <c r="T96" s="27" t="s">
        <v>565</v>
      </c>
      <c r="U96" s="27" t="s">
        <v>418</v>
      </c>
      <c r="V96" s="21"/>
      <c r="W96" s="21"/>
      <c r="X96" s="21"/>
      <c r="Y96" s="21"/>
      <c r="Z96" s="21"/>
    </row>
    <row r="97" customFormat="false" ht="147" hidden="false" customHeight="false" outlineLevel="0" collapsed="false">
      <c r="A97" s="27" t="s">
        <v>404</v>
      </c>
      <c r="B97" s="27" t="s">
        <v>803</v>
      </c>
      <c r="C97" s="27" t="s">
        <v>804</v>
      </c>
      <c r="D97" s="27" t="s">
        <v>1055</v>
      </c>
      <c r="E97" s="27" t="s">
        <v>227</v>
      </c>
      <c r="F97" s="27" t="s">
        <v>229</v>
      </c>
      <c r="G97" s="27" t="n">
        <v>16956920000118</v>
      </c>
      <c r="H97" s="21"/>
      <c r="I97" s="27" t="s">
        <v>805</v>
      </c>
      <c r="J97" s="28" t="n">
        <v>44597</v>
      </c>
      <c r="K97" s="27" t="s">
        <v>413</v>
      </c>
      <c r="L97" s="28" t="n">
        <v>44684</v>
      </c>
      <c r="M97" s="28" t="n">
        <v>45048</v>
      </c>
      <c r="N97" s="29" t="n">
        <v>44040</v>
      </c>
      <c r="O97" s="29" t="n">
        <v>44040</v>
      </c>
      <c r="P97" s="27" t="s">
        <v>507</v>
      </c>
      <c r="Q97" s="27" t="s">
        <v>507</v>
      </c>
      <c r="R97" s="27" t="s">
        <v>1056</v>
      </c>
      <c r="S97" s="27" t="s">
        <v>808</v>
      </c>
      <c r="T97" s="27" t="s">
        <v>1057</v>
      </c>
      <c r="U97" s="27" t="s">
        <v>509</v>
      </c>
      <c r="V97" s="21"/>
      <c r="W97" s="21"/>
      <c r="X97" s="21"/>
      <c r="Y97" s="21"/>
      <c r="Z97" s="21"/>
    </row>
    <row r="98" customFormat="false" ht="35.05" hidden="false" customHeight="false" outlineLevel="0" collapsed="false">
      <c r="A98" s="27" t="s">
        <v>404</v>
      </c>
      <c r="B98" s="27" t="s">
        <v>1058</v>
      </c>
      <c r="C98" s="27" t="s">
        <v>1059</v>
      </c>
      <c r="D98" s="27" t="s">
        <v>787</v>
      </c>
      <c r="E98" s="27" t="s">
        <v>476</v>
      </c>
      <c r="F98" s="27" t="s">
        <v>477</v>
      </c>
      <c r="G98" s="27" t="n">
        <v>10456737000177</v>
      </c>
      <c r="H98" s="27" t="s">
        <v>478</v>
      </c>
      <c r="I98" s="27" t="s">
        <v>59</v>
      </c>
      <c r="J98" s="28" t="n">
        <v>44686</v>
      </c>
      <c r="K98" s="27" t="s">
        <v>413</v>
      </c>
      <c r="L98" s="28" t="n">
        <v>44686</v>
      </c>
      <c r="M98" s="28" t="n">
        <v>45050</v>
      </c>
      <c r="N98" s="29" t="n">
        <v>6160.2</v>
      </c>
      <c r="O98" s="27" t="s">
        <v>1060</v>
      </c>
      <c r="P98" s="27" t="s">
        <v>528</v>
      </c>
      <c r="Q98" s="27" t="s">
        <v>528</v>
      </c>
      <c r="R98" s="28" t="n">
        <v>44750</v>
      </c>
      <c r="S98" s="27" t="s">
        <v>1061</v>
      </c>
      <c r="T98" s="21"/>
      <c r="U98" s="27" t="s">
        <v>418</v>
      </c>
      <c r="V98" s="21"/>
      <c r="W98" s="21"/>
      <c r="X98" s="21"/>
      <c r="Y98" s="21"/>
      <c r="Z98" s="21"/>
    </row>
    <row r="99" customFormat="false" ht="46.25" hidden="false" customHeight="false" outlineLevel="0" collapsed="false">
      <c r="A99" s="27" t="s">
        <v>404</v>
      </c>
      <c r="B99" s="27" t="s">
        <v>261</v>
      </c>
      <c r="C99" s="27" t="s">
        <v>335</v>
      </c>
      <c r="D99" s="27" t="s">
        <v>1062</v>
      </c>
      <c r="E99" s="27" t="s">
        <v>661</v>
      </c>
      <c r="F99" s="27" t="s">
        <v>334</v>
      </c>
      <c r="G99" s="27" t="n">
        <v>69034668000156</v>
      </c>
      <c r="H99" s="27" t="s">
        <v>662</v>
      </c>
      <c r="I99" s="27" t="s">
        <v>424</v>
      </c>
      <c r="J99" s="28" t="n">
        <v>44839</v>
      </c>
      <c r="K99" s="27" t="s">
        <v>413</v>
      </c>
      <c r="L99" s="28" t="n">
        <v>44692</v>
      </c>
      <c r="M99" s="28" t="n">
        <v>45056</v>
      </c>
      <c r="N99" s="29" t="n">
        <v>1276403.2</v>
      </c>
      <c r="O99" s="27" t="s">
        <v>1063</v>
      </c>
      <c r="P99" s="27" t="s">
        <v>528</v>
      </c>
      <c r="Q99" s="27" t="s">
        <v>528</v>
      </c>
      <c r="R99" s="27" t="s">
        <v>1056</v>
      </c>
      <c r="S99" s="27" t="s">
        <v>1064</v>
      </c>
      <c r="T99" s="27" t="s">
        <v>665</v>
      </c>
      <c r="U99" s="27" t="s">
        <v>418</v>
      </c>
      <c r="V99" s="21"/>
      <c r="W99" s="21"/>
      <c r="X99" s="21"/>
      <c r="Y99" s="21"/>
      <c r="Z99" s="21"/>
    </row>
    <row r="100" customFormat="false" ht="46.25" hidden="false" customHeight="false" outlineLevel="0" collapsed="false">
      <c r="A100" s="27" t="s">
        <v>404</v>
      </c>
      <c r="B100" s="27" t="s">
        <v>480</v>
      </c>
      <c r="C100" s="27" t="s">
        <v>481</v>
      </c>
      <c r="D100" s="27" t="s">
        <v>1065</v>
      </c>
      <c r="E100" s="27" t="s">
        <v>465</v>
      </c>
      <c r="F100" s="27" t="s">
        <v>482</v>
      </c>
      <c r="G100" s="27" t="n">
        <v>62173620000180</v>
      </c>
      <c r="H100" s="27" t="s">
        <v>467</v>
      </c>
      <c r="I100" s="27" t="s">
        <v>424</v>
      </c>
      <c r="J100" s="27" t="s">
        <v>1066</v>
      </c>
      <c r="K100" s="27" t="s">
        <v>413</v>
      </c>
      <c r="L100" s="28" t="n">
        <v>44703</v>
      </c>
      <c r="M100" s="28" t="n">
        <v>45067</v>
      </c>
      <c r="N100" s="29" t="n">
        <v>59784</v>
      </c>
      <c r="O100" s="27" t="s">
        <v>1067</v>
      </c>
      <c r="P100" s="27" t="s">
        <v>484</v>
      </c>
      <c r="Q100" s="27" t="s">
        <v>484</v>
      </c>
      <c r="R100" s="21"/>
      <c r="S100" s="27" t="s">
        <v>1068</v>
      </c>
      <c r="T100" s="27" t="s">
        <v>471</v>
      </c>
      <c r="U100" s="27" t="s">
        <v>429</v>
      </c>
      <c r="V100" s="21"/>
      <c r="W100" s="21"/>
      <c r="X100" s="21"/>
      <c r="Y100" s="21"/>
      <c r="Z100" s="21"/>
    </row>
    <row r="101" customFormat="false" ht="68.65" hidden="false" customHeight="false" outlineLevel="0" collapsed="false">
      <c r="A101" s="27" t="s">
        <v>404</v>
      </c>
      <c r="B101" s="27" t="s">
        <v>1069</v>
      </c>
      <c r="C101" s="27" t="s">
        <v>1070</v>
      </c>
      <c r="D101" s="27" t="s">
        <v>1071</v>
      </c>
      <c r="E101" s="27" t="s">
        <v>454</v>
      </c>
      <c r="F101" s="27" t="s">
        <v>122</v>
      </c>
      <c r="G101" s="27" t="n">
        <v>191</v>
      </c>
      <c r="H101" s="27" t="s">
        <v>456</v>
      </c>
      <c r="I101" s="27" t="s">
        <v>59</v>
      </c>
      <c r="J101" s="27" t="s">
        <v>1072</v>
      </c>
      <c r="K101" s="27" t="s">
        <v>413</v>
      </c>
      <c r="L101" s="28" t="n">
        <v>44704</v>
      </c>
      <c r="M101" s="28" t="n">
        <v>45068</v>
      </c>
      <c r="N101" s="29" t="n">
        <v>24000</v>
      </c>
      <c r="O101" s="21"/>
      <c r="P101" s="27" t="s">
        <v>459</v>
      </c>
      <c r="Q101" s="27" t="s">
        <v>459</v>
      </c>
      <c r="R101" s="28" t="n">
        <v>44838</v>
      </c>
      <c r="S101" s="27" t="s">
        <v>1073</v>
      </c>
      <c r="T101" s="21"/>
      <c r="U101" s="27" t="s">
        <v>461</v>
      </c>
      <c r="V101" s="21"/>
      <c r="W101" s="21"/>
      <c r="X101" s="21"/>
      <c r="Y101" s="21"/>
      <c r="Z101" s="21"/>
    </row>
    <row r="102" customFormat="false" ht="57.45" hidden="false" customHeight="false" outlineLevel="0" collapsed="false">
      <c r="A102" s="27" t="s">
        <v>404</v>
      </c>
      <c r="B102" s="27" t="s">
        <v>980</v>
      </c>
      <c r="C102" s="27" t="s">
        <v>1074</v>
      </c>
      <c r="D102" s="27" t="s">
        <v>274</v>
      </c>
      <c r="E102" s="27" t="s">
        <v>150</v>
      </c>
      <c r="F102" s="27" t="s">
        <v>497</v>
      </c>
      <c r="G102" s="27" t="n">
        <v>22317405000190</v>
      </c>
      <c r="H102" s="27" t="s">
        <v>498</v>
      </c>
      <c r="I102" s="27" t="s">
        <v>59</v>
      </c>
      <c r="J102" s="27" t="s">
        <v>1075</v>
      </c>
      <c r="K102" s="27" t="s">
        <v>413</v>
      </c>
      <c r="L102" s="28" t="n">
        <v>44712</v>
      </c>
      <c r="M102" s="28" t="n">
        <v>45076</v>
      </c>
      <c r="N102" s="29" t="n">
        <v>12936</v>
      </c>
      <c r="O102" s="27" t="s">
        <v>1076</v>
      </c>
      <c r="P102" s="27" t="s">
        <v>484</v>
      </c>
      <c r="Q102" s="27" t="s">
        <v>484</v>
      </c>
      <c r="R102" s="21"/>
      <c r="S102" s="27" t="s">
        <v>839</v>
      </c>
      <c r="T102" s="21"/>
      <c r="U102" s="27" t="s">
        <v>429</v>
      </c>
      <c r="V102" s="21"/>
      <c r="W102" s="21"/>
      <c r="X102" s="21"/>
      <c r="Y102" s="21"/>
      <c r="Z102" s="21"/>
    </row>
    <row r="103" customFormat="false" ht="46.25" hidden="false" customHeight="false" outlineLevel="0" collapsed="false">
      <c r="A103" s="27" t="s">
        <v>404</v>
      </c>
      <c r="B103" s="27" t="s">
        <v>541</v>
      </c>
      <c r="C103" s="27" t="s">
        <v>542</v>
      </c>
      <c r="D103" s="27" t="s">
        <v>1077</v>
      </c>
      <c r="E103" s="27" t="s">
        <v>544</v>
      </c>
      <c r="F103" s="27" t="s">
        <v>96</v>
      </c>
      <c r="G103" s="27" t="n">
        <v>24519787000160</v>
      </c>
      <c r="H103" s="27" t="s">
        <v>545</v>
      </c>
      <c r="I103" s="27" t="s">
        <v>424</v>
      </c>
      <c r="J103" s="28" t="n">
        <v>44567</v>
      </c>
      <c r="K103" s="27" t="s">
        <v>693</v>
      </c>
      <c r="L103" s="28" t="n">
        <v>44732</v>
      </c>
      <c r="M103" s="28" t="n">
        <v>45096</v>
      </c>
      <c r="N103" s="29" t="n">
        <v>26004</v>
      </c>
      <c r="O103" s="27" t="s">
        <v>1078</v>
      </c>
      <c r="P103" s="27" t="s">
        <v>547</v>
      </c>
      <c r="Q103" s="27" t="s">
        <v>547</v>
      </c>
      <c r="R103" s="27" t="s">
        <v>1056</v>
      </c>
      <c r="S103" s="27" t="s">
        <v>1079</v>
      </c>
      <c r="T103" s="27" t="s">
        <v>548</v>
      </c>
      <c r="U103" s="27" t="s">
        <v>549</v>
      </c>
      <c r="V103" s="21"/>
      <c r="W103" s="21"/>
      <c r="X103" s="21"/>
      <c r="Y103" s="21"/>
      <c r="Z103" s="21"/>
    </row>
    <row r="104" customFormat="false" ht="91" hidden="false" customHeight="false" outlineLevel="0" collapsed="false">
      <c r="A104" s="27" t="s">
        <v>404</v>
      </c>
      <c r="B104" s="27" t="s">
        <v>1080</v>
      </c>
      <c r="C104" s="27" t="s">
        <v>1081</v>
      </c>
      <c r="D104" s="27" t="s">
        <v>1069</v>
      </c>
      <c r="E104" s="27" t="s">
        <v>1082</v>
      </c>
      <c r="F104" s="27" t="s">
        <v>1083</v>
      </c>
      <c r="G104" s="27" t="n">
        <v>44027824000120</v>
      </c>
      <c r="H104" s="27" t="s">
        <v>1084</v>
      </c>
      <c r="I104" s="27" t="s">
        <v>59</v>
      </c>
      <c r="J104" s="27" t="s">
        <v>1085</v>
      </c>
      <c r="K104" s="27" t="s">
        <v>413</v>
      </c>
      <c r="L104" s="28" t="n">
        <v>44735</v>
      </c>
      <c r="M104" s="28" t="n">
        <v>45099</v>
      </c>
      <c r="N104" s="29" t="n">
        <v>5040</v>
      </c>
      <c r="O104" s="27" t="s">
        <v>468</v>
      </c>
      <c r="P104" s="27" t="s">
        <v>448</v>
      </c>
      <c r="Q104" s="27" t="s">
        <v>448</v>
      </c>
      <c r="R104" s="28" t="n">
        <v>44750</v>
      </c>
      <c r="S104" s="27" t="s">
        <v>1086</v>
      </c>
      <c r="T104" s="27" t="s">
        <v>1087</v>
      </c>
      <c r="U104" s="27" t="s">
        <v>615</v>
      </c>
      <c r="V104" s="21"/>
      <c r="W104" s="21"/>
      <c r="X104" s="21"/>
      <c r="Y104" s="21"/>
      <c r="Z104" s="21"/>
    </row>
    <row r="105" customFormat="false" ht="79.85" hidden="false" customHeight="false" outlineLevel="0" collapsed="false">
      <c r="A105" s="27" t="s">
        <v>404</v>
      </c>
      <c r="B105" s="27" t="s">
        <v>887</v>
      </c>
      <c r="C105" s="27" t="s">
        <v>1044</v>
      </c>
      <c r="D105" s="27" t="s">
        <v>826</v>
      </c>
      <c r="E105" s="27" t="s">
        <v>1088</v>
      </c>
      <c r="F105" s="27" t="s">
        <v>1089</v>
      </c>
      <c r="G105" s="27" t="n">
        <v>3330023000152</v>
      </c>
      <c r="H105" s="21"/>
      <c r="I105" s="27" t="s">
        <v>59</v>
      </c>
      <c r="J105" s="27" t="s">
        <v>1090</v>
      </c>
      <c r="K105" s="27" t="s">
        <v>413</v>
      </c>
      <c r="L105" s="28" t="n">
        <v>44763</v>
      </c>
      <c r="M105" s="28" t="n">
        <v>45127</v>
      </c>
      <c r="N105" s="29" t="n">
        <v>13171.81</v>
      </c>
      <c r="O105" s="27" t="s">
        <v>1091</v>
      </c>
      <c r="P105" s="27" t="s">
        <v>976</v>
      </c>
      <c r="Q105" s="27" t="s">
        <v>976</v>
      </c>
      <c r="R105" s="28" t="n">
        <v>44772</v>
      </c>
      <c r="S105" s="27" t="s">
        <v>1092</v>
      </c>
      <c r="T105" s="21"/>
      <c r="U105" s="27" t="s">
        <v>418</v>
      </c>
      <c r="V105" s="21"/>
      <c r="W105" s="21"/>
      <c r="X105" s="21"/>
      <c r="Y105" s="21"/>
      <c r="Z105" s="21"/>
    </row>
    <row r="106" customFormat="false" ht="46.25" hidden="false" customHeight="false" outlineLevel="0" collapsed="false">
      <c r="A106" s="27" t="s">
        <v>404</v>
      </c>
      <c r="B106" s="27" t="s">
        <v>687</v>
      </c>
      <c r="C106" s="27" t="s">
        <v>688</v>
      </c>
      <c r="D106" s="27" t="s">
        <v>1093</v>
      </c>
      <c r="E106" s="27" t="s">
        <v>689</v>
      </c>
      <c r="F106" s="27" t="s">
        <v>690</v>
      </c>
      <c r="G106" s="27" t="n">
        <v>10550664000188</v>
      </c>
      <c r="H106" s="27" t="s">
        <v>691</v>
      </c>
      <c r="I106" s="27" t="s">
        <v>635</v>
      </c>
      <c r="J106" s="27" t="s">
        <v>1094</v>
      </c>
      <c r="K106" s="27" t="s">
        <v>413</v>
      </c>
      <c r="L106" s="28" t="n">
        <v>44763</v>
      </c>
      <c r="M106" s="28" t="n">
        <v>45127</v>
      </c>
      <c r="N106" s="29" t="n">
        <v>196496.4</v>
      </c>
      <c r="O106" s="27" t="s">
        <v>1095</v>
      </c>
      <c r="P106" s="27" t="s">
        <v>694</v>
      </c>
      <c r="Q106" s="27" t="s">
        <v>694</v>
      </c>
      <c r="R106" s="27" t="s">
        <v>1096</v>
      </c>
      <c r="S106" s="27" t="s">
        <v>1097</v>
      </c>
      <c r="T106" s="27" t="s">
        <v>696</v>
      </c>
      <c r="U106" s="27" t="s">
        <v>615</v>
      </c>
      <c r="V106" s="21"/>
      <c r="W106" s="21"/>
      <c r="X106" s="21"/>
      <c r="Y106" s="21"/>
      <c r="Z106" s="21"/>
    </row>
    <row r="107" customFormat="false" ht="79.85" hidden="false" customHeight="false" outlineLevel="0" collapsed="false">
      <c r="A107" s="27" t="s">
        <v>404</v>
      </c>
      <c r="B107" s="27" t="s">
        <v>1098</v>
      </c>
      <c r="C107" s="27" t="s">
        <v>1099</v>
      </c>
      <c r="D107" s="27" t="s">
        <v>1043</v>
      </c>
      <c r="E107" s="27" t="s">
        <v>888</v>
      </c>
      <c r="F107" s="27" t="s">
        <v>1100</v>
      </c>
      <c r="G107" s="27" t="n">
        <v>6154420000109</v>
      </c>
      <c r="H107" s="21"/>
      <c r="I107" s="27" t="s">
        <v>59</v>
      </c>
      <c r="J107" s="27" t="s">
        <v>1101</v>
      </c>
      <c r="K107" s="27" t="s">
        <v>1102</v>
      </c>
      <c r="L107" s="28" t="n">
        <v>44706</v>
      </c>
      <c r="M107" s="28" t="n">
        <v>45131</v>
      </c>
      <c r="N107" s="29" t="n">
        <v>3980</v>
      </c>
      <c r="O107" s="27" t="s">
        <v>1103</v>
      </c>
      <c r="P107" s="21"/>
      <c r="Q107" s="21"/>
      <c r="R107" s="21"/>
      <c r="S107" s="27" t="s">
        <v>1104</v>
      </c>
      <c r="T107" s="21"/>
      <c r="U107" s="21"/>
      <c r="V107" s="21"/>
      <c r="W107" s="21"/>
      <c r="X107" s="21"/>
      <c r="Y107" s="21"/>
      <c r="Z107" s="21"/>
    </row>
    <row r="108" customFormat="false" ht="79.85" hidden="false" customHeight="false" outlineLevel="0" collapsed="false">
      <c r="A108" s="27" t="s">
        <v>404</v>
      </c>
      <c r="B108" s="27" t="s">
        <v>624</v>
      </c>
      <c r="C108" s="27" t="s">
        <v>625</v>
      </c>
      <c r="D108" s="27" t="s">
        <v>1105</v>
      </c>
      <c r="E108" s="27" t="s">
        <v>308</v>
      </c>
      <c r="F108" s="27" t="s">
        <v>627</v>
      </c>
      <c r="G108" s="27" t="n">
        <v>76535764000143</v>
      </c>
      <c r="H108" s="21"/>
      <c r="I108" s="27" t="s">
        <v>424</v>
      </c>
      <c r="J108" s="27" t="s">
        <v>1106</v>
      </c>
      <c r="K108" s="27" t="s">
        <v>413</v>
      </c>
      <c r="L108" s="28" t="n">
        <v>44770</v>
      </c>
      <c r="M108" s="28" t="n">
        <v>45134</v>
      </c>
      <c r="N108" s="29" t="n">
        <v>12886.43</v>
      </c>
      <c r="O108" s="27" t="s">
        <v>1107</v>
      </c>
      <c r="P108" s="27" t="s">
        <v>507</v>
      </c>
      <c r="Q108" s="27" t="s">
        <v>507</v>
      </c>
      <c r="R108" s="27" t="s">
        <v>1108</v>
      </c>
      <c r="S108" s="27" t="s">
        <v>629</v>
      </c>
      <c r="T108" s="27" t="s">
        <v>600</v>
      </c>
      <c r="U108" s="27" t="s">
        <v>509</v>
      </c>
      <c r="V108" s="21"/>
      <c r="W108" s="21"/>
      <c r="X108" s="21"/>
      <c r="Y108" s="21"/>
      <c r="Z108" s="21"/>
    </row>
    <row r="109" customFormat="false" ht="46.25" hidden="false" customHeight="false" outlineLevel="0" collapsed="false">
      <c r="A109" s="27" t="s">
        <v>404</v>
      </c>
      <c r="B109" s="27" t="s">
        <v>573</v>
      </c>
      <c r="C109" s="27" t="s">
        <v>1109</v>
      </c>
      <c r="D109" s="27" t="s">
        <v>1110</v>
      </c>
      <c r="E109" s="27" t="s">
        <v>576</v>
      </c>
      <c r="F109" s="27" t="s">
        <v>577</v>
      </c>
      <c r="G109" s="27" t="s">
        <v>1111</v>
      </c>
      <c r="H109" s="27" t="s">
        <v>578</v>
      </c>
      <c r="I109" s="27" t="s">
        <v>424</v>
      </c>
      <c r="J109" s="28" t="n">
        <v>44812</v>
      </c>
      <c r="K109" s="27" t="s">
        <v>413</v>
      </c>
      <c r="L109" s="28" t="n">
        <v>44785</v>
      </c>
      <c r="M109" s="28" t="n">
        <v>45149</v>
      </c>
      <c r="N109" s="29" t="n">
        <v>2393.76</v>
      </c>
      <c r="O109" s="27" t="s">
        <v>1112</v>
      </c>
      <c r="P109" s="27" t="s">
        <v>564</v>
      </c>
      <c r="Q109" s="27" t="s">
        <v>564</v>
      </c>
      <c r="R109" s="27" t="s">
        <v>1113</v>
      </c>
      <c r="S109" s="27" t="s">
        <v>1114</v>
      </c>
      <c r="T109" s="27" t="s">
        <v>580</v>
      </c>
      <c r="U109" s="27" t="s">
        <v>418</v>
      </c>
      <c r="V109" s="21"/>
      <c r="W109" s="21"/>
      <c r="X109" s="21"/>
      <c r="Y109" s="21"/>
      <c r="Z109" s="21"/>
    </row>
    <row r="110" customFormat="false" ht="124.6" hidden="false" customHeight="false" outlineLevel="0" collapsed="false">
      <c r="A110" s="27" t="s">
        <v>404</v>
      </c>
      <c r="B110" s="27" t="s">
        <v>906</v>
      </c>
      <c r="C110" s="27" t="s">
        <v>1115</v>
      </c>
      <c r="D110" s="27" t="s">
        <v>1116</v>
      </c>
      <c r="E110" s="27" t="s">
        <v>909</v>
      </c>
      <c r="F110" s="27" t="s">
        <v>910</v>
      </c>
      <c r="G110" s="27" t="s">
        <v>1117</v>
      </c>
      <c r="H110" s="27" t="s">
        <v>911</v>
      </c>
      <c r="I110" s="27" t="s">
        <v>655</v>
      </c>
      <c r="J110" s="27" t="s">
        <v>1118</v>
      </c>
      <c r="K110" s="27" t="s">
        <v>413</v>
      </c>
      <c r="L110" s="28" t="n">
        <v>44789</v>
      </c>
      <c r="M110" s="28" t="n">
        <v>45153</v>
      </c>
      <c r="N110" s="29" t="n">
        <v>33125.6</v>
      </c>
      <c r="O110" s="27" t="s">
        <v>1119</v>
      </c>
      <c r="P110" s="27" t="s">
        <v>484</v>
      </c>
      <c r="Q110" s="27" t="s">
        <v>484</v>
      </c>
      <c r="R110" s="27" t="s">
        <v>1113</v>
      </c>
      <c r="S110" s="27" t="s">
        <v>914</v>
      </c>
      <c r="T110" s="27" t="s">
        <v>915</v>
      </c>
      <c r="U110" s="27" t="s">
        <v>429</v>
      </c>
      <c r="V110" s="21"/>
      <c r="W110" s="21"/>
      <c r="X110" s="21"/>
      <c r="Y110" s="21"/>
      <c r="Z110" s="21"/>
    </row>
    <row r="111" customFormat="false" ht="46.25" hidden="false" customHeight="false" outlineLevel="0" collapsed="false">
      <c r="A111" s="27" t="s">
        <v>404</v>
      </c>
      <c r="B111" s="27" t="s">
        <v>1120</v>
      </c>
      <c r="C111" s="27" t="s">
        <v>1121</v>
      </c>
      <c r="D111" s="27" t="s">
        <v>842</v>
      </c>
      <c r="E111" s="27" t="s">
        <v>843</v>
      </c>
      <c r="F111" s="27" t="s">
        <v>844</v>
      </c>
      <c r="G111" s="27" t="s">
        <v>1122</v>
      </c>
      <c r="H111" s="21"/>
      <c r="I111" s="27" t="s">
        <v>59</v>
      </c>
      <c r="J111" s="27" t="s">
        <v>1123</v>
      </c>
      <c r="K111" s="27" t="s">
        <v>413</v>
      </c>
      <c r="L111" s="28" t="n">
        <v>44796</v>
      </c>
      <c r="M111" s="28" t="n">
        <v>45160</v>
      </c>
      <c r="N111" s="29" t="n">
        <v>2206.96</v>
      </c>
      <c r="O111" s="21"/>
      <c r="P111" s="27" t="s">
        <v>1124</v>
      </c>
      <c r="Q111" s="27" t="s">
        <v>1124</v>
      </c>
      <c r="R111" s="21"/>
      <c r="S111" s="27" t="s">
        <v>1125</v>
      </c>
      <c r="T111" s="27" t="s">
        <v>1126</v>
      </c>
      <c r="U111" s="27" t="s">
        <v>418</v>
      </c>
      <c r="V111" s="21"/>
      <c r="W111" s="21"/>
      <c r="X111" s="21"/>
      <c r="Y111" s="21"/>
      <c r="Z111" s="21"/>
    </row>
    <row r="112" customFormat="false" ht="91" hidden="false" customHeight="false" outlineLevel="0" collapsed="false">
      <c r="A112" s="27" t="s">
        <v>404</v>
      </c>
      <c r="B112" s="27" t="s">
        <v>916</v>
      </c>
      <c r="C112" s="27" t="s">
        <v>917</v>
      </c>
      <c r="D112" s="27" t="s">
        <v>1127</v>
      </c>
      <c r="E112" s="27" t="s">
        <v>918</v>
      </c>
      <c r="F112" s="27" t="s">
        <v>919</v>
      </c>
      <c r="G112" s="27" t="s">
        <v>1128</v>
      </c>
      <c r="H112" s="27" t="s">
        <v>920</v>
      </c>
      <c r="I112" s="27" t="s">
        <v>424</v>
      </c>
      <c r="J112" s="27" t="s">
        <v>1129</v>
      </c>
      <c r="K112" s="27" t="s">
        <v>413</v>
      </c>
      <c r="L112" s="28" t="n">
        <v>44797</v>
      </c>
      <c r="M112" s="28" t="n">
        <v>45161</v>
      </c>
      <c r="N112" s="29" t="n">
        <v>4000</v>
      </c>
      <c r="O112" s="21"/>
      <c r="P112" s="27" t="s">
        <v>564</v>
      </c>
      <c r="Q112" s="27" t="s">
        <v>564</v>
      </c>
      <c r="R112" s="27" t="s">
        <v>1130</v>
      </c>
      <c r="S112" s="27" t="s">
        <v>923</v>
      </c>
      <c r="T112" s="27" t="s">
        <v>924</v>
      </c>
      <c r="U112" s="27" t="s">
        <v>418</v>
      </c>
      <c r="V112" s="21"/>
      <c r="W112" s="21"/>
      <c r="X112" s="21"/>
      <c r="Y112" s="21"/>
      <c r="Z112" s="21"/>
    </row>
    <row r="113" customFormat="false" ht="68.65" hidden="false" customHeight="false" outlineLevel="0" collapsed="false">
      <c r="A113" s="27" t="s">
        <v>404</v>
      </c>
      <c r="B113" s="27" t="s">
        <v>930</v>
      </c>
      <c r="C113" s="27" t="s">
        <v>1131</v>
      </c>
      <c r="D113" s="27" t="s">
        <v>1132</v>
      </c>
      <c r="E113" s="27" t="s">
        <v>939</v>
      </c>
      <c r="F113" s="27" t="s">
        <v>1133</v>
      </c>
      <c r="G113" s="27" t="s">
        <v>941</v>
      </c>
      <c r="H113" s="21"/>
      <c r="I113" s="27" t="s">
        <v>59</v>
      </c>
      <c r="J113" s="28" t="n">
        <v>44690</v>
      </c>
      <c r="K113" s="27" t="s">
        <v>413</v>
      </c>
      <c r="L113" s="28" t="n">
        <v>44809</v>
      </c>
      <c r="M113" s="28" t="n">
        <v>45173</v>
      </c>
      <c r="N113" s="29" t="n">
        <v>1635</v>
      </c>
      <c r="O113" s="21"/>
      <c r="P113" s="27" t="s">
        <v>427</v>
      </c>
      <c r="Q113" s="27" t="s">
        <v>427</v>
      </c>
      <c r="R113" s="28" t="n">
        <v>44876</v>
      </c>
      <c r="S113" s="27" t="s">
        <v>1134</v>
      </c>
      <c r="T113" s="21"/>
      <c r="U113" s="27" t="s">
        <v>429</v>
      </c>
      <c r="V113" s="21"/>
      <c r="W113" s="21"/>
      <c r="X113" s="21"/>
      <c r="Y113" s="21"/>
      <c r="Z113" s="21"/>
    </row>
    <row r="114" customFormat="false" ht="57.45" hidden="false" customHeight="false" outlineLevel="0" collapsed="false">
      <c r="A114" s="27" t="s">
        <v>404</v>
      </c>
      <c r="B114" s="27" t="s">
        <v>1135</v>
      </c>
      <c r="C114" s="27" t="s">
        <v>1136</v>
      </c>
      <c r="D114" s="27" t="s">
        <v>1098</v>
      </c>
      <c r="E114" s="27" t="s">
        <v>1137</v>
      </c>
      <c r="F114" s="27" t="s">
        <v>1138</v>
      </c>
      <c r="G114" s="27" t="s">
        <v>1139</v>
      </c>
      <c r="H114" s="27" t="s">
        <v>1140</v>
      </c>
      <c r="I114" s="27" t="s">
        <v>59</v>
      </c>
      <c r="J114" s="28" t="n">
        <v>44904</v>
      </c>
      <c r="K114" s="27" t="s">
        <v>413</v>
      </c>
      <c r="L114" s="28" t="n">
        <v>44816</v>
      </c>
      <c r="M114" s="28" t="n">
        <v>45180</v>
      </c>
      <c r="N114" s="29" t="n">
        <v>3000</v>
      </c>
      <c r="O114" s="27" t="s">
        <v>1141</v>
      </c>
      <c r="P114" s="27" t="s">
        <v>528</v>
      </c>
      <c r="Q114" s="27" t="s">
        <v>528</v>
      </c>
      <c r="R114" s="28" t="n">
        <v>44838</v>
      </c>
      <c r="S114" s="27" t="s">
        <v>1142</v>
      </c>
      <c r="T114" s="27" t="s">
        <v>1143</v>
      </c>
      <c r="U114" s="27" t="s">
        <v>418</v>
      </c>
      <c r="V114" s="21"/>
      <c r="W114" s="21"/>
      <c r="X114" s="21"/>
      <c r="Y114" s="21"/>
      <c r="Z114" s="21"/>
    </row>
    <row r="115" customFormat="false" ht="46.25" hidden="false" customHeight="false" outlineLevel="0" collapsed="false">
      <c r="A115" s="27" t="s">
        <v>404</v>
      </c>
      <c r="B115" s="27" t="s">
        <v>626</v>
      </c>
      <c r="C115" s="27" t="s">
        <v>937</v>
      </c>
      <c r="D115" s="27" t="s">
        <v>1144</v>
      </c>
      <c r="E115" s="27" t="s">
        <v>939</v>
      </c>
      <c r="F115" s="27" t="s">
        <v>940</v>
      </c>
      <c r="G115" s="27" t="s">
        <v>941</v>
      </c>
      <c r="H115" s="21"/>
      <c r="I115" s="27" t="s">
        <v>424</v>
      </c>
      <c r="J115" s="27" t="s">
        <v>1145</v>
      </c>
      <c r="K115" s="27" t="s">
        <v>504</v>
      </c>
      <c r="L115" s="28" t="n">
        <v>44454</v>
      </c>
      <c r="M115" s="28" t="n">
        <v>45183</v>
      </c>
      <c r="N115" s="29" t="n">
        <v>18000</v>
      </c>
      <c r="O115" s="27" t="s">
        <v>1146</v>
      </c>
      <c r="P115" s="27" t="s">
        <v>507</v>
      </c>
      <c r="Q115" s="27" t="s">
        <v>507</v>
      </c>
      <c r="R115" s="27" t="s">
        <v>1147</v>
      </c>
      <c r="S115" s="27" t="s">
        <v>1148</v>
      </c>
      <c r="T115" s="27" t="s">
        <v>945</v>
      </c>
      <c r="U115" s="27" t="s">
        <v>509</v>
      </c>
      <c r="V115" s="21"/>
      <c r="W115" s="21"/>
      <c r="X115" s="21"/>
      <c r="Y115" s="21"/>
      <c r="Z115" s="21"/>
    </row>
    <row r="116" customFormat="false" ht="113.4" hidden="false" customHeight="false" outlineLevel="0" collapsed="false">
      <c r="A116" s="27" t="s">
        <v>404</v>
      </c>
      <c r="B116" s="27" t="s">
        <v>77</v>
      </c>
      <c r="C116" s="27" t="s">
        <v>78</v>
      </c>
      <c r="D116" s="27" t="s">
        <v>79</v>
      </c>
      <c r="E116" s="27" t="s">
        <v>74</v>
      </c>
      <c r="F116" s="27" t="s">
        <v>948</v>
      </c>
      <c r="G116" s="27" t="s">
        <v>1149</v>
      </c>
      <c r="H116" s="27" t="s">
        <v>949</v>
      </c>
      <c r="I116" s="27" t="s">
        <v>59</v>
      </c>
      <c r="J116" s="27" t="s">
        <v>1150</v>
      </c>
      <c r="K116" s="27" t="s">
        <v>413</v>
      </c>
      <c r="L116" s="28" t="n">
        <v>44826</v>
      </c>
      <c r="M116" s="28" t="n">
        <v>45190</v>
      </c>
      <c r="N116" s="29" t="n">
        <v>38400</v>
      </c>
      <c r="O116" s="27" t="s">
        <v>1151</v>
      </c>
      <c r="P116" s="27" t="s">
        <v>507</v>
      </c>
      <c r="Q116" s="27" t="s">
        <v>507</v>
      </c>
      <c r="R116" s="28" t="n">
        <v>44838</v>
      </c>
      <c r="S116" s="27" t="s">
        <v>1152</v>
      </c>
      <c r="T116" s="27" t="s">
        <v>1153</v>
      </c>
      <c r="U116" s="27" t="s">
        <v>509</v>
      </c>
      <c r="V116" s="21"/>
      <c r="W116" s="21"/>
      <c r="X116" s="21"/>
      <c r="Y116" s="21"/>
      <c r="Z116" s="21"/>
    </row>
    <row r="117" customFormat="false" ht="91" hidden="false" customHeight="false" outlineLevel="0" collapsed="false">
      <c r="A117" s="27" t="s">
        <v>404</v>
      </c>
      <c r="B117" s="27" t="s">
        <v>294</v>
      </c>
      <c r="C117" s="27" t="s">
        <v>295</v>
      </c>
      <c r="D117" s="27" t="s">
        <v>1154</v>
      </c>
      <c r="E117" s="27" t="s">
        <v>291</v>
      </c>
      <c r="F117" s="27" t="s">
        <v>293</v>
      </c>
      <c r="G117" s="27" t="s">
        <v>1155</v>
      </c>
      <c r="H117" s="21"/>
      <c r="I117" s="27" t="s">
        <v>424</v>
      </c>
      <c r="J117" s="27" t="s">
        <v>1156</v>
      </c>
      <c r="K117" s="27" t="s">
        <v>413</v>
      </c>
      <c r="L117" s="28" t="n">
        <v>44826</v>
      </c>
      <c r="M117" s="28" t="n">
        <v>45190</v>
      </c>
      <c r="N117" s="29" t="n">
        <v>303871.68</v>
      </c>
      <c r="O117" s="27" t="s">
        <v>1157</v>
      </c>
      <c r="P117" s="27" t="s">
        <v>958</v>
      </c>
      <c r="Q117" s="27" t="s">
        <v>958</v>
      </c>
      <c r="R117" s="27" t="s">
        <v>1113</v>
      </c>
      <c r="S117" s="27" t="s">
        <v>703</v>
      </c>
      <c r="T117" s="27" t="s">
        <v>704</v>
      </c>
      <c r="U117" s="27" t="s">
        <v>418</v>
      </c>
      <c r="V117" s="21"/>
      <c r="W117" s="21"/>
      <c r="X117" s="21"/>
      <c r="Y117" s="21"/>
      <c r="Z117" s="21"/>
    </row>
    <row r="118" customFormat="false" ht="135.8" hidden="false" customHeight="false" outlineLevel="0" collapsed="false">
      <c r="A118" s="27" t="s">
        <v>404</v>
      </c>
      <c r="B118" s="27" t="s">
        <v>700</v>
      </c>
      <c r="C118" s="27" t="s">
        <v>705</v>
      </c>
      <c r="D118" s="27" t="s">
        <v>1158</v>
      </c>
      <c r="E118" s="27" t="s">
        <v>150</v>
      </c>
      <c r="F118" s="27" t="s">
        <v>1159</v>
      </c>
      <c r="G118" s="27" t="s">
        <v>1160</v>
      </c>
      <c r="H118" s="27" t="s">
        <v>498</v>
      </c>
      <c r="I118" s="27" t="s">
        <v>424</v>
      </c>
      <c r="J118" s="27" t="s">
        <v>1156</v>
      </c>
      <c r="K118" s="27" t="s">
        <v>413</v>
      </c>
      <c r="L118" s="28" t="n">
        <v>44832</v>
      </c>
      <c r="M118" s="28" t="n">
        <v>45196</v>
      </c>
      <c r="N118" s="29" t="n">
        <v>249140.4</v>
      </c>
      <c r="O118" s="27" t="s">
        <v>1161</v>
      </c>
      <c r="P118" s="27" t="s">
        <v>484</v>
      </c>
      <c r="Q118" s="27" t="s">
        <v>484</v>
      </c>
      <c r="R118" s="27" t="s">
        <v>1113</v>
      </c>
      <c r="S118" s="27" t="s">
        <v>1162</v>
      </c>
      <c r="T118" s="27" t="s">
        <v>499</v>
      </c>
      <c r="U118" s="27" t="s">
        <v>429</v>
      </c>
      <c r="V118" s="21"/>
      <c r="W118" s="21"/>
      <c r="X118" s="21"/>
      <c r="Y118" s="21"/>
      <c r="Z118" s="21"/>
    </row>
    <row r="119" customFormat="false" ht="46.25" hidden="false" customHeight="false" outlineLevel="0" collapsed="false">
      <c r="A119" s="27" t="s">
        <v>404</v>
      </c>
      <c r="B119" s="27" t="s">
        <v>207</v>
      </c>
      <c r="C119" s="27" t="s">
        <v>208</v>
      </c>
      <c r="D119" s="27" t="s">
        <v>1163</v>
      </c>
      <c r="E119" s="27" t="s">
        <v>204</v>
      </c>
      <c r="F119" s="27" t="s">
        <v>206</v>
      </c>
      <c r="G119" s="27" t="s">
        <v>1164</v>
      </c>
      <c r="H119" s="27" t="s">
        <v>965</v>
      </c>
      <c r="I119" s="27" t="s">
        <v>966</v>
      </c>
      <c r="J119" s="27" t="s">
        <v>1165</v>
      </c>
      <c r="K119" s="27" t="s">
        <v>413</v>
      </c>
      <c r="L119" s="28" t="n">
        <v>44835</v>
      </c>
      <c r="M119" s="28" t="n">
        <v>45199</v>
      </c>
      <c r="N119" s="29" t="n">
        <v>12963.45</v>
      </c>
      <c r="O119" s="21"/>
      <c r="P119" s="27" t="s">
        <v>968</v>
      </c>
      <c r="Q119" s="27" t="s">
        <v>968</v>
      </c>
      <c r="R119" s="27" t="s">
        <v>1113</v>
      </c>
      <c r="S119" s="27" t="s">
        <v>969</v>
      </c>
      <c r="T119" s="27" t="s">
        <v>1166</v>
      </c>
      <c r="U119" s="27" t="s">
        <v>725</v>
      </c>
      <c r="V119" s="21"/>
      <c r="W119" s="21"/>
      <c r="X119" s="21"/>
      <c r="Y119" s="21"/>
      <c r="Z119" s="21"/>
    </row>
    <row r="120" customFormat="false" ht="57.45" hidden="false" customHeight="false" outlineLevel="0" collapsed="false">
      <c r="A120" s="27" t="s">
        <v>404</v>
      </c>
      <c r="B120" s="27" t="s">
        <v>584</v>
      </c>
      <c r="C120" s="27" t="s">
        <v>585</v>
      </c>
      <c r="D120" s="27" t="s">
        <v>1167</v>
      </c>
      <c r="E120" s="27" t="s">
        <v>587</v>
      </c>
      <c r="F120" s="27" t="s">
        <v>588</v>
      </c>
      <c r="G120" s="27" t="s">
        <v>1168</v>
      </c>
      <c r="H120" s="21"/>
      <c r="I120" s="27" t="s">
        <v>424</v>
      </c>
      <c r="J120" s="21"/>
      <c r="K120" s="27" t="s">
        <v>693</v>
      </c>
      <c r="L120" s="28" t="n">
        <v>44858</v>
      </c>
      <c r="M120" s="28" t="n">
        <v>45222</v>
      </c>
      <c r="N120" s="29" t="n">
        <v>1254.51</v>
      </c>
      <c r="O120" s="27" t="s">
        <v>1169</v>
      </c>
      <c r="P120" s="27" t="s">
        <v>564</v>
      </c>
      <c r="Q120" s="27" t="s">
        <v>564</v>
      </c>
      <c r="R120" s="21"/>
      <c r="S120" s="27" t="s">
        <v>1170</v>
      </c>
      <c r="T120" s="27" t="s">
        <v>1171</v>
      </c>
      <c r="U120" s="27" t="s">
        <v>418</v>
      </c>
      <c r="V120" s="21"/>
      <c r="W120" s="21"/>
      <c r="X120" s="21"/>
      <c r="Y120" s="21"/>
      <c r="Z120" s="21"/>
    </row>
    <row r="121" customFormat="false" ht="124.6" hidden="false" customHeight="false" outlineLevel="0" collapsed="false">
      <c r="A121" s="27" t="s">
        <v>404</v>
      </c>
      <c r="B121" s="27" t="s">
        <v>375</v>
      </c>
      <c r="C121" s="27" t="s">
        <v>1172</v>
      </c>
      <c r="D121" s="27" t="s">
        <v>1173</v>
      </c>
      <c r="E121" s="27" t="s">
        <v>1174</v>
      </c>
      <c r="F121" s="27" t="s">
        <v>374</v>
      </c>
      <c r="G121" s="27" t="s">
        <v>1175</v>
      </c>
      <c r="H121" s="21"/>
      <c r="I121" s="27" t="s">
        <v>1176</v>
      </c>
      <c r="J121" s="27" t="s">
        <v>1177</v>
      </c>
      <c r="K121" s="27" t="s">
        <v>1178</v>
      </c>
      <c r="L121" s="28" t="n">
        <v>44316</v>
      </c>
      <c r="M121" s="28" t="n">
        <v>45228</v>
      </c>
      <c r="N121" s="29" t="n">
        <v>30036.48</v>
      </c>
      <c r="O121" s="27" t="s">
        <v>1179</v>
      </c>
      <c r="P121" s="27" t="s">
        <v>1180</v>
      </c>
      <c r="Q121" s="27" t="s">
        <v>1181</v>
      </c>
      <c r="R121" s="27" t="s">
        <v>1182</v>
      </c>
      <c r="S121" s="27" t="s">
        <v>1183</v>
      </c>
      <c r="T121" s="27" t="s">
        <v>1184</v>
      </c>
      <c r="U121" s="27" t="s">
        <v>509</v>
      </c>
      <c r="V121" s="21"/>
      <c r="W121" s="21"/>
      <c r="X121" s="21"/>
      <c r="Y121" s="21"/>
      <c r="Z121" s="21"/>
    </row>
    <row r="122" customFormat="false" ht="124.6" hidden="false" customHeight="false" outlineLevel="0" collapsed="false">
      <c r="A122" s="27" t="s">
        <v>404</v>
      </c>
      <c r="B122" s="27" t="s">
        <v>375</v>
      </c>
      <c r="C122" s="27" t="s">
        <v>376</v>
      </c>
      <c r="D122" s="27" t="s">
        <v>377</v>
      </c>
      <c r="E122" s="27" t="s">
        <v>372</v>
      </c>
      <c r="F122" s="27" t="s">
        <v>374</v>
      </c>
      <c r="G122" s="27" t="s">
        <v>1175</v>
      </c>
      <c r="H122" s="21"/>
      <c r="I122" s="27" t="s">
        <v>59</v>
      </c>
      <c r="J122" s="27" t="s">
        <v>1185</v>
      </c>
      <c r="K122" s="27" t="s">
        <v>1178</v>
      </c>
      <c r="L122" s="28" t="n">
        <v>44316</v>
      </c>
      <c r="M122" s="28" t="n">
        <v>45228</v>
      </c>
      <c r="N122" s="29" t="n">
        <v>154875.6</v>
      </c>
      <c r="O122" s="27" t="s">
        <v>1186</v>
      </c>
      <c r="P122" s="27" t="s">
        <v>506</v>
      </c>
      <c r="Q122" s="27" t="s">
        <v>507</v>
      </c>
      <c r="R122" s="28" t="n">
        <v>44342</v>
      </c>
      <c r="S122" s="27" t="s">
        <v>1183</v>
      </c>
      <c r="T122" s="27" t="s">
        <v>1184</v>
      </c>
      <c r="U122" s="27" t="s">
        <v>509</v>
      </c>
      <c r="V122" s="21"/>
      <c r="W122" s="21"/>
      <c r="X122" s="21"/>
      <c r="Y122" s="21"/>
      <c r="Z122" s="21"/>
    </row>
    <row r="123" customFormat="false" ht="79.85" hidden="false" customHeight="false" outlineLevel="0" collapsed="false">
      <c r="A123" s="27" t="s">
        <v>404</v>
      </c>
      <c r="B123" s="27" t="s">
        <v>1187</v>
      </c>
      <c r="C123" s="27" t="s">
        <v>1188</v>
      </c>
      <c r="D123" s="27" t="s">
        <v>1189</v>
      </c>
      <c r="E123" s="27" t="s">
        <v>1088</v>
      </c>
      <c r="F123" s="27" t="s">
        <v>1190</v>
      </c>
      <c r="G123" s="27" t="s">
        <v>1191</v>
      </c>
      <c r="H123" s="21"/>
      <c r="I123" s="27" t="s">
        <v>59</v>
      </c>
      <c r="J123" s="28" t="n">
        <v>44662</v>
      </c>
      <c r="K123" s="27" t="s">
        <v>413</v>
      </c>
      <c r="L123" s="28" t="n">
        <v>44869</v>
      </c>
      <c r="M123" s="28" t="n">
        <v>45233</v>
      </c>
      <c r="N123" s="29" t="n">
        <v>10226.65</v>
      </c>
      <c r="O123" s="27" t="s">
        <v>1192</v>
      </c>
      <c r="P123" s="27" t="s">
        <v>976</v>
      </c>
      <c r="Q123" s="27" t="s">
        <v>976</v>
      </c>
      <c r="R123" s="28" t="n">
        <v>44876</v>
      </c>
      <c r="S123" s="27" t="s">
        <v>1193</v>
      </c>
      <c r="T123" s="21"/>
      <c r="U123" s="27" t="s">
        <v>418</v>
      </c>
      <c r="V123" s="21"/>
      <c r="W123" s="21"/>
      <c r="X123" s="21"/>
      <c r="Y123" s="21"/>
      <c r="Z123" s="21"/>
    </row>
    <row r="124" customFormat="false" ht="68.65" hidden="false" customHeight="false" outlineLevel="0" collapsed="false">
      <c r="A124" s="27" t="s">
        <v>404</v>
      </c>
      <c r="B124" s="27" t="s">
        <v>1194</v>
      </c>
      <c r="C124" s="27" t="s">
        <v>1195</v>
      </c>
      <c r="D124" s="27" t="s">
        <v>885</v>
      </c>
      <c r="E124" s="27" t="s">
        <v>909</v>
      </c>
      <c r="F124" s="27" t="s">
        <v>1196</v>
      </c>
      <c r="G124" s="27" t="s">
        <v>1117</v>
      </c>
      <c r="H124" s="27" t="s">
        <v>911</v>
      </c>
      <c r="I124" s="27" t="s">
        <v>59</v>
      </c>
      <c r="J124" s="27" t="s">
        <v>1197</v>
      </c>
      <c r="K124" s="27" t="s">
        <v>413</v>
      </c>
      <c r="L124" s="28" t="n">
        <v>44882</v>
      </c>
      <c r="M124" s="28" t="n">
        <v>45246</v>
      </c>
      <c r="N124" s="29" t="n">
        <v>10550.2</v>
      </c>
      <c r="O124" s="27" t="s">
        <v>1198</v>
      </c>
      <c r="P124" s="27" t="s">
        <v>484</v>
      </c>
      <c r="Q124" s="27" t="s">
        <v>484</v>
      </c>
      <c r="R124" s="28" t="n">
        <v>44924</v>
      </c>
      <c r="S124" s="27" t="s">
        <v>1199</v>
      </c>
      <c r="T124" s="27" t="s">
        <v>915</v>
      </c>
      <c r="U124" s="27" t="s">
        <v>429</v>
      </c>
      <c r="V124" s="21"/>
      <c r="W124" s="21"/>
      <c r="X124" s="21"/>
      <c r="Y124" s="21"/>
      <c r="Z124" s="21"/>
    </row>
    <row r="125" customFormat="false" ht="46.25" hidden="false" customHeight="false" outlineLevel="0" collapsed="false">
      <c r="A125" s="27" t="s">
        <v>404</v>
      </c>
      <c r="B125" s="27" t="s">
        <v>708</v>
      </c>
      <c r="C125" s="27" t="s">
        <v>709</v>
      </c>
      <c r="D125" s="27" t="s">
        <v>1200</v>
      </c>
      <c r="E125" s="27" t="s">
        <v>710</v>
      </c>
      <c r="F125" s="27" t="s">
        <v>711</v>
      </c>
      <c r="G125" s="27" t="s">
        <v>1201</v>
      </c>
      <c r="H125" s="27" t="s">
        <v>712</v>
      </c>
      <c r="I125" s="27" t="s">
        <v>713</v>
      </c>
      <c r="J125" s="27" t="s">
        <v>1202</v>
      </c>
      <c r="K125" s="27" t="s">
        <v>413</v>
      </c>
      <c r="L125" s="28" t="n">
        <v>44888</v>
      </c>
      <c r="M125" s="28" t="n">
        <v>45252</v>
      </c>
      <c r="N125" s="29" t="n">
        <v>15566.64</v>
      </c>
      <c r="O125" s="21"/>
      <c r="P125" s="27" t="s">
        <v>564</v>
      </c>
      <c r="Q125" s="27" t="s">
        <v>564</v>
      </c>
      <c r="R125" s="27" t="s">
        <v>1203</v>
      </c>
      <c r="S125" s="27" t="s">
        <v>1204</v>
      </c>
      <c r="T125" s="27" t="s">
        <v>717</v>
      </c>
      <c r="U125" s="27" t="s">
        <v>418</v>
      </c>
      <c r="V125" s="21"/>
      <c r="W125" s="21"/>
      <c r="X125" s="21"/>
      <c r="Y125" s="21"/>
      <c r="Z125" s="21"/>
    </row>
    <row r="126" customFormat="false" ht="102.2" hidden="false" customHeight="false" outlineLevel="0" collapsed="false">
      <c r="A126" s="27" t="s">
        <v>404</v>
      </c>
      <c r="B126" s="27" t="s">
        <v>601</v>
      </c>
      <c r="C126" s="27" t="s">
        <v>602</v>
      </c>
      <c r="D126" s="27" t="s">
        <v>1205</v>
      </c>
      <c r="E126" s="27" t="s">
        <v>1206</v>
      </c>
      <c r="F126" s="27" t="s">
        <v>605</v>
      </c>
      <c r="G126" s="27" t="s">
        <v>1207</v>
      </c>
      <c r="H126" s="21"/>
      <c r="I126" s="27" t="s">
        <v>490</v>
      </c>
      <c r="J126" s="27" t="s">
        <v>1208</v>
      </c>
      <c r="K126" s="27" t="s">
        <v>504</v>
      </c>
      <c r="L126" s="28" t="n">
        <v>44531</v>
      </c>
      <c r="M126" s="28" t="n">
        <v>45260</v>
      </c>
      <c r="N126" s="29" t="n">
        <v>2701.09</v>
      </c>
      <c r="O126" s="27" t="s">
        <v>1209</v>
      </c>
      <c r="P126" s="27" t="s">
        <v>506</v>
      </c>
      <c r="Q126" s="27" t="s">
        <v>507</v>
      </c>
      <c r="R126" s="27" t="s">
        <v>991</v>
      </c>
      <c r="S126" s="27" t="s">
        <v>607</v>
      </c>
      <c r="T126" s="27" t="s">
        <v>600</v>
      </c>
      <c r="U126" s="27" t="s">
        <v>509</v>
      </c>
      <c r="V126" s="21"/>
      <c r="W126" s="21"/>
      <c r="X126" s="21"/>
      <c r="Y126" s="21"/>
      <c r="Z126" s="21"/>
    </row>
    <row r="127" customFormat="false" ht="102.2" hidden="false" customHeight="false" outlineLevel="0" collapsed="false">
      <c r="A127" s="27" t="s">
        <v>404</v>
      </c>
      <c r="B127" s="27" t="s">
        <v>592</v>
      </c>
      <c r="C127" s="27" t="s">
        <v>593</v>
      </c>
      <c r="D127" s="27" t="s">
        <v>1210</v>
      </c>
      <c r="E127" s="27" t="s">
        <v>308</v>
      </c>
      <c r="F127" s="27" t="s">
        <v>595</v>
      </c>
      <c r="G127" s="27" t="s">
        <v>1211</v>
      </c>
      <c r="H127" s="21"/>
      <c r="I127" s="27" t="s">
        <v>596</v>
      </c>
      <c r="J127" s="27" t="s">
        <v>1212</v>
      </c>
      <c r="K127" s="27" t="s">
        <v>504</v>
      </c>
      <c r="L127" s="28" t="n">
        <v>44531</v>
      </c>
      <c r="M127" s="28" t="n">
        <v>45260</v>
      </c>
      <c r="N127" s="29" t="n">
        <v>24151.68</v>
      </c>
      <c r="O127" s="27" t="s">
        <v>1213</v>
      </c>
      <c r="P127" s="27" t="s">
        <v>506</v>
      </c>
      <c r="Q127" s="27" t="s">
        <v>507</v>
      </c>
      <c r="R127" s="27" t="s">
        <v>991</v>
      </c>
      <c r="S127" s="27" t="s">
        <v>599</v>
      </c>
      <c r="T127" s="27" t="s">
        <v>600</v>
      </c>
      <c r="U127" s="27" t="s">
        <v>509</v>
      </c>
      <c r="V127" s="21"/>
      <c r="W127" s="21"/>
      <c r="X127" s="21"/>
      <c r="Y127" s="21"/>
      <c r="Z127" s="21"/>
    </row>
    <row r="128" customFormat="false" ht="68.65" hidden="false" customHeight="false" outlineLevel="0" collapsed="false">
      <c r="A128" s="27" t="s">
        <v>404</v>
      </c>
      <c r="B128" s="27" t="s">
        <v>608</v>
      </c>
      <c r="C128" s="27" t="s">
        <v>609</v>
      </c>
      <c r="D128" s="27" t="s">
        <v>1214</v>
      </c>
      <c r="E128" s="27" t="s">
        <v>611</v>
      </c>
      <c r="F128" s="27" t="s">
        <v>612</v>
      </c>
      <c r="G128" s="27" t="s">
        <v>1215</v>
      </c>
      <c r="H128" s="27" t="n">
        <v>2721635</v>
      </c>
      <c r="I128" s="27" t="s">
        <v>424</v>
      </c>
      <c r="J128" s="27" t="s">
        <v>1216</v>
      </c>
      <c r="K128" s="27" t="s">
        <v>413</v>
      </c>
      <c r="L128" s="28" t="n">
        <v>44897</v>
      </c>
      <c r="M128" s="28" t="n">
        <v>45261</v>
      </c>
      <c r="N128" s="29" t="n">
        <v>720</v>
      </c>
      <c r="O128" s="29" t="n">
        <v>720</v>
      </c>
      <c r="P128" s="27" t="s">
        <v>1217</v>
      </c>
      <c r="Q128" s="27" t="s">
        <v>448</v>
      </c>
      <c r="R128" s="27" t="s">
        <v>1203</v>
      </c>
      <c r="S128" s="27" t="s">
        <v>1218</v>
      </c>
      <c r="T128" s="27" t="s">
        <v>614</v>
      </c>
      <c r="U128" s="27" t="s">
        <v>615</v>
      </c>
      <c r="V128" s="21"/>
      <c r="W128" s="21"/>
      <c r="X128" s="21"/>
      <c r="Y128" s="21"/>
      <c r="Z128" s="21"/>
    </row>
    <row r="129" customFormat="false" ht="23.85" hidden="false" customHeight="false" outlineLevel="0" collapsed="false">
      <c r="A129" s="27" t="s">
        <v>404</v>
      </c>
      <c r="B129" s="27" t="s">
        <v>726</v>
      </c>
      <c r="C129" s="27" t="s">
        <v>727</v>
      </c>
      <c r="D129" s="27" t="s">
        <v>31</v>
      </c>
      <c r="E129" s="27" t="s">
        <v>729</v>
      </c>
      <c r="F129" s="27" t="s">
        <v>730</v>
      </c>
      <c r="G129" s="27" t="s">
        <v>1219</v>
      </c>
      <c r="H129" s="27" t="s">
        <v>59</v>
      </c>
      <c r="I129" s="27" t="s">
        <v>596</v>
      </c>
      <c r="J129" s="21"/>
      <c r="K129" s="27" t="s">
        <v>1102</v>
      </c>
      <c r="L129" s="28" t="n">
        <v>44845</v>
      </c>
      <c r="M129" s="28" t="n">
        <v>45270</v>
      </c>
      <c r="N129" s="29" t="n">
        <v>571.95</v>
      </c>
      <c r="O129" s="27" t="s">
        <v>613</v>
      </c>
      <c r="P129" s="27" t="s">
        <v>1220</v>
      </c>
      <c r="Q129" s="27" t="s">
        <v>646</v>
      </c>
      <c r="R129" s="27" t="s">
        <v>31</v>
      </c>
      <c r="S129" s="27" t="s">
        <v>733</v>
      </c>
      <c r="T129" s="27" t="s">
        <v>734</v>
      </c>
      <c r="U129" s="27" t="s">
        <v>649</v>
      </c>
      <c r="V129" s="21"/>
      <c r="W129" s="21"/>
      <c r="X129" s="21"/>
      <c r="Y129" s="21"/>
      <c r="Z129" s="21"/>
      <c r="AA129" s="31"/>
      <c r="AB129" s="31"/>
      <c r="AC129" s="31"/>
      <c r="AD129" s="31"/>
      <c r="AE129" s="31"/>
      <c r="AF129" s="31"/>
      <c r="AG129" s="31"/>
      <c r="AH129" s="31"/>
      <c r="AI129" s="31"/>
      <c r="AJ129" s="31"/>
      <c r="AK129" s="31"/>
      <c r="AL129" s="31"/>
      <c r="AM129" s="31"/>
      <c r="AN129" s="31"/>
      <c r="AO129" s="31"/>
      <c r="AP129" s="31"/>
      <c r="AQ129" s="31"/>
      <c r="AR129" s="31"/>
      <c r="AS129" s="31"/>
      <c r="AT129" s="31"/>
      <c r="AU129" s="31"/>
      <c r="AV129" s="31"/>
      <c r="AW129" s="31"/>
      <c r="AX129" s="31"/>
      <c r="AY129" s="31"/>
      <c r="AZ129" s="31"/>
      <c r="BA129" s="31"/>
      <c r="BB129" s="31"/>
      <c r="BC129" s="31"/>
      <c r="BD129" s="31"/>
      <c r="BE129" s="31"/>
      <c r="BF129" s="31"/>
      <c r="BG129" s="31"/>
      <c r="BH129" s="31"/>
      <c r="BI129" s="31"/>
      <c r="BJ129" s="31"/>
      <c r="BK129" s="31"/>
      <c r="BL129" s="31"/>
      <c r="BM129" s="31"/>
      <c r="BN129" s="31"/>
      <c r="BO129" s="31"/>
      <c r="BP129" s="31"/>
      <c r="BQ129" s="31"/>
      <c r="BR129" s="31"/>
      <c r="BS129" s="31"/>
      <c r="BT129" s="31"/>
      <c r="BU129" s="31"/>
      <c r="BV129" s="31"/>
      <c r="BW129" s="31"/>
      <c r="BX129" s="31"/>
      <c r="BY129" s="31"/>
      <c r="BZ129" s="31"/>
      <c r="CA129" s="31"/>
      <c r="CB129" s="31"/>
      <c r="CC129" s="31"/>
      <c r="CD129" s="31"/>
      <c r="CE129" s="31"/>
      <c r="CF129" s="31"/>
      <c r="CG129" s="31"/>
      <c r="CH129" s="31"/>
      <c r="CI129" s="31"/>
      <c r="CJ129" s="31"/>
      <c r="CK129" s="31"/>
      <c r="CL129" s="31"/>
      <c r="CM129" s="31"/>
      <c r="CN129" s="31"/>
      <c r="CO129" s="31"/>
      <c r="CP129" s="31"/>
      <c r="CQ129" s="31"/>
      <c r="CR129" s="31"/>
      <c r="CS129" s="31"/>
      <c r="CT129" s="31"/>
      <c r="CU129" s="31"/>
      <c r="CV129" s="31"/>
      <c r="CW129" s="31"/>
      <c r="CX129" s="31"/>
      <c r="CY129" s="31"/>
      <c r="CZ129" s="31"/>
      <c r="DA129" s="31"/>
      <c r="DB129" s="31"/>
      <c r="DC129" s="31"/>
      <c r="DD129" s="31"/>
      <c r="DE129" s="31"/>
      <c r="DF129" s="31"/>
      <c r="DG129" s="31"/>
      <c r="DH129" s="31"/>
      <c r="DI129" s="31"/>
      <c r="DJ129" s="31"/>
      <c r="DK129" s="31"/>
      <c r="DL129" s="31"/>
      <c r="DM129" s="31"/>
      <c r="DN129" s="31"/>
      <c r="DO129" s="31"/>
      <c r="DP129" s="31"/>
      <c r="DQ129" s="31"/>
      <c r="DR129" s="31"/>
      <c r="DS129" s="31"/>
      <c r="DT129" s="31"/>
      <c r="DU129" s="31"/>
      <c r="DV129" s="31"/>
      <c r="DW129" s="31"/>
      <c r="DX129" s="31"/>
      <c r="DY129" s="31"/>
      <c r="DZ129" s="31"/>
      <c r="EA129" s="31"/>
      <c r="EB129" s="31"/>
      <c r="EC129" s="31"/>
      <c r="ED129" s="31"/>
      <c r="EE129" s="31"/>
      <c r="EF129" s="31"/>
      <c r="EG129" s="31"/>
      <c r="EH129" s="31"/>
      <c r="EI129" s="31"/>
      <c r="EJ129" s="31"/>
      <c r="EK129" s="31"/>
      <c r="EL129" s="31"/>
      <c r="EM129" s="31"/>
      <c r="EN129" s="31"/>
      <c r="EO129" s="31"/>
      <c r="EP129" s="31"/>
      <c r="EQ129" s="31"/>
      <c r="ER129" s="31"/>
      <c r="ES129" s="31"/>
      <c r="ET129" s="31"/>
      <c r="EU129" s="31"/>
      <c r="EV129" s="31"/>
      <c r="EW129" s="31"/>
      <c r="EX129" s="31"/>
      <c r="EY129" s="31"/>
      <c r="EZ129" s="31"/>
      <c r="FA129" s="31"/>
      <c r="FB129" s="31"/>
      <c r="FC129" s="31"/>
      <c r="FD129" s="31"/>
      <c r="FE129" s="31"/>
      <c r="FF129" s="31"/>
      <c r="FG129" s="31"/>
      <c r="FH129" s="31"/>
      <c r="FI129" s="31"/>
      <c r="FJ129" s="31"/>
      <c r="FK129" s="31"/>
      <c r="FL129" s="31"/>
      <c r="FM129" s="31"/>
      <c r="FN129" s="31"/>
      <c r="FO129" s="31"/>
      <c r="FP129" s="31"/>
      <c r="FQ129" s="31"/>
      <c r="FR129" s="31"/>
      <c r="FS129" s="31"/>
      <c r="FT129" s="31"/>
      <c r="FU129" s="31"/>
      <c r="FV129" s="31"/>
      <c r="FW129" s="31"/>
      <c r="FX129" s="31"/>
      <c r="FY129" s="31"/>
      <c r="FZ129" s="31"/>
      <c r="GA129" s="31"/>
      <c r="GB129" s="31"/>
      <c r="GC129" s="31"/>
      <c r="GD129" s="31"/>
      <c r="GE129" s="31"/>
      <c r="GF129" s="31"/>
      <c r="GG129" s="31"/>
      <c r="GH129" s="31"/>
      <c r="GI129" s="31"/>
      <c r="GJ129" s="31"/>
      <c r="GK129" s="31"/>
      <c r="GL129" s="31"/>
      <c r="GM129" s="31"/>
      <c r="GN129" s="31"/>
      <c r="GO129" s="31"/>
      <c r="GP129" s="31"/>
      <c r="GQ129" s="31"/>
      <c r="GR129" s="31"/>
      <c r="GS129" s="31"/>
      <c r="GT129" s="31"/>
      <c r="GU129" s="31"/>
      <c r="GV129" s="31"/>
      <c r="GW129" s="31"/>
      <c r="GX129" s="31"/>
      <c r="GY129" s="31"/>
      <c r="GZ129" s="31"/>
      <c r="HA129" s="31"/>
      <c r="HB129" s="31"/>
      <c r="HC129" s="31"/>
      <c r="HD129" s="31"/>
      <c r="HE129" s="31"/>
      <c r="HF129" s="31"/>
      <c r="HG129" s="31"/>
      <c r="HH129" s="31"/>
      <c r="HI129" s="31"/>
      <c r="HJ129" s="31"/>
      <c r="HK129" s="31"/>
      <c r="HL129" s="31"/>
      <c r="HM129" s="31"/>
      <c r="HN129" s="31"/>
      <c r="HO129" s="31"/>
      <c r="HP129" s="31"/>
      <c r="HQ129" s="31"/>
      <c r="HR129" s="31"/>
      <c r="HS129" s="31"/>
      <c r="HT129" s="31"/>
      <c r="HU129" s="31"/>
      <c r="HV129" s="31"/>
      <c r="HW129" s="31"/>
      <c r="HX129" s="31"/>
      <c r="HY129" s="31"/>
      <c r="HZ129" s="31"/>
      <c r="IA129" s="31"/>
      <c r="IB129" s="31"/>
      <c r="IC129" s="31"/>
      <c r="ID129" s="31"/>
      <c r="IE129" s="31"/>
      <c r="IF129" s="31"/>
      <c r="IG129" s="31"/>
      <c r="IH129" s="31"/>
      <c r="II129" s="31"/>
      <c r="IJ129" s="31"/>
      <c r="IK129" s="31"/>
      <c r="IL129" s="31"/>
      <c r="IM129" s="31"/>
      <c r="IN129" s="31"/>
      <c r="IO129" s="31"/>
      <c r="IP129" s="31"/>
      <c r="IQ129" s="31"/>
      <c r="IR129" s="31"/>
      <c r="IS129" s="31"/>
      <c r="IT129" s="31"/>
      <c r="IU129" s="31"/>
      <c r="IV129" s="31"/>
      <c r="IW129" s="31"/>
    </row>
    <row r="130" customFormat="false" ht="57.45" hidden="false" customHeight="false" outlineLevel="0" collapsed="false">
      <c r="A130" s="27" t="s">
        <v>404</v>
      </c>
      <c r="B130" s="27" t="s">
        <v>368</v>
      </c>
      <c r="C130" s="27" t="s">
        <v>369</v>
      </c>
      <c r="D130" s="27" t="s">
        <v>1221</v>
      </c>
      <c r="E130" s="27" t="s">
        <v>365</v>
      </c>
      <c r="F130" s="27" t="s">
        <v>367</v>
      </c>
      <c r="G130" s="27" t="s">
        <v>993</v>
      </c>
      <c r="H130" s="21"/>
      <c r="I130" s="27" t="s">
        <v>424</v>
      </c>
      <c r="J130" s="27" t="s">
        <v>1222</v>
      </c>
      <c r="K130" s="27" t="s">
        <v>413</v>
      </c>
      <c r="L130" s="28" t="n">
        <v>44923</v>
      </c>
      <c r="M130" s="28" t="n">
        <v>45287</v>
      </c>
      <c r="N130" s="29" t="n">
        <v>67889.52</v>
      </c>
      <c r="O130" s="21"/>
      <c r="P130" s="27" t="s">
        <v>1223</v>
      </c>
      <c r="Q130" s="27" t="s">
        <v>528</v>
      </c>
      <c r="R130" s="27" t="s">
        <v>1203</v>
      </c>
      <c r="S130" s="27" t="s">
        <v>996</v>
      </c>
      <c r="T130" s="21"/>
      <c r="U130" s="27" t="s">
        <v>418</v>
      </c>
      <c r="V130" s="21"/>
      <c r="W130" s="21"/>
      <c r="X130" s="21"/>
      <c r="Y130" s="21"/>
      <c r="Z130" s="21"/>
      <c r="AA130" s="31"/>
      <c r="AB130" s="31"/>
      <c r="AC130" s="31"/>
      <c r="AD130" s="31"/>
      <c r="AE130" s="31"/>
      <c r="AF130" s="31"/>
      <c r="AG130" s="31"/>
      <c r="AH130" s="31"/>
      <c r="AI130" s="31"/>
      <c r="AJ130" s="31"/>
      <c r="AK130" s="31"/>
      <c r="AL130" s="31"/>
      <c r="AM130" s="31"/>
      <c r="AN130" s="31"/>
      <c r="AO130" s="31"/>
      <c r="AP130" s="31"/>
      <c r="AQ130" s="31"/>
      <c r="AR130" s="31"/>
      <c r="AS130" s="31"/>
      <c r="AT130" s="31"/>
      <c r="AU130" s="31"/>
      <c r="AV130" s="31"/>
      <c r="AW130" s="31"/>
      <c r="AX130" s="31"/>
      <c r="AY130" s="31"/>
      <c r="AZ130" s="31"/>
      <c r="BA130" s="31"/>
      <c r="BB130" s="31"/>
      <c r="BC130" s="31"/>
      <c r="BD130" s="31"/>
      <c r="BE130" s="31"/>
      <c r="BF130" s="31"/>
      <c r="BG130" s="31"/>
      <c r="BH130" s="31"/>
      <c r="BI130" s="31"/>
      <c r="BJ130" s="31"/>
      <c r="BK130" s="31"/>
      <c r="BL130" s="31"/>
      <c r="BM130" s="31"/>
      <c r="BN130" s="31"/>
      <c r="BO130" s="31"/>
      <c r="BP130" s="31"/>
      <c r="BQ130" s="31"/>
      <c r="BR130" s="31"/>
      <c r="BS130" s="31"/>
      <c r="BT130" s="31"/>
      <c r="BU130" s="31"/>
      <c r="BV130" s="31"/>
      <c r="BW130" s="31"/>
      <c r="BX130" s="31"/>
      <c r="BY130" s="31"/>
      <c r="BZ130" s="31"/>
      <c r="CA130" s="31"/>
      <c r="CB130" s="31"/>
      <c r="CC130" s="31"/>
      <c r="CD130" s="31"/>
      <c r="CE130" s="31"/>
      <c r="CF130" s="31"/>
      <c r="CG130" s="31"/>
      <c r="CH130" s="31"/>
      <c r="CI130" s="31"/>
      <c r="CJ130" s="31"/>
      <c r="CK130" s="31"/>
      <c r="CL130" s="31"/>
      <c r="CM130" s="31"/>
      <c r="CN130" s="31"/>
      <c r="CO130" s="31"/>
      <c r="CP130" s="31"/>
      <c r="CQ130" s="31"/>
      <c r="CR130" s="31"/>
      <c r="CS130" s="31"/>
      <c r="CT130" s="31"/>
      <c r="CU130" s="31"/>
      <c r="CV130" s="31"/>
      <c r="CW130" s="31"/>
      <c r="CX130" s="31"/>
      <c r="CY130" s="31"/>
      <c r="CZ130" s="31"/>
      <c r="DA130" s="31"/>
      <c r="DB130" s="31"/>
      <c r="DC130" s="31"/>
      <c r="DD130" s="31"/>
      <c r="DE130" s="31"/>
      <c r="DF130" s="31"/>
      <c r="DG130" s="31"/>
      <c r="DH130" s="31"/>
      <c r="DI130" s="31"/>
      <c r="DJ130" s="31"/>
      <c r="DK130" s="31"/>
      <c r="DL130" s="31"/>
      <c r="DM130" s="31"/>
      <c r="DN130" s="31"/>
      <c r="DO130" s="31"/>
      <c r="DP130" s="31"/>
      <c r="DQ130" s="31"/>
      <c r="DR130" s="31"/>
      <c r="DS130" s="31"/>
      <c r="DT130" s="31"/>
      <c r="DU130" s="31"/>
      <c r="DV130" s="31"/>
      <c r="DW130" s="31"/>
      <c r="DX130" s="31"/>
      <c r="DY130" s="31"/>
      <c r="DZ130" s="31"/>
      <c r="EA130" s="31"/>
      <c r="EB130" s="31"/>
      <c r="EC130" s="31"/>
      <c r="ED130" s="31"/>
      <c r="EE130" s="31"/>
      <c r="EF130" s="31"/>
      <c r="EG130" s="31"/>
      <c r="EH130" s="31"/>
      <c r="EI130" s="31"/>
      <c r="EJ130" s="31"/>
      <c r="EK130" s="31"/>
      <c r="EL130" s="31"/>
      <c r="EM130" s="31"/>
      <c r="EN130" s="31"/>
      <c r="EO130" s="31"/>
      <c r="EP130" s="31"/>
      <c r="EQ130" s="31"/>
      <c r="ER130" s="31"/>
      <c r="ES130" s="31"/>
      <c r="ET130" s="31"/>
      <c r="EU130" s="31"/>
      <c r="EV130" s="31"/>
      <c r="EW130" s="31"/>
      <c r="EX130" s="31"/>
      <c r="EY130" s="31"/>
      <c r="EZ130" s="31"/>
      <c r="FA130" s="31"/>
      <c r="FB130" s="31"/>
      <c r="FC130" s="31"/>
      <c r="FD130" s="31"/>
      <c r="FE130" s="31"/>
      <c r="FF130" s="31"/>
      <c r="FG130" s="31"/>
      <c r="FH130" s="31"/>
      <c r="FI130" s="31"/>
      <c r="FJ130" s="31"/>
      <c r="FK130" s="31"/>
      <c r="FL130" s="31"/>
      <c r="FM130" s="31"/>
      <c r="FN130" s="31"/>
      <c r="FO130" s="31"/>
      <c r="FP130" s="31"/>
      <c r="FQ130" s="31"/>
      <c r="FR130" s="31"/>
      <c r="FS130" s="31"/>
      <c r="FT130" s="31"/>
      <c r="FU130" s="31"/>
      <c r="FV130" s="31"/>
      <c r="FW130" s="31"/>
      <c r="FX130" s="31"/>
      <c r="FY130" s="31"/>
      <c r="FZ130" s="31"/>
      <c r="GA130" s="31"/>
      <c r="GB130" s="31"/>
      <c r="GC130" s="31"/>
      <c r="GD130" s="31"/>
      <c r="GE130" s="31"/>
      <c r="GF130" s="31"/>
      <c r="GG130" s="31"/>
      <c r="GH130" s="31"/>
      <c r="GI130" s="31"/>
      <c r="GJ130" s="31"/>
      <c r="GK130" s="31"/>
      <c r="GL130" s="31"/>
      <c r="GM130" s="31"/>
      <c r="GN130" s="31"/>
      <c r="GO130" s="31"/>
      <c r="GP130" s="31"/>
      <c r="GQ130" s="31"/>
      <c r="GR130" s="31"/>
      <c r="GS130" s="31"/>
      <c r="GT130" s="31"/>
      <c r="GU130" s="31"/>
      <c r="GV130" s="31"/>
      <c r="GW130" s="31"/>
      <c r="GX130" s="31"/>
      <c r="GY130" s="31"/>
      <c r="GZ130" s="31"/>
      <c r="HA130" s="31"/>
      <c r="HB130" s="31"/>
      <c r="HC130" s="31"/>
      <c r="HD130" s="31"/>
      <c r="HE130" s="31"/>
      <c r="HF130" s="31"/>
      <c r="HG130" s="31"/>
      <c r="HH130" s="31"/>
      <c r="HI130" s="31"/>
      <c r="HJ130" s="31"/>
      <c r="HK130" s="31"/>
      <c r="HL130" s="31"/>
      <c r="HM130" s="31"/>
      <c r="HN130" s="31"/>
      <c r="HO130" s="31"/>
      <c r="HP130" s="31"/>
      <c r="HQ130" s="31"/>
      <c r="HR130" s="31"/>
      <c r="HS130" s="31"/>
      <c r="HT130" s="31"/>
      <c r="HU130" s="31"/>
      <c r="HV130" s="31"/>
      <c r="HW130" s="31"/>
      <c r="HX130" s="31"/>
      <c r="HY130" s="31"/>
      <c r="HZ130" s="31"/>
      <c r="IA130" s="31"/>
      <c r="IB130" s="31"/>
      <c r="IC130" s="31"/>
      <c r="ID130" s="31"/>
      <c r="IE130" s="31"/>
      <c r="IF130" s="31"/>
      <c r="IG130" s="31"/>
      <c r="IH130" s="31"/>
      <c r="II130" s="31"/>
      <c r="IJ130" s="31"/>
      <c r="IK130" s="31"/>
      <c r="IL130" s="31"/>
      <c r="IM130" s="31"/>
      <c r="IN130" s="31"/>
      <c r="IO130" s="31"/>
      <c r="IP130" s="31"/>
      <c r="IQ130" s="31"/>
      <c r="IR130" s="31"/>
      <c r="IS130" s="31"/>
      <c r="IT130" s="31"/>
      <c r="IU130" s="31"/>
      <c r="IV130" s="31"/>
      <c r="IW130" s="31"/>
    </row>
    <row r="131" customFormat="false" ht="35.05" hidden="false" customHeight="false" outlineLevel="0" collapsed="false">
      <c r="A131" s="27" t="s">
        <v>404</v>
      </c>
      <c r="B131" s="27" t="s">
        <v>550</v>
      </c>
      <c r="C131" s="27" t="s">
        <v>551</v>
      </c>
      <c r="D131" s="27" t="s">
        <v>1224</v>
      </c>
      <c r="E131" s="27" t="s">
        <v>158</v>
      </c>
      <c r="F131" s="27" t="s">
        <v>160</v>
      </c>
      <c r="G131" s="27" t="s">
        <v>553</v>
      </c>
      <c r="H131" s="27" t="s">
        <v>554</v>
      </c>
      <c r="I131" s="27" t="s">
        <v>424</v>
      </c>
      <c r="J131" s="27" t="s">
        <v>1225</v>
      </c>
      <c r="K131" s="27" t="s">
        <v>413</v>
      </c>
      <c r="L131" s="28" t="n">
        <v>44948</v>
      </c>
      <c r="M131" s="28" t="n">
        <v>45312</v>
      </c>
      <c r="N131" s="29" t="n">
        <v>57772.8</v>
      </c>
      <c r="O131" s="27" t="s">
        <v>1226</v>
      </c>
      <c r="P131" s="27" t="s">
        <v>1223</v>
      </c>
      <c r="Q131" s="27" t="s">
        <v>1227</v>
      </c>
      <c r="R131" s="27" t="s">
        <v>1000</v>
      </c>
      <c r="S131" s="27" t="s">
        <v>557</v>
      </c>
      <c r="T131" s="27" t="s">
        <v>1228</v>
      </c>
      <c r="U131" s="27" t="s">
        <v>418</v>
      </c>
      <c r="V131" s="21"/>
      <c r="W131" s="21"/>
      <c r="X131" s="21"/>
      <c r="Y131" s="21"/>
      <c r="Z131" s="21"/>
      <c r="AA131" s="31"/>
      <c r="AB131" s="31"/>
      <c r="AC131" s="31"/>
      <c r="AD131" s="31"/>
      <c r="AE131" s="31"/>
      <c r="AF131" s="31"/>
      <c r="AG131" s="31"/>
      <c r="AH131" s="31"/>
      <c r="AI131" s="31"/>
      <c r="AJ131" s="31"/>
      <c r="AK131" s="31"/>
      <c r="AL131" s="31"/>
      <c r="AM131" s="31"/>
      <c r="AN131" s="31"/>
      <c r="AO131" s="31"/>
      <c r="AP131" s="31"/>
      <c r="AQ131" s="31"/>
      <c r="AR131" s="31"/>
      <c r="AS131" s="31"/>
      <c r="AT131" s="31"/>
      <c r="AU131" s="31"/>
      <c r="AV131" s="31"/>
      <c r="AW131" s="31"/>
      <c r="AX131" s="31"/>
      <c r="AY131" s="31"/>
      <c r="AZ131" s="31"/>
      <c r="BA131" s="31"/>
      <c r="BB131" s="31"/>
      <c r="BC131" s="31"/>
      <c r="BD131" s="31"/>
      <c r="BE131" s="31"/>
      <c r="BF131" s="31"/>
      <c r="BG131" s="31"/>
      <c r="BH131" s="31"/>
      <c r="BI131" s="31"/>
      <c r="BJ131" s="31"/>
      <c r="BK131" s="31"/>
      <c r="BL131" s="31"/>
      <c r="BM131" s="31"/>
      <c r="BN131" s="31"/>
      <c r="BO131" s="31"/>
      <c r="BP131" s="31"/>
      <c r="BQ131" s="31"/>
      <c r="BR131" s="31"/>
      <c r="BS131" s="31"/>
      <c r="BT131" s="31"/>
      <c r="BU131" s="31"/>
      <c r="BV131" s="31"/>
      <c r="BW131" s="31"/>
      <c r="BX131" s="31"/>
      <c r="BY131" s="31"/>
      <c r="BZ131" s="31"/>
      <c r="CA131" s="31"/>
      <c r="CB131" s="31"/>
      <c r="CC131" s="31"/>
      <c r="CD131" s="31"/>
      <c r="CE131" s="31"/>
      <c r="CF131" s="31"/>
      <c r="CG131" s="31"/>
      <c r="CH131" s="31"/>
      <c r="CI131" s="31"/>
      <c r="CJ131" s="31"/>
      <c r="CK131" s="31"/>
      <c r="CL131" s="31"/>
      <c r="CM131" s="31"/>
      <c r="CN131" s="31"/>
      <c r="CO131" s="31"/>
      <c r="CP131" s="31"/>
      <c r="CQ131" s="31"/>
      <c r="CR131" s="31"/>
      <c r="CS131" s="31"/>
      <c r="CT131" s="31"/>
      <c r="CU131" s="31"/>
      <c r="CV131" s="31"/>
      <c r="CW131" s="31"/>
      <c r="CX131" s="31"/>
      <c r="CY131" s="31"/>
      <c r="CZ131" s="31"/>
      <c r="DA131" s="31"/>
      <c r="DB131" s="31"/>
      <c r="DC131" s="31"/>
      <c r="DD131" s="31"/>
      <c r="DE131" s="31"/>
      <c r="DF131" s="31"/>
      <c r="DG131" s="31"/>
      <c r="DH131" s="31"/>
      <c r="DI131" s="31"/>
      <c r="DJ131" s="31"/>
      <c r="DK131" s="31"/>
      <c r="DL131" s="31"/>
      <c r="DM131" s="31"/>
      <c r="DN131" s="31"/>
      <c r="DO131" s="31"/>
      <c r="DP131" s="31"/>
      <c r="DQ131" s="31"/>
      <c r="DR131" s="31"/>
      <c r="DS131" s="31"/>
      <c r="DT131" s="31"/>
      <c r="DU131" s="31"/>
      <c r="DV131" s="31"/>
      <c r="DW131" s="31"/>
      <c r="DX131" s="31"/>
      <c r="DY131" s="31"/>
      <c r="DZ131" s="31"/>
      <c r="EA131" s="31"/>
      <c r="EB131" s="31"/>
      <c r="EC131" s="31"/>
      <c r="ED131" s="31"/>
      <c r="EE131" s="31"/>
      <c r="EF131" s="31"/>
      <c r="EG131" s="31"/>
      <c r="EH131" s="31"/>
      <c r="EI131" s="31"/>
      <c r="EJ131" s="31"/>
      <c r="EK131" s="31"/>
      <c r="EL131" s="31"/>
      <c r="EM131" s="31"/>
      <c r="EN131" s="31"/>
      <c r="EO131" s="31"/>
      <c r="EP131" s="31"/>
      <c r="EQ131" s="31"/>
      <c r="ER131" s="31"/>
      <c r="ES131" s="31"/>
      <c r="ET131" s="31"/>
      <c r="EU131" s="31"/>
      <c r="EV131" s="31"/>
      <c r="EW131" s="31"/>
      <c r="EX131" s="31"/>
      <c r="EY131" s="31"/>
      <c r="EZ131" s="31"/>
      <c r="FA131" s="31"/>
      <c r="FB131" s="31"/>
      <c r="FC131" s="31"/>
      <c r="FD131" s="31"/>
      <c r="FE131" s="31"/>
      <c r="FF131" s="31"/>
      <c r="FG131" s="31"/>
      <c r="FH131" s="31"/>
      <c r="FI131" s="31"/>
      <c r="FJ131" s="31"/>
      <c r="FK131" s="31"/>
      <c r="FL131" s="31"/>
      <c r="FM131" s="31"/>
      <c r="FN131" s="31"/>
      <c r="FO131" s="31"/>
      <c r="FP131" s="31"/>
      <c r="FQ131" s="31"/>
      <c r="FR131" s="31"/>
      <c r="FS131" s="31"/>
      <c r="FT131" s="31"/>
      <c r="FU131" s="31"/>
      <c r="FV131" s="31"/>
      <c r="FW131" s="31"/>
      <c r="FX131" s="31"/>
      <c r="FY131" s="31"/>
      <c r="FZ131" s="31"/>
      <c r="GA131" s="31"/>
      <c r="GB131" s="31"/>
      <c r="GC131" s="31"/>
      <c r="GD131" s="31"/>
      <c r="GE131" s="31"/>
      <c r="GF131" s="31"/>
      <c r="GG131" s="31"/>
      <c r="GH131" s="31"/>
      <c r="GI131" s="31"/>
      <c r="GJ131" s="31"/>
      <c r="GK131" s="31"/>
      <c r="GL131" s="31"/>
      <c r="GM131" s="31"/>
      <c r="GN131" s="31"/>
      <c r="GO131" s="31"/>
      <c r="GP131" s="31"/>
      <c r="GQ131" s="31"/>
      <c r="GR131" s="31"/>
      <c r="GS131" s="31"/>
      <c r="GT131" s="31"/>
      <c r="GU131" s="31"/>
      <c r="GV131" s="31"/>
      <c r="GW131" s="31"/>
      <c r="GX131" s="31"/>
      <c r="GY131" s="31"/>
      <c r="GZ131" s="31"/>
      <c r="HA131" s="31"/>
      <c r="HB131" s="31"/>
      <c r="HC131" s="31"/>
      <c r="HD131" s="31"/>
      <c r="HE131" s="31"/>
      <c r="HF131" s="31"/>
      <c r="HG131" s="31"/>
      <c r="HH131" s="31"/>
      <c r="HI131" s="31"/>
      <c r="HJ131" s="31"/>
      <c r="HK131" s="31"/>
      <c r="HL131" s="31"/>
      <c r="HM131" s="31"/>
      <c r="HN131" s="31"/>
      <c r="HO131" s="31"/>
      <c r="HP131" s="31"/>
      <c r="HQ131" s="31"/>
      <c r="HR131" s="31"/>
      <c r="HS131" s="31"/>
      <c r="HT131" s="31"/>
      <c r="HU131" s="31"/>
      <c r="HV131" s="31"/>
      <c r="HW131" s="31"/>
      <c r="HX131" s="31"/>
      <c r="HY131" s="31"/>
      <c r="HZ131" s="31"/>
      <c r="IA131" s="31"/>
      <c r="IB131" s="31"/>
      <c r="IC131" s="31"/>
      <c r="ID131" s="31"/>
      <c r="IE131" s="31"/>
      <c r="IF131" s="31"/>
      <c r="IG131" s="31"/>
      <c r="IH131" s="31"/>
      <c r="II131" s="31"/>
      <c r="IJ131" s="31"/>
      <c r="IK131" s="31"/>
      <c r="IL131" s="31"/>
      <c r="IM131" s="31"/>
      <c r="IN131" s="31"/>
      <c r="IO131" s="31"/>
      <c r="IP131" s="31"/>
      <c r="IQ131" s="31"/>
      <c r="IR131" s="31"/>
      <c r="IS131" s="31"/>
      <c r="IT131" s="31"/>
      <c r="IU131" s="31"/>
      <c r="IV131" s="31"/>
      <c r="IW131" s="31"/>
    </row>
    <row r="132" customFormat="false" ht="35.05" hidden="false" customHeight="false" outlineLevel="0" collapsed="false">
      <c r="A132" s="27" t="s">
        <v>404</v>
      </c>
      <c r="B132" s="27" t="s">
        <v>1229</v>
      </c>
      <c r="C132" s="27" t="s">
        <v>1230</v>
      </c>
      <c r="D132" s="27" t="s">
        <v>179</v>
      </c>
      <c r="E132" s="27" t="s">
        <v>1231</v>
      </c>
      <c r="F132" s="27" t="s">
        <v>1232</v>
      </c>
      <c r="G132" s="27" t="s">
        <v>1233</v>
      </c>
      <c r="H132" s="21"/>
      <c r="I132" s="27" t="s">
        <v>59</v>
      </c>
      <c r="J132" s="27" t="s">
        <v>1234</v>
      </c>
      <c r="K132" s="27" t="s">
        <v>413</v>
      </c>
      <c r="L132" s="28" t="n">
        <v>44949</v>
      </c>
      <c r="M132" s="28" t="n">
        <v>45313</v>
      </c>
      <c r="N132" s="29" t="n">
        <v>7630.92</v>
      </c>
      <c r="O132" s="27" t="s">
        <v>1235</v>
      </c>
      <c r="P132" s="27" t="s">
        <v>1223</v>
      </c>
      <c r="Q132" s="27" t="s">
        <v>1236</v>
      </c>
      <c r="R132" s="27" t="s">
        <v>1237</v>
      </c>
      <c r="S132" s="27" t="s">
        <v>1238</v>
      </c>
      <c r="T132" s="27" t="s">
        <v>1239</v>
      </c>
      <c r="U132" s="27" t="s">
        <v>418</v>
      </c>
      <c r="V132" s="21"/>
      <c r="W132" s="21"/>
      <c r="X132" s="21"/>
      <c r="Y132" s="21"/>
      <c r="Z132" s="21"/>
      <c r="AA132" s="31"/>
      <c r="AB132" s="31"/>
      <c r="AC132" s="31"/>
      <c r="AD132" s="31"/>
      <c r="AE132" s="31"/>
      <c r="AF132" s="31"/>
      <c r="AG132" s="31"/>
      <c r="AH132" s="31"/>
      <c r="AI132" s="31"/>
      <c r="AJ132" s="31"/>
      <c r="AK132" s="31"/>
      <c r="AL132" s="31"/>
      <c r="AM132" s="31"/>
      <c r="AN132" s="31"/>
      <c r="AO132" s="31"/>
      <c r="AP132" s="31"/>
      <c r="AQ132" s="31"/>
      <c r="AR132" s="31"/>
      <c r="AS132" s="31"/>
      <c r="AT132" s="31"/>
      <c r="AU132" s="31"/>
      <c r="AV132" s="31"/>
      <c r="AW132" s="31"/>
      <c r="AX132" s="31"/>
      <c r="AY132" s="31"/>
      <c r="AZ132" s="31"/>
      <c r="BA132" s="31"/>
      <c r="BB132" s="31"/>
      <c r="BC132" s="31"/>
      <c r="BD132" s="31"/>
      <c r="BE132" s="31"/>
      <c r="BF132" s="31"/>
      <c r="BG132" s="31"/>
      <c r="BH132" s="31"/>
      <c r="BI132" s="31"/>
      <c r="BJ132" s="31"/>
      <c r="BK132" s="31"/>
      <c r="BL132" s="31"/>
      <c r="BM132" s="31"/>
      <c r="BN132" s="31"/>
      <c r="BO132" s="31"/>
      <c r="BP132" s="31"/>
      <c r="BQ132" s="31"/>
      <c r="BR132" s="31"/>
      <c r="BS132" s="31"/>
      <c r="BT132" s="31"/>
      <c r="BU132" s="31"/>
      <c r="BV132" s="31"/>
      <c r="BW132" s="31"/>
      <c r="BX132" s="31"/>
      <c r="BY132" s="31"/>
      <c r="BZ132" s="31"/>
      <c r="CA132" s="31"/>
      <c r="CB132" s="31"/>
      <c r="CC132" s="31"/>
      <c r="CD132" s="31"/>
      <c r="CE132" s="31"/>
      <c r="CF132" s="31"/>
      <c r="CG132" s="31"/>
      <c r="CH132" s="31"/>
      <c r="CI132" s="31"/>
      <c r="CJ132" s="31"/>
      <c r="CK132" s="31"/>
      <c r="CL132" s="31"/>
      <c r="CM132" s="31"/>
      <c r="CN132" s="31"/>
      <c r="CO132" s="31"/>
      <c r="CP132" s="31"/>
      <c r="CQ132" s="31"/>
      <c r="CR132" s="31"/>
      <c r="CS132" s="31"/>
      <c r="CT132" s="31"/>
      <c r="CU132" s="31"/>
      <c r="CV132" s="31"/>
      <c r="CW132" s="31"/>
      <c r="CX132" s="31"/>
      <c r="CY132" s="31"/>
      <c r="CZ132" s="31"/>
      <c r="DA132" s="31"/>
      <c r="DB132" s="31"/>
      <c r="DC132" s="31"/>
      <c r="DD132" s="31"/>
      <c r="DE132" s="31"/>
      <c r="DF132" s="31"/>
      <c r="DG132" s="31"/>
      <c r="DH132" s="31"/>
      <c r="DI132" s="31"/>
      <c r="DJ132" s="31"/>
      <c r="DK132" s="31"/>
      <c r="DL132" s="31"/>
      <c r="DM132" s="31"/>
      <c r="DN132" s="31"/>
      <c r="DO132" s="31"/>
      <c r="DP132" s="31"/>
      <c r="DQ132" s="31"/>
      <c r="DR132" s="31"/>
      <c r="DS132" s="31"/>
      <c r="DT132" s="31"/>
      <c r="DU132" s="31"/>
      <c r="DV132" s="31"/>
      <c r="DW132" s="31"/>
      <c r="DX132" s="31"/>
      <c r="DY132" s="31"/>
      <c r="DZ132" s="31"/>
      <c r="EA132" s="31"/>
      <c r="EB132" s="31"/>
      <c r="EC132" s="31"/>
      <c r="ED132" s="31"/>
      <c r="EE132" s="31"/>
      <c r="EF132" s="31"/>
      <c r="EG132" s="31"/>
      <c r="EH132" s="31"/>
      <c r="EI132" s="31"/>
      <c r="EJ132" s="31"/>
      <c r="EK132" s="31"/>
      <c r="EL132" s="31"/>
      <c r="EM132" s="31"/>
      <c r="EN132" s="31"/>
      <c r="EO132" s="31"/>
      <c r="EP132" s="31"/>
      <c r="EQ132" s="31"/>
      <c r="ER132" s="31"/>
      <c r="ES132" s="31"/>
      <c r="ET132" s="31"/>
      <c r="EU132" s="31"/>
      <c r="EV132" s="31"/>
      <c r="EW132" s="31"/>
      <c r="EX132" s="31"/>
      <c r="EY132" s="31"/>
      <c r="EZ132" s="31"/>
      <c r="FA132" s="31"/>
      <c r="FB132" s="31"/>
      <c r="FC132" s="31"/>
      <c r="FD132" s="31"/>
      <c r="FE132" s="31"/>
      <c r="FF132" s="31"/>
      <c r="FG132" s="31"/>
      <c r="FH132" s="31"/>
      <c r="FI132" s="31"/>
      <c r="FJ132" s="31"/>
      <c r="FK132" s="31"/>
      <c r="FL132" s="31"/>
      <c r="FM132" s="31"/>
      <c r="FN132" s="31"/>
      <c r="FO132" s="31"/>
      <c r="FP132" s="31"/>
      <c r="FQ132" s="31"/>
      <c r="FR132" s="31"/>
      <c r="FS132" s="31"/>
      <c r="FT132" s="31"/>
      <c r="FU132" s="31"/>
      <c r="FV132" s="31"/>
      <c r="FW132" s="31"/>
      <c r="FX132" s="31"/>
      <c r="FY132" s="31"/>
      <c r="FZ132" s="31"/>
      <c r="GA132" s="31"/>
      <c r="GB132" s="31"/>
      <c r="GC132" s="31"/>
      <c r="GD132" s="31"/>
      <c r="GE132" s="31"/>
      <c r="GF132" s="31"/>
      <c r="GG132" s="31"/>
      <c r="GH132" s="31"/>
      <c r="GI132" s="31"/>
      <c r="GJ132" s="31"/>
      <c r="GK132" s="31"/>
      <c r="GL132" s="31"/>
      <c r="GM132" s="31"/>
      <c r="GN132" s="31"/>
      <c r="GO132" s="31"/>
      <c r="GP132" s="31"/>
      <c r="GQ132" s="31"/>
      <c r="GR132" s="31"/>
      <c r="GS132" s="31"/>
      <c r="GT132" s="31"/>
      <c r="GU132" s="31"/>
      <c r="GV132" s="31"/>
      <c r="GW132" s="31"/>
      <c r="GX132" s="31"/>
      <c r="GY132" s="31"/>
      <c r="GZ132" s="31"/>
      <c r="HA132" s="31"/>
      <c r="HB132" s="31"/>
      <c r="HC132" s="31"/>
      <c r="HD132" s="31"/>
      <c r="HE132" s="31"/>
      <c r="HF132" s="31"/>
      <c r="HG132" s="31"/>
      <c r="HH132" s="31"/>
      <c r="HI132" s="31"/>
      <c r="HJ132" s="31"/>
      <c r="HK132" s="31"/>
      <c r="HL132" s="31"/>
      <c r="HM132" s="31"/>
      <c r="HN132" s="31"/>
      <c r="HO132" s="31"/>
      <c r="HP132" s="31"/>
      <c r="HQ132" s="31"/>
      <c r="HR132" s="31"/>
      <c r="HS132" s="31"/>
      <c r="HT132" s="31"/>
      <c r="HU132" s="31"/>
      <c r="HV132" s="31"/>
      <c r="HW132" s="31"/>
      <c r="HX132" s="31"/>
      <c r="HY132" s="31"/>
      <c r="HZ132" s="31"/>
      <c r="IA132" s="31"/>
      <c r="IB132" s="31"/>
      <c r="IC132" s="31"/>
      <c r="ID132" s="31"/>
      <c r="IE132" s="31"/>
      <c r="IF132" s="31"/>
      <c r="IG132" s="31"/>
      <c r="IH132" s="31"/>
      <c r="II132" s="31"/>
      <c r="IJ132" s="31"/>
      <c r="IK132" s="31"/>
      <c r="IL132" s="31"/>
      <c r="IM132" s="31"/>
      <c r="IN132" s="31"/>
      <c r="IO132" s="31"/>
      <c r="IP132" s="31"/>
      <c r="IQ132" s="31"/>
      <c r="IR132" s="31"/>
      <c r="IS132" s="31"/>
      <c r="IT132" s="31"/>
      <c r="IU132" s="31"/>
      <c r="IV132" s="31"/>
      <c r="IW132" s="31"/>
    </row>
    <row r="133" customFormat="false" ht="68.65" hidden="false" customHeight="false" outlineLevel="0" collapsed="false">
      <c r="A133" s="27" t="s">
        <v>404</v>
      </c>
      <c r="B133" s="27" t="s">
        <v>166</v>
      </c>
      <c r="C133" s="27" t="s">
        <v>167</v>
      </c>
      <c r="D133" s="27" t="s">
        <v>1240</v>
      </c>
      <c r="E133" s="27" t="s">
        <v>158</v>
      </c>
      <c r="F133" s="27" t="s">
        <v>165</v>
      </c>
      <c r="G133" s="27" t="s">
        <v>553</v>
      </c>
      <c r="H133" s="27" t="s">
        <v>554</v>
      </c>
      <c r="I133" s="27" t="s">
        <v>655</v>
      </c>
      <c r="J133" s="27" t="s">
        <v>1241</v>
      </c>
      <c r="K133" s="27" t="s">
        <v>961</v>
      </c>
      <c r="L133" s="28" t="n">
        <v>44829</v>
      </c>
      <c r="M133" s="28" t="n">
        <v>45315</v>
      </c>
      <c r="N133" s="29" t="n">
        <v>32751.42</v>
      </c>
      <c r="O133" s="27" t="s">
        <v>1242</v>
      </c>
      <c r="P133" s="27" t="s">
        <v>1223</v>
      </c>
      <c r="Q133" s="27" t="s">
        <v>1227</v>
      </c>
      <c r="R133" s="27" t="s">
        <v>1113</v>
      </c>
      <c r="S133" s="27" t="s">
        <v>963</v>
      </c>
      <c r="T133" s="27" t="s">
        <v>1243</v>
      </c>
      <c r="U133" s="27" t="s">
        <v>418</v>
      </c>
      <c r="V133" s="21"/>
      <c r="W133" s="21"/>
      <c r="X133" s="21"/>
      <c r="Y133" s="21"/>
      <c r="Z133" s="21"/>
      <c r="AA133" s="31"/>
      <c r="AB133" s="31"/>
      <c r="AC133" s="31"/>
      <c r="AD133" s="31"/>
      <c r="AE133" s="31"/>
      <c r="AF133" s="31"/>
      <c r="AG133" s="31"/>
      <c r="AH133" s="31"/>
      <c r="AI133" s="31"/>
      <c r="AJ133" s="31"/>
      <c r="AK133" s="31"/>
      <c r="AL133" s="31"/>
      <c r="AM133" s="31"/>
      <c r="AN133" s="31"/>
      <c r="AO133" s="31"/>
      <c r="AP133" s="31"/>
      <c r="AQ133" s="31"/>
      <c r="AR133" s="31"/>
      <c r="AS133" s="31"/>
      <c r="AT133" s="31"/>
      <c r="AU133" s="31"/>
      <c r="AV133" s="31"/>
      <c r="AW133" s="31"/>
      <c r="AX133" s="31"/>
      <c r="AY133" s="31"/>
      <c r="AZ133" s="31"/>
      <c r="BA133" s="31"/>
      <c r="BB133" s="31"/>
      <c r="BC133" s="31"/>
      <c r="BD133" s="31"/>
      <c r="BE133" s="31"/>
      <c r="BF133" s="31"/>
      <c r="BG133" s="31"/>
      <c r="BH133" s="31"/>
      <c r="BI133" s="31"/>
      <c r="BJ133" s="31"/>
      <c r="BK133" s="31"/>
      <c r="BL133" s="31"/>
      <c r="BM133" s="31"/>
      <c r="BN133" s="31"/>
      <c r="BO133" s="31"/>
      <c r="BP133" s="31"/>
      <c r="BQ133" s="31"/>
      <c r="BR133" s="31"/>
      <c r="BS133" s="31"/>
      <c r="BT133" s="31"/>
      <c r="BU133" s="31"/>
      <c r="BV133" s="31"/>
      <c r="BW133" s="31"/>
      <c r="BX133" s="31"/>
      <c r="BY133" s="31"/>
      <c r="BZ133" s="31"/>
      <c r="CA133" s="31"/>
      <c r="CB133" s="31"/>
      <c r="CC133" s="31"/>
      <c r="CD133" s="31"/>
      <c r="CE133" s="31"/>
      <c r="CF133" s="31"/>
      <c r="CG133" s="31"/>
      <c r="CH133" s="31"/>
      <c r="CI133" s="31"/>
      <c r="CJ133" s="31"/>
      <c r="CK133" s="31"/>
      <c r="CL133" s="31"/>
      <c r="CM133" s="31"/>
      <c r="CN133" s="31"/>
      <c r="CO133" s="31"/>
      <c r="CP133" s="31"/>
      <c r="CQ133" s="31"/>
      <c r="CR133" s="31"/>
      <c r="CS133" s="31"/>
      <c r="CT133" s="31"/>
      <c r="CU133" s="31"/>
      <c r="CV133" s="31"/>
      <c r="CW133" s="31"/>
      <c r="CX133" s="31"/>
      <c r="CY133" s="31"/>
      <c r="CZ133" s="31"/>
      <c r="DA133" s="31"/>
      <c r="DB133" s="31"/>
      <c r="DC133" s="31"/>
      <c r="DD133" s="31"/>
      <c r="DE133" s="31"/>
      <c r="DF133" s="31"/>
      <c r="DG133" s="31"/>
      <c r="DH133" s="31"/>
      <c r="DI133" s="31"/>
      <c r="DJ133" s="31"/>
      <c r="DK133" s="31"/>
      <c r="DL133" s="31"/>
      <c r="DM133" s="31"/>
      <c r="DN133" s="31"/>
      <c r="DO133" s="31"/>
      <c r="DP133" s="31"/>
      <c r="DQ133" s="31"/>
      <c r="DR133" s="31"/>
      <c r="DS133" s="31"/>
      <c r="DT133" s="31"/>
      <c r="DU133" s="31"/>
      <c r="DV133" s="31"/>
      <c r="DW133" s="31"/>
      <c r="DX133" s="31"/>
      <c r="DY133" s="31"/>
      <c r="DZ133" s="31"/>
      <c r="EA133" s="31"/>
      <c r="EB133" s="31"/>
      <c r="EC133" s="31"/>
      <c r="ED133" s="31"/>
      <c r="EE133" s="31"/>
      <c r="EF133" s="31"/>
      <c r="EG133" s="31"/>
      <c r="EH133" s="31"/>
      <c r="EI133" s="31"/>
      <c r="EJ133" s="31"/>
      <c r="EK133" s="31"/>
      <c r="EL133" s="31"/>
      <c r="EM133" s="31"/>
      <c r="EN133" s="31"/>
      <c r="EO133" s="31"/>
      <c r="EP133" s="31"/>
      <c r="EQ133" s="31"/>
      <c r="ER133" s="31"/>
      <c r="ES133" s="31"/>
      <c r="ET133" s="31"/>
      <c r="EU133" s="31"/>
      <c r="EV133" s="31"/>
      <c r="EW133" s="31"/>
      <c r="EX133" s="31"/>
      <c r="EY133" s="31"/>
      <c r="EZ133" s="31"/>
      <c r="FA133" s="31"/>
      <c r="FB133" s="31"/>
      <c r="FC133" s="31"/>
      <c r="FD133" s="31"/>
      <c r="FE133" s="31"/>
      <c r="FF133" s="31"/>
      <c r="FG133" s="31"/>
      <c r="FH133" s="31"/>
      <c r="FI133" s="31"/>
      <c r="FJ133" s="31"/>
      <c r="FK133" s="31"/>
      <c r="FL133" s="31"/>
      <c r="FM133" s="31"/>
      <c r="FN133" s="31"/>
      <c r="FO133" s="31"/>
      <c r="FP133" s="31"/>
      <c r="FQ133" s="31"/>
      <c r="FR133" s="31"/>
      <c r="FS133" s="31"/>
      <c r="FT133" s="31"/>
      <c r="FU133" s="31"/>
      <c r="FV133" s="31"/>
      <c r="FW133" s="31"/>
      <c r="FX133" s="31"/>
      <c r="FY133" s="31"/>
      <c r="FZ133" s="31"/>
      <c r="GA133" s="31"/>
      <c r="GB133" s="31"/>
      <c r="GC133" s="31"/>
      <c r="GD133" s="31"/>
      <c r="GE133" s="31"/>
      <c r="GF133" s="31"/>
      <c r="GG133" s="31"/>
      <c r="GH133" s="31"/>
      <c r="GI133" s="31"/>
      <c r="GJ133" s="31"/>
      <c r="GK133" s="31"/>
      <c r="GL133" s="31"/>
      <c r="GM133" s="31"/>
      <c r="GN133" s="31"/>
      <c r="GO133" s="31"/>
      <c r="GP133" s="31"/>
      <c r="GQ133" s="31"/>
      <c r="GR133" s="31"/>
      <c r="GS133" s="31"/>
      <c r="GT133" s="31"/>
      <c r="GU133" s="31"/>
      <c r="GV133" s="31"/>
      <c r="GW133" s="31"/>
      <c r="GX133" s="31"/>
      <c r="GY133" s="31"/>
      <c r="GZ133" s="31"/>
      <c r="HA133" s="31"/>
      <c r="HB133" s="31"/>
      <c r="HC133" s="31"/>
      <c r="HD133" s="31"/>
      <c r="HE133" s="31"/>
      <c r="HF133" s="31"/>
      <c r="HG133" s="31"/>
      <c r="HH133" s="31"/>
      <c r="HI133" s="31"/>
      <c r="HJ133" s="31"/>
      <c r="HK133" s="31"/>
      <c r="HL133" s="31"/>
      <c r="HM133" s="31"/>
      <c r="HN133" s="31"/>
      <c r="HO133" s="31"/>
      <c r="HP133" s="31"/>
      <c r="HQ133" s="31"/>
      <c r="HR133" s="31"/>
      <c r="HS133" s="31"/>
      <c r="HT133" s="31"/>
      <c r="HU133" s="31"/>
      <c r="HV133" s="31"/>
      <c r="HW133" s="31"/>
      <c r="HX133" s="31"/>
      <c r="HY133" s="31"/>
      <c r="HZ133" s="31"/>
      <c r="IA133" s="31"/>
      <c r="IB133" s="31"/>
      <c r="IC133" s="31"/>
      <c r="ID133" s="31"/>
      <c r="IE133" s="31"/>
      <c r="IF133" s="31"/>
      <c r="IG133" s="31"/>
      <c r="IH133" s="31"/>
      <c r="II133" s="31"/>
      <c r="IJ133" s="31"/>
      <c r="IK133" s="31"/>
      <c r="IL133" s="31"/>
      <c r="IM133" s="31"/>
      <c r="IN133" s="31"/>
      <c r="IO133" s="31"/>
      <c r="IP133" s="31"/>
      <c r="IQ133" s="31"/>
      <c r="IR133" s="31"/>
      <c r="IS133" s="31"/>
      <c r="IT133" s="31"/>
      <c r="IU133" s="31"/>
      <c r="IV133" s="31"/>
      <c r="IW133" s="31"/>
    </row>
    <row r="134" customFormat="false" ht="46.25" hidden="false" customHeight="false" outlineLevel="0" collapsed="false">
      <c r="A134" s="27" t="s">
        <v>404</v>
      </c>
      <c r="B134" s="27" t="s">
        <v>1244</v>
      </c>
      <c r="C134" s="27" t="s">
        <v>1245</v>
      </c>
      <c r="D134" s="27" t="s">
        <v>226</v>
      </c>
      <c r="E134" s="27" t="s">
        <v>1246</v>
      </c>
      <c r="F134" s="27" t="s">
        <v>1247</v>
      </c>
      <c r="G134" s="27" t="s">
        <v>1248</v>
      </c>
      <c r="H134" s="21"/>
      <c r="I134" s="21"/>
      <c r="J134" s="28" t="n">
        <v>44928</v>
      </c>
      <c r="K134" s="27" t="s">
        <v>413</v>
      </c>
      <c r="L134" s="28" t="n">
        <v>44958</v>
      </c>
      <c r="M134" s="28" t="n">
        <v>45322</v>
      </c>
      <c r="N134" s="29" t="n">
        <v>159154.8</v>
      </c>
      <c r="O134" s="27" t="s">
        <v>1249</v>
      </c>
      <c r="P134" s="27" t="s">
        <v>1223</v>
      </c>
      <c r="Q134" s="27" t="s">
        <v>1227</v>
      </c>
      <c r="R134" s="27" t="s">
        <v>1250</v>
      </c>
      <c r="S134" s="27" t="s">
        <v>1251</v>
      </c>
      <c r="T134" s="27" t="s">
        <v>1252</v>
      </c>
      <c r="U134" s="27" t="s">
        <v>418</v>
      </c>
      <c r="V134" s="21"/>
      <c r="W134" s="21"/>
      <c r="X134" s="21"/>
      <c r="Y134" s="21"/>
      <c r="Z134" s="21"/>
      <c r="AA134" s="32"/>
      <c r="AB134" s="32"/>
      <c r="AC134" s="32"/>
      <c r="AD134" s="32"/>
      <c r="AE134" s="32"/>
      <c r="AF134" s="32"/>
      <c r="AG134" s="32"/>
      <c r="AH134" s="32"/>
      <c r="AI134" s="32"/>
      <c r="AJ134" s="32"/>
      <c r="AK134" s="32"/>
      <c r="AL134" s="32"/>
      <c r="AM134" s="32"/>
      <c r="AN134" s="32"/>
      <c r="AO134" s="32"/>
      <c r="AP134" s="32"/>
      <c r="AQ134" s="32"/>
      <c r="AR134" s="32"/>
      <c r="AS134" s="32"/>
      <c r="AT134" s="32"/>
      <c r="AU134" s="32"/>
      <c r="AV134" s="32"/>
      <c r="AW134" s="32"/>
      <c r="AX134" s="32"/>
      <c r="AY134" s="32"/>
      <c r="AZ134" s="32"/>
      <c r="BA134" s="32"/>
      <c r="BB134" s="32"/>
      <c r="BC134" s="32"/>
      <c r="BD134" s="32"/>
      <c r="BE134" s="32"/>
      <c r="BF134" s="32"/>
      <c r="BG134" s="32"/>
      <c r="BH134" s="32"/>
      <c r="BI134" s="32"/>
      <c r="BJ134" s="32"/>
      <c r="BK134" s="32"/>
      <c r="BL134" s="32"/>
      <c r="BM134" s="32"/>
      <c r="BN134" s="32"/>
      <c r="BO134" s="32"/>
      <c r="BP134" s="32"/>
      <c r="BQ134" s="32"/>
      <c r="BR134" s="32"/>
      <c r="BS134" s="32"/>
      <c r="BT134" s="32"/>
      <c r="BU134" s="32"/>
      <c r="BV134" s="32"/>
      <c r="BW134" s="32"/>
      <c r="BX134" s="32"/>
      <c r="BY134" s="32"/>
      <c r="BZ134" s="32"/>
      <c r="CA134" s="32"/>
      <c r="CB134" s="32"/>
      <c r="CC134" s="32"/>
      <c r="CD134" s="32"/>
      <c r="CE134" s="32"/>
      <c r="CF134" s="32"/>
      <c r="CG134" s="32"/>
      <c r="CH134" s="32"/>
      <c r="CI134" s="32"/>
      <c r="CJ134" s="32"/>
      <c r="CK134" s="32"/>
      <c r="CL134" s="32"/>
      <c r="CM134" s="32"/>
      <c r="CN134" s="32"/>
      <c r="CO134" s="32"/>
      <c r="CP134" s="32"/>
      <c r="CQ134" s="32"/>
      <c r="CR134" s="32"/>
      <c r="CS134" s="32"/>
      <c r="CT134" s="32"/>
      <c r="CU134" s="32"/>
      <c r="CV134" s="32"/>
      <c r="CW134" s="32"/>
      <c r="CX134" s="32"/>
      <c r="CY134" s="32"/>
      <c r="CZ134" s="32"/>
      <c r="DA134" s="32"/>
      <c r="DB134" s="32"/>
      <c r="DC134" s="32"/>
      <c r="DD134" s="32"/>
      <c r="DE134" s="32"/>
      <c r="DF134" s="32"/>
      <c r="DG134" s="32"/>
      <c r="DH134" s="32"/>
      <c r="DI134" s="32"/>
      <c r="DJ134" s="32"/>
      <c r="DK134" s="32"/>
      <c r="DL134" s="32"/>
      <c r="DM134" s="32"/>
      <c r="DN134" s="32"/>
      <c r="DO134" s="32"/>
      <c r="DP134" s="32"/>
      <c r="DQ134" s="32"/>
      <c r="DR134" s="32"/>
      <c r="DS134" s="32"/>
      <c r="DT134" s="32"/>
      <c r="DU134" s="32"/>
      <c r="DV134" s="32"/>
      <c r="DW134" s="32"/>
      <c r="DX134" s="32"/>
      <c r="DY134" s="32"/>
      <c r="DZ134" s="32"/>
      <c r="EA134" s="32"/>
      <c r="EB134" s="32"/>
      <c r="EC134" s="32"/>
      <c r="ED134" s="32"/>
      <c r="EE134" s="32"/>
      <c r="EF134" s="32"/>
      <c r="EG134" s="32"/>
      <c r="EH134" s="32"/>
      <c r="EI134" s="32"/>
      <c r="EJ134" s="32"/>
      <c r="EK134" s="32"/>
      <c r="EL134" s="32"/>
      <c r="EM134" s="32"/>
      <c r="EN134" s="32"/>
      <c r="EO134" s="32"/>
      <c r="EP134" s="32"/>
      <c r="EQ134" s="32"/>
      <c r="ER134" s="32"/>
      <c r="ES134" s="32"/>
      <c r="ET134" s="32"/>
      <c r="EU134" s="32"/>
      <c r="EV134" s="32"/>
      <c r="EW134" s="32"/>
      <c r="EX134" s="32"/>
      <c r="EY134" s="32"/>
      <c r="EZ134" s="32"/>
      <c r="FA134" s="32"/>
      <c r="FB134" s="32"/>
      <c r="FC134" s="32"/>
      <c r="FD134" s="32"/>
      <c r="FE134" s="32"/>
      <c r="FF134" s="32"/>
      <c r="FG134" s="32"/>
      <c r="FH134" s="32"/>
      <c r="FI134" s="32"/>
      <c r="FJ134" s="32"/>
      <c r="FK134" s="32"/>
      <c r="FL134" s="32"/>
      <c r="FM134" s="32"/>
      <c r="FN134" s="32"/>
      <c r="FO134" s="32"/>
      <c r="FP134" s="32"/>
      <c r="FQ134" s="32"/>
      <c r="FR134" s="32"/>
      <c r="FS134" s="32"/>
      <c r="FT134" s="32"/>
      <c r="FU134" s="32"/>
      <c r="FV134" s="32"/>
      <c r="FW134" s="32"/>
      <c r="FX134" s="32"/>
      <c r="FY134" s="32"/>
      <c r="FZ134" s="32"/>
      <c r="GA134" s="32"/>
      <c r="GB134" s="32"/>
      <c r="GC134" s="32"/>
      <c r="GD134" s="32"/>
      <c r="GE134" s="32"/>
      <c r="GF134" s="32"/>
      <c r="GG134" s="32"/>
      <c r="GH134" s="32"/>
      <c r="GI134" s="32"/>
      <c r="GJ134" s="32"/>
      <c r="GK134" s="32"/>
      <c r="GL134" s="32"/>
      <c r="GM134" s="32"/>
      <c r="GN134" s="32"/>
      <c r="GO134" s="32"/>
      <c r="GP134" s="32"/>
      <c r="GQ134" s="32"/>
      <c r="GR134" s="32"/>
      <c r="GS134" s="32"/>
      <c r="GT134" s="32"/>
      <c r="GU134" s="32"/>
      <c r="GV134" s="32"/>
      <c r="GW134" s="32"/>
      <c r="GX134" s="32"/>
      <c r="GY134" s="32"/>
      <c r="GZ134" s="32"/>
      <c r="HA134" s="32"/>
      <c r="HB134" s="32"/>
      <c r="HC134" s="32"/>
      <c r="HD134" s="32"/>
      <c r="HE134" s="32"/>
      <c r="HF134" s="32"/>
      <c r="HG134" s="32"/>
      <c r="HH134" s="32"/>
      <c r="HI134" s="32"/>
      <c r="HJ134" s="32"/>
      <c r="HK134" s="32"/>
      <c r="HL134" s="32"/>
      <c r="HM134" s="32"/>
      <c r="HN134" s="32"/>
      <c r="HO134" s="32"/>
      <c r="HP134" s="32"/>
      <c r="HQ134" s="32"/>
      <c r="HR134" s="32"/>
      <c r="HS134" s="32"/>
      <c r="HT134" s="32"/>
      <c r="HU134" s="32"/>
      <c r="HV134" s="32"/>
      <c r="HW134" s="32"/>
      <c r="HX134" s="32"/>
      <c r="HY134" s="32"/>
      <c r="HZ134" s="32"/>
      <c r="IA134" s="32"/>
      <c r="IB134" s="32"/>
      <c r="IC134" s="32"/>
      <c r="ID134" s="32"/>
      <c r="IE134" s="32"/>
      <c r="IF134" s="32"/>
      <c r="IG134" s="32"/>
      <c r="IH134" s="32"/>
      <c r="II134" s="32"/>
      <c r="IJ134" s="32"/>
      <c r="IK134" s="32"/>
      <c r="IL134" s="32"/>
      <c r="IM134" s="32"/>
      <c r="IN134" s="32"/>
      <c r="IO134" s="32"/>
      <c r="IP134" s="32"/>
      <c r="IQ134" s="32"/>
      <c r="IR134" s="32"/>
      <c r="IS134" s="32"/>
      <c r="IT134" s="32"/>
      <c r="IU134" s="32"/>
      <c r="IV134" s="32"/>
      <c r="IW134" s="32"/>
    </row>
    <row r="135" customFormat="false" ht="79.85" hidden="false" customHeight="false" outlineLevel="0" collapsed="false">
      <c r="A135" s="27" t="s">
        <v>404</v>
      </c>
      <c r="B135" s="27" t="s">
        <v>419</v>
      </c>
      <c r="C135" s="27" t="s">
        <v>420</v>
      </c>
      <c r="D135" s="27" t="s">
        <v>1253</v>
      </c>
      <c r="E135" s="27" t="s">
        <v>422</v>
      </c>
      <c r="F135" s="27" t="s">
        <v>423</v>
      </c>
      <c r="G135" s="27" t="s">
        <v>1254</v>
      </c>
      <c r="H135" s="21"/>
      <c r="I135" s="27" t="s">
        <v>424</v>
      </c>
      <c r="J135" s="27" t="s">
        <v>1255</v>
      </c>
      <c r="K135" s="27" t="s">
        <v>1256</v>
      </c>
      <c r="L135" s="28" t="n">
        <v>43520</v>
      </c>
      <c r="M135" s="28" t="n">
        <v>45345</v>
      </c>
      <c r="N135" s="29" t="n">
        <v>75910</v>
      </c>
      <c r="O135" s="27" t="s">
        <v>1257</v>
      </c>
      <c r="P135" s="27" t="s">
        <v>1258</v>
      </c>
      <c r="Q135" s="27" t="s">
        <v>1258</v>
      </c>
      <c r="R135" s="21"/>
      <c r="S135" s="21"/>
      <c r="T135" s="30" t="s">
        <v>1259</v>
      </c>
      <c r="U135" s="27" t="s">
        <v>429</v>
      </c>
      <c r="V135" s="21"/>
      <c r="W135" s="21"/>
      <c r="X135" s="21"/>
      <c r="Y135" s="21"/>
      <c r="Z135" s="21"/>
      <c r="AA135" s="32"/>
      <c r="AB135" s="32"/>
      <c r="AC135" s="32"/>
      <c r="AD135" s="32"/>
      <c r="AE135" s="32"/>
      <c r="AF135" s="32"/>
      <c r="AG135" s="32"/>
      <c r="AH135" s="32"/>
      <c r="AI135" s="32"/>
      <c r="AJ135" s="32"/>
      <c r="AK135" s="32"/>
      <c r="AL135" s="32"/>
      <c r="AM135" s="32"/>
      <c r="AN135" s="32"/>
      <c r="AO135" s="32"/>
      <c r="AP135" s="32"/>
      <c r="AQ135" s="32"/>
      <c r="AR135" s="32"/>
      <c r="AS135" s="32"/>
      <c r="AT135" s="32"/>
      <c r="AU135" s="32"/>
      <c r="AV135" s="32"/>
      <c r="AW135" s="32"/>
      <c r="AX135" s="32"/>
      <c r="AY135" s="32"/>
      <c r="AZ135" s="32"/>
      <c r="BA135" s="32"/>
      <c r="BB135" s="32"/>
      <c r="BC135" s="32"/>
      <c r="BD135" s="32"/>
      <c r="BE135" s="32"/>
      <c r="BF135" s="32"/>
      <c r="BG135" s="32"/>
      <c r="BH135" s="32"/>
      <c r="BI135" s="32"/>
      <c r="BJ135" s="32"/>
      <c r="BK135" s="32"/>
      <c r="BL135" s="32"/>
      <c r="BM135" s="32"/>
      <c r="BN135" s="32"/>
      <c r="BO135" s="32"/>
      <c r="BP135" s="32"/>
      <c r="BQ135" s="32"/>
      <c r="BR135" s="32"/>
      <c r="BS135" s="32"/>
      <c r="BT135" s="32"/>
      <c r="BU135" s="32"/>
      <c r="BV135" s="32"/>
      <c r="BW135" s="32"/>
      <c r="BX135" s="32"/>
      <c r="BY135" s="32"/>
      <c r="BZ135" s="32"/>
      <c r="CA135" s="32"/>
      <c r="CB135" s="32"/>
      <c r="CC135" s="32"/>
      <c r="CD135" s="32"/>
      <c r="CE135" s="32"/>
      <c r="CF135" s="32"/>
      <c r="CG135" s="32"/>
      <c r="CH135" s="32"/>
      <c r="CI135" s="32"/>
      <c r="CJ135" s="32"/>
      <c r="CK135" s="32"/>
      <c r="CL135" s="32"/>
      <c r="CM135" s="32"/>
      <c r="CN135" s="32"/>
      <c r="CO135" s="32"/>
      <c r="CP135" s="32"/>
      <c r="CQ135" s="32"/>
      <c r="CR135" s="32"/>
      <c r="CS135" s="32"/>
      <c r="CT135" s="32"/>
      <c r="CU135" s="32"/>
      <c r="CV135" s="32"/>
      <c r="CW135" s="32"/>
      <c r="CX135" s="32"/>
      <c r="CY135" s="32"/>
      <c r="CZ135" s="32"/>
      <c r="DA135" s="32"/>
      <c r="DB135" s="32"/>
      <c r="DC135" s="32"/>
      <c r="DD135" s="32"/>
      <c r="DE135" s="32"/>
      <c r="DF135" s="32"/>
      <c r="DG135" s="32"/>
      <c r="DH135" s="32"/>
      <c r="DI135" s="32"/>
      <c r="DJ135" s="32"/>
      <c r="DK135" s="32"/>
      <c r="DL135" s="32"/>
      <c r="DM135" s="32"/>
      <c r="DN135" s="32"/>
      <c r="DO135" s="32"/>
      <c r="DP135" s="32"/>
      <c r="DQ135" s="32"/>
      <c r="DR135" s="32"/>
      <c r="DS135" s="32"/>
      <c r="DT135" s="32"/>
      <c r="DU135" s="32"/>
      <c r="DV135" s="32"/>
      <c r="DW135" s="32"/>
      <c r="DX135" s="32"/>
      <c r="DY135" s="32"/>
      <c r="DZ135" s="32"/>
      <c r="EA135" s="32"/>
      <c r="EB135" s="32"/>
      <c r="EC135" s="32"/>
      <c r="ED135" s="32"/>
      <c r="EE135" s="32"/>
      <c r="EF135" s="32"/>
      <c r="EG135" s="32"/>
      <c r="EH135" s="32"/>
      <c r="EI135" s="32"/>
      <c r="EJ135" s="32"/>
      <c r="EK135" s="32"/>
      <c r="EL135" s="32"/>
      <c r="EM135" s="32"/>
      <c r="EN135" s="32"/>
      <c r="EO135" s="32"/>
      <c r="EP135" s="32"/>
      <c r="EQ135" s="32"/>
      <c r="ER135" s="32"/>
      <c r="ES135" s="32"/>
      <c r="ET135" s="32"/>
      <c r="EU135" s="32"/>
      <c r="EV135" s="32"/>
      <c r="EW135" s="32"/>
      <c r="EX135" s="32"/>
      <c r="EY135" s="32"/>
      <c r="EZ135" s="32"/>
      <c r="FA135" s="32"/>
      <c r="FB135" s="32"/>
      <c r="FC135" s="32"/>
      <c r="FD135" s="32"/>
      <c r="FE135" s="32"/>
      <c r="FF135" s="32"/>
      <c r="FG135" s="32"/>
      <c r="FH135" s="32"/>
      <c r="FI135" s="32"/>
      <c r="FJ135" s="32"/>
      <c r="FK135" s="32"/>
      <c r="FL135" s="32"/>
      <c r="FM135" s="32"/>
      <c r="FN135" s="32"/>
      <c r="FO135" s="32"/>
      <c r="FP135" s="32"/>
      <c r="FQ135" s="32"/>
      <c r="FR135" s="32"/>
      <c r="FS135" s="32"/>
      <c r="FT135" s="32"/>
      <c r="FU135" s="32"/>
      <c r="FV135" s="32"/>
      <c r="FW135" s="32"/>
      <c r="FX135" s="32"/>
      <c r="FY135" s="32"/>
      <c r="FZ135" s="32"/>
      <c r="GA135" s="32"/>
      <c r="GB135" s="32"/>
      <c r="GC135" s="32"/>
      <c r="GD135" s="32"/>
      <c r="GE135" s="32"/>
      <c r="GF135" s="32"/>
      <c r="GG135" s="32"/>
      <c r="GH135" s="32"/>
      <c r="GI135" s="32"/>
      <c r="GJ135" s="32"/>
      <c r="GK135" s="32"/>
      <c r="GL135" s="32"/>
      <c r="GM135" s="32"/>
      <c r="GN135" s="32"/>
      <c r="GO135" s="32"/>
      <c r="GP135" s="32"/>
      <c r="GQ135" s="32"/>
      <c r="GR135" s="32"/>
      <c r="GS135" s="32"/>
      <c r="GT135" s="32"/>
      <c r="GU135" s="32"/>
      <c r="GV135" s="32"/>
      <c r="GW135" s="32"/>
      <c r="GX135" s="32"/>
      <c r="GY135" s="32"/>
      <c r="GZ135" s="32"/>
      <c r="HA135" s="32"/>
      <c r="HB135" s="32"/>
      <c r="HC135" s="32"/>
      <c r="HD135" s="32"/>
      <c r="HE135" s="32"/>
      <c r="HF135" s="32"/>
      <c r="HG135" s="32"/>
      <c r="HH135" s="32"/>
      <c r="HI135" s="32"/>
      <c r="HJ135" s="32"/>
      <c r="HK135" s="32"/>
      <c r="HL135" s="32"/>
      <c r="HM135" s="32"/>
      <c r="HN135" s="32"/>
      <c r="HO135" s="32"/>
      <c r="HP135" s="32"/>
      <c r="HQ135" s="32"/>
      <c r="HR135" s="32"/>
      <c r="HS135" s="32"/>
      <c r="HT135" s="32"/>
      <c r="HU135" s="32"/>
      <c r="HV135" s="32"/>
      <c r="HW135" s="32"/>
      <c r="HX135" s="32"/>
      <c r="HY135" s="32"/>
      <c r="HZ135" s="32"/>
      <c r="IA135" s="32"/>
      <c r="IB135" s="32"/>
      <c r="IC135" s="32"/>
      <c r="ID135" s="32"/>
      <c r="IE135" s="32"/>
      <c r="IF135" s="32"/>
      <c r="IG135" s="32"/>
      <c r="IH135" s="32"/>
      <c r="II135" s="32"/>
      <c r="IJ135" s="32"/>
      <c r="IK135" s="32"/>
      <c r="IL135" s="32"/>
      <c r="IM135" s="32"/>
      <c r="IN135" s="32"/>
      <c r="IO135" s="32"/>
      <c r="IP135" s="32"/>
      <c r="IQ135" s="32"/>
      <c r="IR135" s="32"/>
      <c r="IS135" s="32"/>
      <c r="IT135" s="32"/>
      <c r="IU135" s="32"/>
      <c r="IV135" s="32"/>
      <c r="IW135" s="32"/>
    </row>
    <row r="136" customFormat="false" ht="57.45" hidden="false" customHeight="false" outlineLevel="0" collapsed="false">
      <c r="A136" s="27" t="s">
        <v>404</v>
      </c>
      <c r="B136" s="27" t="s">
        <v>768</v>
      </c>
      <c r="C136" s="27" t="s">
        <v>769</v>
      </c>
      <c r="D136" s="27" t="s">
        <v>1260</v>
      </c>
      <c r="E136" s="27" t="s">
        <v>771</v>
      </c>
      <c r="F136" s="27" t="s">
        <v>772</v>
      </c>
      <c r="G136" s="27" t="s">
        <v>1261</v>
      </c>
      <c r="H136" s="27" t="s">
        <v>773</v>
      </c>
      <c r="I136" s="27" t="s">
        <v>436</v>
      </c>
      <c r="J136" s="27" t="s">
        <v>1262</v>
      </c>
      <c r="K136" s="27" t="s">
        <v>413</v>
      </c>
      <c r="L136" s="28" t="n">
        <v>45002</v>
      </c>
      <c r="M136" s="28" t="n">
        <v>45367</v>
      </c>
      <c r="N136" s="29" t="n">
        <v>46436.25</v>
      </c>
      <c r="O136" s="27" t="s">
        <v>1263</v>
      </c>
      <c r="P136" s="27" t="s">
        <v>1264</v>
      </c>
      <c r="Q136" s="27" t="s">
        <v>1258</v>
      </c>
      <c r="R136" s="27" t="s">
        <v>1265</v>
      </c>
      <c r="S136" s="27" t="s">
        <v>776</v>
      </c>
      <c r="T136" s="27" t="s">
        <v>777</v>
      </c>
      <c r="U136" s="27" t="s">
        <v>472</v>
      </c>
      <c r="V136" s="21"/>
      <c r="W136" s="21"/>
      <c r="X136" s="21"/>
      <c r="Y136" s="21"/>
      <c r="Z136" s="21"/>
      <c r="AA136" s="31"/>
      <c r="AB136" s="31"/>
      <c r="AC136" s="31"/>
      <c r="AD136" s="31"/>
      <c r="AE136" s="31"/>
      <c r="AF136" s="31"/>
      <c r="AG136" s="31"/>
      <c r="AH136" s="31"/>
      <c r="AI136" s="31"/>
      <c r="AJ136" s="31"/>
      <c r="AK136" s="31"/>
      <c r="AL136" s="31"/>
      <c r="AM136" s="31"/>
      <c r="AN136" s="31"/>
      <c r="AO136" s="31"/>
      <c r="AP136" s="31"/>
      <c r="AQ136" s="31"/>
      <c r="AR136" s="31"/>
      <c r="AS136" s="31"/>
      <c r="AT136" s="31"/>
      <c r="AU136" s="31"/>
      <c r="AV136" s="31"/>
      <c r="AW136" s="31"/>
      <c r="AX136" s="31"/>
      <c r="AY136" s="31"/>
      <c r="AZ136" s="31"/>
      <c r="BA136" s="31"/>
      <c r="BB136" s="31"/>
      <c r="BC136" s="31"/>
      <c r="BD136" s="31"/>
      <c r="BE136" s="31"/>
      <c r="BF136" s="31"/>
      <c r="BG136" s="31"/>
      <c r="BH136" s="31"/>
      <c r="BI136" s="31"/>
      <c r="BJ136" s="31"/>
      <c r="BK136" s="31"/>
      <c r="BL136" s="31"/>
      <c r="BM136" s="31"/>
      <c r="BN136" s="31"/>
      <c r="BO136" s="31"/>
      <c r="BP136" s="31"/>
      <c r="BQ136" s="31"/>
      <c r="BR136" s="31"/>
      <c r="BS136" s="31"/>
      <c r="BT136" s="31"/>
      <c r="BU136" s="31"/>
      <c r="BV136" s="31"/>
      <c r="BW136" s="31"/>
      <c r="BX136" s="31"/>
      <c r="BY136" s="31"/>
      <c r="BZ136" s="31"/>
      <c r="CA136" s="31"/>
      <c r="CB136" s="31"/>
      <c r="CC136" s="31"/>
      <c r="CD136" s="31"/>
      <c r="CE136" s="31"/>
      <c r="CF136" s="31"/>
      <c r="CG136" s="31"/>
      <c r="CH136" s="31"/>
      <c r="CI136" s="31"/>
      <c r="CJ136" s="31"/>
      <c r="CK136" s="31"/>
      <c r="CL136" s="31"/>
      <c r="CM136" s="31"/>
      <c r="CN136" s="31"/>
      <c r="CO136" s="31"/>
      <c r="CP136" s="31"/>
      <c r="CQ136" s="31"/>
      <c r="CR136" s="31"/>
      <c r="CS136" s="31"/>
      <c r="CT136" s="31"/>
      <c r="CU136" s="31"/>
      <c r="CV136" s="31"/>
      <c r="CW136" s="31"/>
      <c r="CX136" s="31"/>
      <c r="CY136" s="31"/>
      <c r="CZ136" s="31"/>
      <c r="DA136" s="31"/>
      <c r="DB136" s="31"/>
      <c r="DC136" s="31"/>
      <c r="DD136" s="31"/>
      <c r="DE136" s="31"/>
      <c r="DF136" s="31"/>
      <c r="DG136" s="31"/>
      <c r="DH136" s="31"/>
      <c r="DI136" s="31"/>
      <c r="DJ136" s="31"/>
      <c r="DK136" s="31"/>
      <c r="DL136" s="31"/>
      <c r="DM136" s="31"/>
      <c r="DN136" s="31"/>
      <c r="DO136" s="31"/>
      <c r="DP136" s="31"/>
      <c r="DQ136" s="31"/>
      <c r="DR136" s="31"/>
      <c r="DS136" s="31"/>
      <c r="DT136" s="31"/>
      <c r="DU136" s="31"/>
      <c r="DV136" s="31"/>
      <c r="DW136" s="31"/>
      <c r="DX136" s="31"/>
      <c r="DY136" s="31"/>
      <c r="DZ136" s="31"/>
      <c r="EA136" s="31"/>
      <c r="EB136" s="31"/>
      <c r="EC136" s="31"/>
      <c r="ED136" s="31"/>
      <c r="EE136" s="31"/>
      <c r="EF136" s="31"/>
      <c r="EG136" s="31"/>
      <c r="EH136" s="31"/>
      <c r="EI136" s="31"/>
      <c r="EJ136" s="31"/>
      <c r="EK136" s="31"/>
      <c r="EL136" s="31"/>
      <c r="EM136" s="31"/>
      <c r="EN136" s="31"/>
      <c r="EO136" s="31"/>
      <c r="EP136" s="31"/>
      <c r="EQ136" s="31"/>
      <c r="ER136" s="31"/>
      <c r="ES136" s="31"/>
      <c r="ET136" s="31"/>
      <c r="EU136" s="31"/>
      <c r="EV136" s="31"/>
      <c r="EW136" s="31"/>
      <c r="EX136" s="31"/>
      <c r="EY136" s="31"/>
      <c r="EZ136" s="31"/>
      <c r="FA136" s="31"/>
      <c r="FB136" s="31"/>
      <c r="FC136" s="31"/>
      <c r="FD136" s="31"/>
      <c r="FE136" s="31"/>
      <c r="FF136" s="31"/>
      <c r="FG136" s="31"/>
      <c r="FH136" s="31"/>
      <c r="FI136" s="31"/>
      <c r="FJ136" s="31"/>
      <c r="FK136" s="31"/>
      <c r="FL136" s="31"/>
      <c r="FM136" s="31"/>
      <c r="FN136" s="31"/>
      <c r="FO136" s="31"/>
      <c r="FP136" s="31"/>
      <c r="FQ136" s="31"/>
      <c r="FR136" s="31"/>
      <c r="FS136" s="31"/>
      <c r="FT136" s="31"/>
      <c r="FU136" s="31"/>
      <c r="FV136" s="31"/>
      <c r="FW136" s="31"/>
      <c r="FX136" s="31"/>
      <c r="FY136" s="31"/>
      <c r="FZ136" s="31"/>
      <c r="GA136" s="31"/>
      <c r="GB136" s="31"/>
      <c r="GC136" s="31"/>
      <c r="GD136" s="31"/>
      <c r="GE136" s="31"/>
      <c r="GF136" s="31"/>
      <c r="GG136" s="31"/>
      <c r="GH136" s="31"/>
      <c r="GI136" s="31"/>
      <c r="GJ136" s="31"/>
      <c r="GK136" s="31"/>
      <c r="GL136" s="31"/>
      <c r="GM136" s="31"/>
      <c r="GN136" s="31"/>
      <c r="GO136" s="31"/>
      <c r="GP136" s="31"/>
      <c r="GQ136" s="31"/>
      <c r="GR136" s="31"/>
      <c r="GS136" s="31"/>
      <c r="GT136" s="31"/>
      <c r="GU136" s="31"/>
      <c r="GV136" s="31"/>
      <c r="GW136" s="31"/>
      <c r="GX136" s="31"/>
      <c r="GY136" s="31"/>
      <c r="GZ136" s="31"/>
      <c r="HA136" s="31"/>
      <c r="HB136" s="31"/>
      <c r="HC136" s="31"/>
      <c r="HD136" s="31"/>
      <c r="HE136" s="31"/>
      <c r="HF136" s="31"/>
      <c r="HG136" s="31"/>
      <c r="HH136" s="31"/>
      <c r="HI136" s="31"/>
      <c r="HJ136" s="31"/>
      <c r="HK136" s="31"/>
      <c r="HL136" s="31"/>
      <c r="HM136" s="31"/>
      <c r="HN136" s="31"/>
      <c r="HO136" s="31"/>
      <c r="HP136" s="31"/>
      <c r="HQ136" s="31"/>
      <c r="HR136" s="31"/>
      <c r="HS136" s="31"/>
      <c r="HT136" s="31"/>
      <c r="HU136" s="31"/>
      <c r="HV136" s="31"/>
      <c r="HW136" s="31"/>
      <c r="HX136" s="31"/>
      <c r="HY136" s="31"/>
      <c r="HZ136" s="31"/>
      <c r="IA136" s="31"/>
      <c r="IB136" s="31"/>
      <c r="IC136" s="31"/>
      <c r="ID136" s="31"/>
      <c r="IE136" s="31"/>
      <c r="IF136" s="31"/>
      <c r="IG136" s="31"/>
      <c r="IH136" s="31"/>
      <c r="II136" s="31"/>
      <c r="IJ136" s="31"/>
      <c r="IK136" s="31"/>
      <c r="IL136" s="31"/>
      <c r="IM136" s="31"/>
      <c r="IN136" s="31"/>
      <c r="IO136" s="31"/>
      <c r="IP136" s="31"/>
      <c r="IQ136" s="31"/>
      <c r="IR136" s="31"/>
      <c r="IS136" s="31"/>
      <c r="IT136" s="31"/>
      <c r="IU136" s="31"/>
      <c r="IV136" s="31"/>
      <c r="IW136" s="31"/>
    </row>
    <row r="137" customFormat="false" ht="35.05" hidden="false" customHeight="false" outlineLevel="0" collapsed="false">
      <c r="A137" s="27" t="s">
        <v>404</v>
      </c>
      <c r="B137" s="27" t="s">
        <v>639</v>
      </c>
      <c r="C137" s="27" t="s">
        <v>640</v>
      </c>
      <c r="D137" s="27" t="s">
        <v>1266</v>
      </c>
      <c r="E137" s="27" t="s">
        <v>641</v>
      </c>
      <c r="F137" s="27" t="s">
        <v>642</v>
      </c>
      <c r="G137" s="27" t="s">
        <v>1267</v>
      </c>
      <c r="H137" s="27" t="s">
        <v>643</v>
      </c>
      <c r="I137" s="27" t="s">
        <v>424</v>
      </c>
      <c r="J137" s="27" t="s">
        <v>1268</v>
      </c>
      <c r="K137" s="27" t="s">
        <v>413</v>
      </c>
      <c r="L137" s="28" t="n">
        <v>45004</v>
      </c>
      <c r="M137" s="28" t="n">
        <v>45369</v>
      </c>
      <c r="N137" s="29" t="n">
        <v>17123.9</v>
      </c>
      <c r="O137" s="27" t="s">
        <v>1269</v>
      </c>
      <c r="P137" s="27" t="s">
        <v>1223</v>
      </c>
      <c r="Q137" s="27" t="s">
        <v>1270</v>
      </c>
      <c r="R137" s="27" t="s">
        <v>1271</v>
      </c>
      <c r="S137" s="27" t="s">
        <v>1017</v>
      </c>
      <c r="T137" s="27" t="s">
        <v>648</v>
      </c>
      <c r="U137" s="27" t="s">
        <v>418</v>
      </c>
      <c r="V137" s="21"/>
      <c r="W137" s="21"/>
      <c r="X137" s="21"/>
      <c r="Y137" s="21"/>
      <c r="Z137" s="21"/>
      <c r="AA137" s="31"/>
      <c r="AB137" s="31"/>
      <c r="AC137" s="31"/>
      <c r="AD137" s="31"/>
      <c r="AE137" s="31"/>
      <c r="AF137" s="31"/>
      <c r="AG137" s="31"/>
      <c r="AH137" s="31"/>
      <c r="AI137" s="31"/>
      <c r="AJ137" s="31"/>
      <c r="AK137" s="31"/>
      <c r="AL137" s="31"/>
      <c r="AM137" s="31"/>
      <c r="AN137" s="31"/>
      <c r="AO137" s="31"/>
      <c r="AP137" s="31"/>
      <c r="AQ137" s="31"/>
      <c r="AR137" s="31"/>
      <c r="AS137" s="31"/>
      <c r="AT137" s="31"/>
      <c r="AU137" s="31"/>
      <c r="AV137" s="31"/>
      <c r="AW137" s="31"/>
      <c r="AX137" s="31"/>
      <c r="AY137" s="31"/>
      <c r="AZ137" s="31"/>
      <c r="BA137" s="31"/>
      <c r="BB137" s="31"/>
      <c r="BC137" s="31"/>
      <c r="BD137" s="31"/>
      <c r="BE137" s="31"/>
      <c r="BF137" s="31"/>
      <c r="BG137" s="31"/>
      <c r="BH137" s="31"/>
      <c r="BI137" s="31"/>
      <c r="BJ137" s="31"/>
      <c r="BK137" s="31"/>
      <c r="BL137" s="31"/>
      <c r="BM137" s="31"/>
      <c r="BN137" s="31"/>
      <c r="BO137" s="31"/>
      <c r="BP137" s="31"/>
      <c r="BQ137" s="31"/>
      <c r="BR137" s="31"/>
      <c r="BS137" s="31"/>
      <c r="BT137" s="31"/>
      <c r="BU137" s="31"/>
      <c r="BV137" s="31"/>
      <c r="BW137" s="31"/>
      <c r="BX137" s="31"/>
      <c r="BY137" s="31"/>
      <c r="BZ137" s="31"/>
      <c r="CA137" s="31"/>
      <c r="CB137" s="31"/>
      <c r="CC137" s="31"/>
      <c r="CD137" s="31"/>
      <c r="CE137" s="31"/>
      <c r="CF137" s="31"/>
      <c r="CG137" s="31"/>
      <c r="CH137" s="31"/>
      <c r="CI137" s="31"/>
      <c r="CJ137" s="31"/>
      <c r="CK137" s="31"/>
      <c r="CL137" s="31"/>
      <c r="CM137" s="31"/>
      <c r="CN137" s="31"/>
      <c r="CO137" s="31"/>
      <c r="CP137" s="31"/>
      <c r="CQ137" s="31"/>
      <c r="CR137" s="31"/>
      <c r="CS137" s="31"/>
      <c r="CT137" s="31"/>
      <c r="CU137" s="31"/>
      <c r="CV137" s="31"/>
      <c r="CW137" s="31"/>
      <c r="CX137" s="31"/>
      <c r="CY137" s="31"/>
      <c r="CZ137" s="31"/>
      <c r="DA137" s="31"/>
      <c r="DB137" s="31"/>
      <c r="DC137" s="31"/>
      <c r="DD137" s="31"/>
      <c r="DE137" s="31"/>
      <c r="DF137" s="31"/>
      <c r="DG137" s="31"/>
      <c r="DH137" s="31"/>
      <c r="DI137" s="31"/>
      <c r="DJ137" s="31"/>
      <c r="DK137" s="31"/>
      <c r="DL137" s="31"/>
      <c r="DM137" s="31"/>
      <c r="DN137" s="31"/>
      <c r="DO137" s="31"/>
      <c r="DP137" s="31"/>
      <c r="DQ137" s="31"/>
      <c r="DR137" s="31"/>
      <c r="DS137" s="31"/>
      <c r="DT137" s="31"/>
      <c r="DU137" s="31"/>
      <c r="DV137" s="31"/>
      <c r="DW137" s="31"/>
      <c r="DX137" s="31"/>
      <c r="DY137" s="31"/>
      <c r="DZ137" s="31"/>
      <c r="EA137" s="31"/>
      <c r="EB137" s="31"/>
      <c r="EC137" s="31"/>
      <c r="ED137" s="31"/>
      <c r="EE137" s="31"/>
      <c r="EF137" s="31"/>
      <c r="EG137" s="31"/>
      <c r="EH137" s="31"/>
      <c r="EI137" s="31"/>
      <c r="EJ137" s="31"/>
      <c r="EK137" s="31"/>
      <c r="EL137" s="31"/>
      <c r="EM137" s="31"/>
      <c r="EN137" s="31"/>
      <c r="EO137" s="31"/>
      <c r="EP137" s="31"/>
      <c r="EQ137" s="31"/>
      <c r="ER137" s="31"/>
      <c r="ES137" s="31"/>
      <c r="ET137" s="31"/>
      <c r="EU137" s="31"/>
      <c r="EV137" s="31"/>
      <c r="EW137" s="31"/>
      <c r="EX137" s="31"/>
      <c r="EY137" s="31"/>
      <c r="EZ137" s="31"/>
      <c r="FA137" s="31"/>
      <c r="FB137" s="31"/>
      <c r="FC137" s="31"/>
      <c r="FD137" s="31"/>
      <c r="FE137" s="31"/>
      <c r="FF137" s="31"/>
      <c r="FG137" s="31"/>
      <c r="FH137" s="31"/>
      <c r="FI137" s="31"/>
      <c r="FJ137" s="31"/>
      <c r="FK137" s="31"/>
      <c r="FL137" s="31"/>
      <c r="FM137" s="31"/>
      <c r="FN137" s="31"/>
      <c r="FO137" s="31"/>
      <c r="FP137" s="31"/>
      <c r="FQ137" s="31"/>
      <c r="FR137" s="31"/>
      <c r="FS137" s="31"/>
      <c r="FT137" s="31"/>
      <c r="FU137" s="31"/>
      <c r="FV137" s="31"/>
      <c r="FW137" s="31"/>
      <c r="FX137" s="31"/>
      <c r="FY137" s="31"/>
      <c r="FZ137" s="31"/>
      <c r="GA137" s="31"/>
      <c r="GB137" s="31"/>
      <c r="GC137" s="31"/>
      <c r="GD137" s="31"/>
      <c r="GE137" s="31"/>
      <c r="GF137" s="31"/>
      <c r="GG137" s="31"/>
      <c r="GH137" s="31"/>
      <c r="GI137" s="31"/>
      <c r="GJ137" s="31"/>
      <c r="GK137" s="31"/>
      <c r="GL137" s="31"/>
      <c r="GM137" s="31"/>
      <c r="GN137" s="31"/>
      <c r="GO137" s="31"/>
      <c r="GP137" s="31"/>
      <c r="GQ137" s="31"/>
      <c r="GR137" s="31"/>
      <c r="GS137" s="31"/>
      <c r="GT137" s="31"/>
      <c r="GU137" s="31"/>
      <c r="GV137" s="31"/>
      <c r="GW137" s="31"/>
      <c r="GX137" s="31"/>
      <c r="GY137" s="31"/>
      <c r="GZ137" s="31"/>
      <c r="HA137" s="31"/>
      <c r="HB137" s="31"/>
      <c r="HC137" s="31"/>
      <c r="HD137" s="31"/>
      <c r="HE137" s="31"/>
      <c r="HF137" s="31"/>
      <c r="HG137" s="31"/>
      <c r="HH137" s="31"/>
      <c r="HI137" s="31"/>
      <c r="HJ137" s="31"/>
      <c r="HK137" s="31"/>
      <c r="HL137" s="31"/>
      <c r="HM137" s="31"/>
      <c r="HN137" s="31"/>
      <c r="HO137" s="31"/>
      <c r="HP137" s="31"/>
      <c r="HQ137" s="31"/>
      <c r="HR137" s="31"/>
      <c r="HS137" s="31"/>
      <c r="HT137" s="31"/>
      <c r="HU137" s="31"/>
      <c r="HV137" s="31"/>
      <c r="HW137" s="31"/>
      <c r="HX137" s="31"/>
      <c r="HY137" s="31"/>
      <c r="HZ137" s="31"/>
      <c r="IA137" s="31"/>
      <c r="IB137" s="31"/>
      <c r="IC137" s="31"/>
      <c r="ID137" s="31"/>
      <c r="IE137" s="31"/>
      <c r="IF137" s="31"/>
      <c r="IG137" s="31"/>
      <c r="IH137" s="31"/>
      <c r="II137" s="31"/>
      <c r="IJ137" s="31"/>
      <c r="IK137" s="31"/>
      <c r="IL137" s="31"/>
      <c r="IM137" s="31"/>
      <c r="IN137" s="31"/>
      <c r="IO137" s="31"/>
      <c r="IP137" s="31"/>
      <c r="IQ137" s="31"/>
      <c r="IR137" s="31"/>
      <c r="IS137" s="31"/>
      <c r="IT137" s="31"/>
      <c r="IU137" s="31"/>
      <c r="IV137" s="31"/>
      <c r="IW137" s="31"/>
    </row>
    <row r="138" customFormat="false" ht="23.85" hidden="false" customHeight="false" outlineLevel="0" collapsed="false">
      <c r="A138" s="27" t="s">
        <v>404</v>
      </c>
      <c r="B138" s="27" t="s">
        <v>185</v>
      </c>
      <c r="C138" s="27" t="s">
        <v>186</v>
      </c>
      <c r="D138" s="27" t="s">
        <v>1272</v>
      </c>
      <c r="E138" s="27" t="s">
        <v>182</v>
      </c>
      <c r="F138" s="27" t="s">
        <v>184</v>
      </c>
      <c r="G138" s="27" t="s">
        <v>781</v>
      </c>
      <c r="H138" s="27" t="s">
        <v>782</v>
      </c>
      <c r="I138" s="27" t="s">
        <v>424</v>
      </c>
      <c r="J138" s="27" t="s">
        <v>1273</v>
      </c>
      <c r="K138" s="27" t="s">
        <v>413</v>
      </c>
      <c r="L138" s="28" t="n">
        <v>45009</v>
      </c>
      <c r="M138" s="28" t="n">
        <v>45374</v>
      </c>
      <c r="N138" s="29" t="n">
        <v>154261.8</v>
      </c>
      <c r="O138" s="27" t="s">
        <v>1274</v>
      </c>
      <c r="P138" s="27" t="s">
        <v>1217</v>
      </c>
      <c r="Q138" s="27" t="s">
        <v>1275</v>
      </c>
      <c r="R138" s="28" t="n">
        <v>45020</v>
      </c>
      <c r="S138" s="27" t="s">
        <v>785</v>
      </c>
      <c r="T138" s="27" t="s">
        <v>786</v>
      </c>
      <c r="U138" s="27" t="s">
        <v>615</v>
      </c>
      <c r="V138" s="21"/>
      <c r="W138" s="21"/>
      <c r="X138" s="21"/>
      <c r="Y138" s="21"/>
      <c r="Z138" s="21"/>
      <c r="AA138" s="31"/>
      <c r="AB138" s="31"/>
      <c r="AC138" s="31"/>
      <c r="AD138" s="31"/>
      <c r="AE138" s="31"/>
      <c r="AF138" s="31"/>
      <c r="AG138" s="31"/>
      <c r="AH138" s="31"/>
      <c r="AI138" s="31"/>
      <c r="AJ138" s="31"/>
      <c r="AK138" s="31"/>
      <c r="AL138" s="31"/>
      <c r="AM138" s="31"/>
      <c r="AN138" s="31"/>
      <c r="AO138" s="31"/>
      <c r="AP138" s="31"/>
      <c r="AQ138" s="31"/>
      <c r="AR138" s="31"/>
      <c r="AS138" s="31"/>
      <c r="AT138" s="31"/>
      <c r="AU138" s="31"/>
      <c r="AV138" s="31"/>
      <c r="AW138" s="31"/>
      <c r="AX138" s="31"/>
      <c r="AY138" s="31"/>
      <c r="AZ138" s="31"/>
      <c r="BA138" s="31"/>
      <c r="BB138" s="31"/>
      <c r="BC138" s="31"/>
      <c r="BD138" s="31"/>
      <c r="BE138" s="31"/>
      <c r="BF138" s="31"/>
      <c r="BG138" s="31"/>
      <c r="BH138" s="31"/>
      <c r="BI138" s="31"/>
      <c r="BJ138" s="31"/>
      <c r="BK138" s="31"/>
      <c r="BL138" s="31"/>
      <c r="BM138" s="31"/>
      <c r="BN138" s="31"/>
      <c r="BO138" s="31"/>
      <c r="BP138" s="31"/>
      <c r="BQ138" s="31"/>
      <c r="BR138" s="31"/>
      <c r="BS138" s="31"/>
      <c r="BT138" s="31"/>
      <c r="BU138" s="31"/>
      <c r="BV138" s="31"/>
      <c r="BW138" s="31"/>
      <c r="BX138" s="31"/>
      <c r="BY138" s="31"/>
      <c r="BZ138" s="31"/>
      <c r="CA138" s="31"/>
      <c r="CB138" s="31"/>
      <c r="CC138" s="31"/>
      <c r="CD138" s="31"/>
      <c r="CE138" s="31"/>
      <c r="CF138" s="31"/>
      <c r="CG138" s="31"/>
      <c r="CH138" s="31"/>
      <c r="CI138" s="31"/>
      <c r="CJ138" s="31"/>
      <c r="CK138" s="31"/>
      <c r="CL138" s="31"/>
      <c r="CM138" s="31"/>
      <c r="CN138" s="31"/>
      <c r="CO138" s="31"/>
      <c r="CP138" s="31"/>
      <c r="CQ138" s="31"/>
      <c r="CR138" s="31"/>
      <c r="CS138" s="31"/>
      <c r="CT138" s="31"/>
      <c r="CU138" s="31"/>
      <c r="CV138" s="31"/>
      <c r="CW138" s="31"/>
      <c r="CX138" s="31"/>
      <c r="CY138" s="31"/>
      <c r="CZ138" s="31"/>
      <c r="DA138" s="31"/>
      <c r="DB138" s="31"/>
      <c r="DC138" s="31"/>
      <c r="DD138" s="31"/>
      <c r="DE138" s="31"/>
      <c r="DF138" s="31"/>
      <c r="DG138" s="31"/>
      <c r="DH138" s="31"/>
      <c r="DI138" s="31"/>
      <c r="DJ138" s="31"/>
      <c r="DK138" s="31"/>
      <c r="DL138" s="31"/>
      <c r="DM138" s="31"/>
      <c r="DN138" s="31"/>
      <c r="DO138" s="31"/>
      <c r="DP138" s="31"/>
      <c r="DQ138" s="31"/>
      <c r="DR138" s="31"/>
      <c r="DS138" s="31"/>
      <c r="DT138" s="31"/>
      <c r="DU138" s="31"/>
      <c r="DV138" s="31"/>
      <c r="DW138" s="31"/>
      <c r="DX138" s="31"/>
      <c r="DY138" s="31"/>
      <c r="DZ138" s="31"/>
      <c r="EA138" s="31"/>
      <c r="EB138" s="31"/>
      <c r="EC138" s="31"/>
      <c r="ED138" s="31"/>
      <c r="EE138" s="31"/>
      <c r="EF138" s="31"/>
      <c r="EG138" s="31"/>
      <c r="EH138" s="31"/>
      <c r="EI138" s="31"/>
      <c r="EJ138" s="31"/>
      <c r="EK138" s="31"/>
      <c r="EL138" s="31"/>
      <c r="EM138" s="31"/>
      <c r="EN138" s="31"/>
      <c r="EO138" s="31"/>
      <c r="EP138" s="31"/>
      <c r="EQ138" s="31"/>
      <c r="ER138" s="31"/>
      <c r="ES138" s="31"/>
      <c r="ET138" s="31"/>
      <c r="EU138" s="31"/>
      <c r="EV138" s="31"/>
      <c r="EW138" s="31"/>
      <c r="EX138" s="31"/>
      <c r="EY138" s="31"/>
      <c r="EZ138" s="31"/>
      <c r="FA138" s="31"/>
      <c r="FB138" s="31"/>
      <c r="FC138" s="31"/>
      <c r="FD138" s="31"/>
      <c r="FE138" s="31"/>
      <c r="FF138" s="31"/>
      <c r="FG138" s="31"/>
      <c r="FH138" s="31"/>
      <c r="FI138" s="31"/>
      <c r="FJ138" s="31"/>
      <c r="FK138" s="31"/>
      <c r="FL138" s="31"/>
      <c r="FM138" s="31"/>
      <c r="FN138" s="31"/>
      <c r="FO138" s="31"/>
      <c r="FP138" s="31"/>
      <c r="FQ138" s="31"/>
      <c r="FR138" s="31"/>
      <c r="FS138" s="31"/>
      <c r="FT138" s="31"/>
      <c r="FU138" s="31"/>
      <c r="FV138" s="31"/>
      <c r="FW138" s="31"/>
      <c r="FX138" s="31"/>
      <c r="FY138" s="31"/>
      <c r="FZ138" s="31"/>
      <c r="GA138" s="31"/>
      <c r="GB138" s="31"/>
      <c r="GC138" s="31"/>
      <c r="GD138" s="31"/>
      <c r="GE138" s="31"/>
      <c r="GF138" s="31"/>
      <c r="GG138" s="31"/>
      <c r="GH138" s="31"/>
      <c r="GI138" s="31"/>
      <c r="GJ138" s="31"/>
      <c r="GK138" s="31"/>
      <c r="GL138" s="31"/>
      <c r="GM138" s="31"/>
      <c r="GN138" s="31"/>
      <c r="GO138" s="31"/>
      <c r="GP138" s="31"/>
      <c r="GQ138" s="31"/>
      <c r="GR138" s="31"/>
      <c r="GS138" s="31"/>
      <c r="GT138" s="31"/>
      <c r="GU138" s="31"/>
      <c r="GV138" s="31"/>
      <c r="GW138" s="31"/>
      <c r="GX138" s="31"/>
      <c r="GY138" s="31"/>
      <c r="GZ138" s="31"/>
      <c r="HA138" s="31"/>
      <c r="HB138" s="31"/>
      <c r="HC138" s="31"/>
      <c r="HD138" s="31"/>
      <c r="HE138" s="31"/>
      <c r="HF138" s="31"/>
      <c r="HG138" s="31"/>
      <c r="HH138" s="31"/>
      <c r="HI138" s="31"/>
      <c r="HJ138" s="31"/>
      <c r="HK138" s="31"/>
      <c r="HL138" s="31"/>
      <c r="HM138" s="31"/>
      <c r="HN138" s="31"/>
      <c r="HO138" s="31"/>
      <c r="HP138" s="31"/>
      <c r="HQ138" s="31"/>
      <c r="HR138" s="31"/>
      <c r="HS138" s="31"/>
      <c r="HT138" s="31"/>
      <c r="HU138" s="31"/>
      <c r="HV138" s="31"/>
      <c r="HW138" s="31"/>
      <c r="HX138" s="31"/>
      <c r="HY138" s="31"/>
      <c r="HZ138" s="31"/>
      <c r="IA138" s="31"/>
      <c r="IB138" s="31"/>
      <c r="IC138" s="31"/>
      <c r="ID138" s="31"/>
      <c r="IE138" s="31"/>
      <c r="IF138" s="31"/>
      <c r="IG138" s="31"/>
      <c r="IH138" s="31"/>
      <c r="II138" s="31"/>
      <c r="IJ138" s="31"/>
      <c r="IK138" s="31"/>
      <c r="IL138" s="31"/>
      <c r="IM138" s="31"/>
      <c r="IN138" s="31"/>
      <c r="IO138" s="31"/>
      <c r="IP138" s="31"/>
      <c r="IQ138" s="31"/>
      <c r="IR138" s="31"/>
      <c r="IS138" s="31"/>
      <c r="IT138" s="31"/>
      <c r="IU138" s="31"/>
      <c r="IV138" s="31"/>
      <c r="IW138" s="31"/>
    </row>
    <row r="139" customFormat="false" ht="91" hidden="false" customHeight="false" outlineLevel="0" collapsed="false">
      <c r="A139" s="27" t="s">
        <v>404</v>
      </c>
      <c r="B139" s="27" t="s">
        <v>1026</v>
      </c>
      <c r="C139" s="27" t="s">
        <v>1027</v>
      </c>
      <c r="D139" s="27" t="s">
        <v>1276</v>
      </c>
      <c r="E139" s="27" t="s">
        <v>633</v>
      </c>
      <c r="F139" s="27" t="s">
        <v>634</v>
      </c>
      <c r="G139" s="27" t="s">
        <v>1277</v>
      </c>
      <c r="H139" s="27" t="n">
        <v>4411560</v>
      </c>
      <c r="I139" s="27" t="s">
        <v>655</v>
      </c>
      <c r="J139" s="27" t="s">
        <v>1278</v>
      </c>
      <c r="K139" s="27" t="s">
        <v>413</v>
      </c>
      <c r="L139" s="28" t="n">
        <v>45016</v>
      </c>
      <c r="M139" s="28" t="n">
        <v>45381</v>
      </c>
      <c r="N139" s="29" t="n">
        <v>29940</v>
      </c>
      <c r="O139" s="27" t="s">
        <v>468</v>
      </c>
      <c r="P139" s="27" t="s">
        <v>1223</v>
      </c>
      <c r="Q139" s="27" t="s">
        <v>1227</v>
      </c>
      <c r="R139" s="28" t="n">
        <v>45020</v>
      </c>
      <c r="S139" s="27" t="s">
        <v>1028</v>
      </c>
      <c r="T139" s="27" t="s">
        <v>1029</v>
      </c>
      <c r="U139" s="27" t="s">
        <v>418</v>
      </c>
      <c r="V139" s="21"/>
      <c r="W139" s="21"/>
      <c r="X139" s="21"/>
      <c r="Y139" s="21"/>
      <c r="Z139" s="21"/>
      <c r="AA139" s="31"/>
      <c r="AB139" s="31"/>
      <c r="AC139" s="31"/>
      <c r="AD139" s="31"/>
      <c r="AE139" s="31"/>
      <c r="AF139" s="31"/>
      <c r="AG139" s="31"/>
      <c r="AH139" s="31"/>
      <c r="AI139" s="31"/>
      <c r="AJ139" s="31"/>
      <c r="AK139" s="31"/>
      <c r="AL139" s="31"/>
      <c r="AM139" s="31"/>
      <c r="AN139" s="31"/>
      <c r="AO139" s="31"/>
      <c r="AP139" s="31"/>
      <c r="AQ139" s="31"/>
      <c r="AR139" s="31"/>
      <c r="AS139" s="31"/>
      <c r="AT139" s="31"/>
      <c r="AU139" s="31"/>
      <c r="AV139" s="31"/>
      <c r="AW139" s="31"/>
      <c r="AX139" s="31"/>
      <c r="AY139" s="31"/>
      <c r="AZ139" s="31"/>
      <c r="BA139" s="31"/>
      <c r="BB139" s="31"/>
      <c r="BC139" s="31"/>
      <c r="BD139" s="31"/>
      <c r="BE139" s="31"/>
      <c r="BF139" s="31"/>
      <c r="BG139" s="31"/>
      <c r="BH139" s="31"/>
      <c r="BI139" s="31"/>
      <c r="BJ139" s="31"/>
      <c r="BK139" s="31"/>
      <c r="BL139" s="31"/>
      <c r="BM139" s="31"/>
      <c r="BN139" s="31"/>
      <c r="BO139" s="31"/>
      <c r="BP139" s="31"/>
      <c r="BQ139" s="31"/>
      <c r="BR139" s="31"/>
      <c r="BS139" s="31"/>
      <c r="BT139" s="31"/>
      <c r="BU139" s="31"/>
      <c r="BV139" s="31"/>
      <c r="BW139" s="31"/>
      <c r="BX139" s="31"/>
      <c r="BY139" s="31"/>
      <c r="BZ139" s="31"/>
      <c r="CA139" s="31"/>
      <c r="CB139" s="31"/>
      <c r="CC139" s="31"/>
      <c r="CD139" s="31"/>
      <c r="CE139" s="31"/>
      <c r="CF139" s="31"/>
      <c r="CG139" s="31"/>
      <c r="CH139" s="31"/>
      <c r="CI139" s="31"/>
      <c r="CJ139" s="31"/>
      <c r="CK139" s="31"/>
      <c r="CL139" s="31"/>
      <c r="CM139" s="31"/>
      <c r="CN139" s="31"/>
      <c r="CO139" s="31"/>
      <c r="CP139" s="31"/>
      <c r="CQ139" s="31"/>
      <c r="CR139" s="31"/>
      <c r="CS139" s="31"/>
      <c r="CT139" s="31"/>
      <c r="CU139" s="31"/>
      <c r="CV139" s="31"/>
      <c r="CW139" s="31"/>
      <c r="CX139" s="31"/>
      <c r="CY139" s="31"/>
      <c r="CZ139" s="31"/>
      <c r="DA139" s="31"/>
      <c r="DB139" s="31"/>
      <c r="DC139" s="31"/>
      <c r="DD139" s="31"/>
      <c r="DE139" s="31"/>
      <c r="DF139" s="31"/>
      <c r="DG139" s="31"/>
      <c r="DH139" s="31"/>
      <c r="DI139" s="31"/>
      <c r="DJ139" s="31"/>
      <c r="DK139" s="31"/>
      <c r="DL139" s="31"/>
      <c r="DM139" s="31"/>
      <c r="DN139" s="31"/>
      <c r="DO139" s="31"/>
      <c r="DP139" s="31"/>
      <c r="DQ139" s="31"/>
      <c r="DR139" s="31"/>
      <c r="DS139" s="31"/>
      <c r="DT139" s="31"/>
      <c r="DU139" s="31"/>
      <c r="DV139" s="31"/>
      <c r="DW139" s="31"/>
      <c r="DX139" s="31"/>
      <c r="DY139" s="31"/>
      <c r="DZ139" s="31"/>
      <c r="EA139" s="31"/>
      <c r="EB139" s="31"/>
      <c r="EC139" s="31"/>
      <c r="ED139" s="31"/>
      <c r="EE139" s="31"/>
      <c r="EF139" s="31"/>
      <c r="EG139" s="31"/>
      <c r="EH139" s="31"/>
      <c r="EI139" s="31"/>
      <c r="EJ139" s="31"/>
      <c r="EK139" s="31"/>
      <c r="EL139" s="31"/>
      <c r="EM139" s="31"/>
      <c r="EN139" s="31"/>
      <c r="EO139" s="31"/>
      <c r="EP139" s="31"/>
      <c r="EQ139" s="31"/>
      <c r="ER139" s="31"/>
      <c r="ES139" s="31"/>
      <c r="ET139" s="31"/>
      <c r="EU139" s="31"/>
      <c r="EV139" s="31"/>
      <c r="EW139" s="31"/>
      <c r="EX139" s="31"/>
      <c r="EY139" s="31"/>
      <c r="EZ139" s="31"/>
      <c r="FA139" s="31"/>
      <c r="FB139" s="31"/>
      <c r="FC139" s="31"/>
      <c r="FD139" s="31"/>
      <c r="FE139" s="31"/>
      <c r="FF139" s="31"/>
      <c r="FG139" s="31"/>
      <c r="FH139" s="31"/>
      <c r="FI139" s="31"/>
      <c r="FJ139" s="31"/>
      <c r="FK139" s="31"/>
      <c r="FL139" s="31"/>
      <c r="FM139" s="31"/>
      <c r="FN139" s="31"/>
      <c r="FO139" s="31"/>
      <c r="FP139" s="31"/>
      <c r="FQ139" s="31"/>
      <c r="FR139" s="31"/>
      <c r="FS139" s="31"/>
      <c r="FT139" s="31"/>
      <c r="FU139" s="31"/>
      <c r="FV139" s="31"/>
      <c r="FW139" s="31"/>
      <c r="FX139" s="31"/>
      <c r="FY139" s="31"/>
      <c r="FZ139" s="31"/>
      <c r="GA139" s="31"/>
      <c r="GB139" s="31"/>
      <c r="GC139" s="31"/>
      <c r="GD139" s="31"/>
      <c r="GE139" s="31"/>
      <c r="GF139" s="31"/>
      <c r="GG139" s="31"/>
      <c r="GH139" s="31"/>
      <c r="GI139" s="31"/>
      <c r="GJ139" s="31"/>
      <c r="GK139" s="31"/>
      <c r="GL139" s="31"/>
      <c r="GM139" s="31"/>
      <c r="GN139" s="31"/>
      <c r="GO139" s="31"/>
      <c r="GP139" s="31"/>
      <c r="GQ139" s="31"/>
      <c r="GR139" s="31"/>
      <c r="GS139" s="31"/>
      <c r="GT139" s="31"/>
      <c r="GU139" s="31"/>
      <c r="GV139" s="31"/>
      <c r="GW139" s="31"/>
      <c r="GX139" s="31"/>
      <c r="GY139" s="31"/>
      <c r="GZ139" s="31"/>
      <c r="HA139" s="31"/>
      <c r="HB139" s="31"/>
      <c r="HC139" s="31"/>
      <c r="HD139" s="31"/>
      <c r="HE139" s="31"/>
      <c r="HF139" s="31"/>
      <c r="HG139" s="31"/>
      <c r="HH139" s="31"/>
      <c r="HI139" s="31"/>
      <c r="HJ139" s="31"/>
      <c r="HK139" s="31"/>
      <c r="HL139" s="31"/>
      <c r="HM139" s="31"/>
      <c r="HN139" s="31"/>
      <c r="HO139" s="31"/>
      <c r="HP139" s="31"/>
      <c r="HQ139" s="31"/>
      <c r="HR139" s="31"/>
      <c r="HS139" s="31"/>
      <c r="HT139" s="31"/>
      <c r="HU139" s="31"/>
      <c r="HV139" s="31"/>
      <c r="HW139" s="31"/>
      <c r="HX139" s="31"/>
      <c r="HY139" s="31"/>
      <c r="HZ139" s="31"/>
      <c r="IA139" s="31"/>
      <c r="IB139" s="31"/>
      <c r="IC139" s="31"/>
      <c r="ID139" s="31"/>
      <c r="IE139" s="31"/>
      <c r="IF139" s="31"/>
      <c r="IG139" s="31"/>
      <c r="IH139" s="31"/>
      <c r="II139" s="31"/>
      <c r="IJ139" s="31"/>
      <c r="IK139" s="31"/>
      <c r="IL139" s="31"/>
      <c r="IM139" s="31"/>
      <c r="IN139" s="31"/>
      <c r="IO139" s="31"/>
      <c r="IP139" s="31"/>
      <c r="IQ139" s="31"/>
      <c r="IR139" s="31"/>
      <c r="IS139" s="31"/>
      <c r="IT139" s="31"/>
      <c r="IU139" s="31"/>
      <c r="IV139" s="31"/>
      <c r="IW139" s="31"/>
    </row>
    <row r="140" customFormat="false" ht="35.05" hidden="false" customHeight="false" outlineLevel="0" collapsed="false">
      <c r="A140" s="27" t="s">
        <v>404</v>
      </c>
      <c r="B140" s="27" t="s">
        <v>650</v>
      </c>
      <c r="C140" s="27" t="s">
        <v>651</v>
      </c>
      <c r="D140" s="27" t="s">
        <v>1279</v>
      </c>
      <c r="E140" s="27" t="s">
        <v>653</v>
      </c>
      <c r="F140" s="27" t="s">
        <v>654</v>
      </c>
      <c r="G140" s="27" t="s">
        <v>1280</v>
      </c>
      <c r="H140" s="27" t="s">
        <v>1281</v>
      </c>
      <c r="I140" s="27" t="s">
        <v>655</v>
      </c>
      <c r="J140" s="28" t="n">
        <v>45050</v>
      </c>
      <c r="K140" s="27" t="s">
        <v>413</v>
      </c>
      <c r="L140" s="28" t="n">
        <v>45022</v>
      </c>
      <c r="M140" s="28" t="n">
        <v>45387</v>
      </c>
      <c r="N140" s="29" t="n">
        <v>9680.76</v>
      </c>
      <c r="O140" s="27" t="s">
        <v>1282</v>
      </c>
      <c r="P140" s="27" t="s">
        <v>1283</v>
      </c>
      <c r="Q140" s="21"/>
      <c r="R140" s="27" t="s">
        <v>1284</v>
      </c>
      <c r="S140" s="27" t="s">
        <v>1039</v>
      </c>
      <c r="T140" s="27" t="s">
        <v>659</v>
      </c>
      <c r="U140" s="21"/>
      <c r="V140" s="21"/>
      <c r="W140" s="21"/>
      <c r="X140" s="21"/>
      <c r="Y140" s="21"/>
      <c r="Z140" s="21"/>
    </row>
    <row r="141" customFormat="false" ht="147" hidden="false" customHeight="false" outlineLevel="0" collapsed="false">
      <c r="A141" s="27" t="s">
        <v>404</v>
      </c>
      <c r="B141" s="27" t="s">
        <v>960</v>
      </c>
      <c r="C141" s="27" t="s">
        <v>1285</v>
      </c>
      <c r="D141" s="27" t="s">
        <v>1286</v>
      </c>
      <c r="E141" s="27" t="s">
        <v>1287</v>
      </c>
      <c r="F141" s="27" t="s">
        <v>1288</v>
      </c>
      <c r="G141" s="27" t="s">
        <v>1289</v>
      </c>
      <c r="H141" s="27" t="n">
        <v>3285561</v>
      </c>
      <c r="I141" s="27" t="s">
        <v>1290</v>
      </c>
      <c r="J141" s="27" t="s">
        <v>1291</v>
      </c>
      <c r="K141" s="27" t="s">
        <v>504</v>
      </c>
      <c r="L141" s="28" t="n">
        <v>44317</v>
      </c>
      <c r="M141" s="28" t="n">
        <v>45046</v>
      </c>
      <c r="N141" s="29" t="n">
        <v>108198</v>
      </c>
      <c r="O141" s="27" t="s">
        <v>1292</v>
      </c>
      <c r="P141" s="27" t="s">
        <v>1223</v>
      </c>
      <c r="Q141" s="27" t="s">
        <v>1293</v>
      </c>
      <c r="R141" s="27" t="s">
        <v>31</v>
      </c>
      <c r="S141" s="27" t="s">
        <v>1294</v>
      </c>
      <c r="T141" s="27" t="s">
        <v>1295</v>
      </c>
      <c r="U141" s="27" t="s">
        <v>418</v>
      </c>
      <c r="V141" s="21"/>
      <c r="W141" s="21"/>
      <c r="X141" s="21"/>
      <c r="Y141" s="21"/>
      <c r="Z141" s="21"/>
      <c r="AA141" s="31"/>
      <c r="AB141" s="31"/>
      <c r="AC141" s="31"/>
      <c r="AD141" s="31"/>
      <c r="AE141" s="31"/>
      <c r="AF141" s="31"/>
      <c r="AG141" s="31"/>
      <c r="AH141" s="31"/>
      <c r="AI141" s="31"/>
      <c r="AJ141" s="31"/>
      <c r="AK141" s="31"/>
      <c r="AL141" s="31"/>
      <c r="AM141" s="31"/>
      <c r="AN141" s="31"/>
      <c r="AO141" s="31"/>
      <c r="AP141" s="31"/>
      <c r="AQ141" s="31"/>
      <c r="AR141" s="31"/>
      <c r="AS141" s="31"/>
      <c r="AT141" s="31"/>
      <c r="AU141" s="31"/>
      <c r="AV141" s="31"/>
      <c r="AW141" s="31"/>
      <c r="AX141" s="31"/>
      <c r="AY141" s="31"/>
      <c r="AZ141" s="31"/>
      <c r="BA141" s="31"/>
      <c r="BB141" s="31"/>
      <c r="BC141" s="31"/>
      <c r="BD141" s="31"/>
      <c r="BE141" s="31"/>
      <c r="BF141" s="31"/>
      <c r="BG141" s="31"/>
      <c r="BH141" s="31"/>
      <c r="BI141" s="31"/>
      <c r="BJ141" s="31"/>
      <c r="BK141" s="31"/>
      <c r="BL141" s="31"/>
      <c r="BM141" s="31"/>
      <c r="BN141" s="31"/>
      <c r="BO141" s="31"/>
      <c r="BP141" s="31"/>
      <c r="BQ141" s="31"/>
      <c r="BR141" s="31"/>
      <c r="BS141" s="31"/>
      <c r="BT141" s="31"/>
      <c r="BU141" s="31"/>
      <c r="BV141" s="31"/>
      <c r="BW141" s="31"/>
      <c r="BX141" s="31"/>
      <c r="BY141" s="31"/>
      <c r="BZ141" s="31"/>
      <c r="CA141" s="31"/>
      <c r="CB141" s="31"/>
      <c r="CC141" s="31"/>
      <c r="CD141" s="31"/>
      <c r="CE141" s="31"/>
      <c r="CF141" s="31"/>
      <c r="CG141" s="31"/>
      <c r="CH141" s="31"/>
      <c r="CI141" s="31"/>
      <c r="CJ141" s="31"/>
      <c r="CK141" s="31"/>
      <c r="CL141" s="31"/>
      <c r="CM141" s="31"/>
      <c r="CN141" s="31"/>
      <c r="CO141" s="31"/>
      <c r="CP141" s="31"/>
      <c r="CQ141" s="31"/>
      <c r="CR141" s="31"/>
      <c r="CS141" s="31"/>
      <c r="CT141" s="31"/>
      <c r="CU141" s="31"/>
      <c r="CV141" s="31"/>
      <c r="CW141" s="31"/>
      <c r="CX141" s="31"/>
      <c r="CY141" s="31"/>
      <c r="CZ141" s="31"/>
      <c r="DA141" s="31"/>
      <c r="DB141" s="31"/>
      <c r="DC141" s="31"/>
      <c r="DD141" s="31"/>
      <c r="DE141" s="31"/>
      <c r="DF141" s="31"/>
      <c r="DG141" s="31"/>
      <c r="DH141" s="31"/>
      <c r="DI141" s="31"/>
      <c r="DJ141" s="31"/>
      <c r="DK141" s="31"/>
      <c r="DL141" s="31"/>
      <c r="DM141" s="31"/>
      <c r="DN141" s="31"/>
      <c r="DO141" s="31"/>
      <c r="DP141" s="31"/>
      <c r="DQ141" s="31"/>
      <c r="DR141" s="31"/>
      <c r="DS141" s="31"/>
      <c r="DT141" s="31"/>
      <c r="DU141" s="31"/>
      <c r="DV141" s="31"/>
      <c r="DW141" s="31"/>
      <c r="DX141" s="31"/>
      <c r="DY141" s="31"/>
      <c r="DZ141" s="31"/>
      <c r="EA141" s="31"/>
      <c r="EB141" s="31"/>
      <c r="EC141" s="31"/>
      <c r="ED141" s="31"/>
      <c r="EE141" s="31"/>
      <c r="EF141" s="31"/>
      <c r="EG141" s="31"/>
      <c r="EH141" s="31"/>
      <c r="EI141" s="31"/>
      <c r="EJ141" s="31"/>
      <c r="EK141" s="31"/>
      <c r="EL141" s="31"/>
      <c r="EM141" s="31"/>
      <c r="EN141" s="31"/>
      <c r="EO141" s="31"/>
      <c r="EP141" s="31"/>
      <c r="EQ141" s="31"/>
      <c r="ER141" s="31"/>
      <c r="ES141" s="31"/>
      <c r="ET141" s="31"/>
      <c r="EU141" s="31"/>
      <c r="EV141" s="31"/>
      <c r="EW141" s="31"/>
      <c r="EX141" s="31"/>
      <c r="EY141" s="31"/>
      <c r="EZ141" s="31"/>
      <c r="FA141" s="31"/>
      <c r="FB141" s="31"/>
      <c r="FC141" s="31"/>
      <c r="FD141" s="31"/>
      <c r="FE141" s="31"/>
      <c r="FF141" s="31"/>
      <c r="FG141" s="31"/>
      <c r="FH141" s="31"/>
      <c r="FI141" s="31"/>
      <c r="FJ141" s="31"/>
      <c r="FK141" s="31"/>
      <c r="FL141" s="31"/>
      <c r="FM141" s="31"/>
      <c r="FN141" s="31"/>
      <c r="FO141" s="31"/>
      <c r="FP141" s="31"/>
      <c r="FQ141" s="31"/>
      <c r="FR141" s="31"/>
      <c r="FS141" s="31"/>
      <c r="FT141" s="31"/>
      <c r="FU141" s="31"/>
      <c r="FV141" s="31"/>
      <c r="FW141" s="31"/>
      <c r="FX141" s="31"/>
      <c r="FY141" s="31"/>
      <c r="FZ141" s="31"/>
      <c r="GA141" s="31"/>
      <c r="GB141" s="31"/>
      <c r="GC141" s="31"/>
      <c r="GD141" s="31"/>
      <c r="GE141" s="31"/>
      <c r="GF141" s="31"/>
      <c r="GG141" s="31"/>
      <c r="GH141" s="31"/>
      <c r="GI141" s="31"/>
      <c r="GJ141" s="31"/>
      <c r="GK141" s="31"/>
      <c r="GL141" s="31"/>
      <c r="GM141" s="31"/>
      <c r="GN141" s="31"/>
      <c r="GO141" s="31"/>
      <c r="GP141" s="31"/>
      <c r="GQ141" s="31"/>
      <c r="GR141" s="31"/>
      <c r="GS141" s="31"/>
      <c r="GT141" s="31"/>
      <c r="GU141" s="31"/>
      <c r="GV141" s="31"/>
      <c r="GW141" s="31"/>
      <c r="GX141" s="31"/>
      <c r="GY141" s="31"/>
      <c r="GZ141" s="31"/>
      <c r="HA141" s="31"/>
      <c r="HB141" s="31"/>
      <c r="HC141" s="31"/>
      <c r="HD141" s="31"/>
      <c r="HE141" s="31"/>
      <c r="HF141" s="31"/>
      <c r="HG141" s="31"/>
      <c r="HH141" s="31"/>
      <c r="HI141" s="31"/>
      <c r="HJ141" s="31"/>
      <c r="HK141" s="31"/>
      <c r="HL141" s="31"/>
      <c r="HM141" s="31"/>
      <c r="HN141" s="31"/>
      <c r="HO141" s="31"/>
      <c r="HP141" s="31"/>
      <c r="HQ141" s="31"/>
      <c r="HR141" s="31"/>
      <c r="HS141" s="31"/>
      <c r="HT141" s="31"/>
      <c r="HU141" s="31"/>
      <c r="HV141" s="31"/>
      <c r="HW141" s="31"/>
      <c r="HX141" s="31"/>
      <c r="HY141" s="31"/>
      <c r="HZ141" s="31"/>
      <c r="IA141" s="31"/>
      <c r="IB141" s="31"/>
      <c r="IC141" s="31"/>
      <c r="ID141" s="31"/>
      <c r="IE141" s="31"/>
      <c r="IF141" s="31"/>
      <c r="IG141" s="31"/>
      <c r="IH141" s="31"/>
      <c r="II141" s="31"/>
      <c r="IJ141" s="31"/>
      <c r="IK141" s="31"/>
      <c r="IL141" s="31"/>
      <c r="IM141" s="31"/>
      <c r="IN141" s="31"/>
      <c r="IO141" s="31"/>
      <c r="IP141" s="31"/>
      <c r="IQ141" s="31"/>
      <c r="IR141" s="31"/>
      <c r="IS141" s="31"/>
      <c r="IT141" s="31"/>
      <c r="IU141" s="31"/>
      <c r="IV141" s="31"/>
      <c r="IW141" s="31"/>
    </row>
    <row r="142" customFormat="false" ht="102.2" hidden="false" customHeight="false" outlineLevel="0" collapsed="false">
      <c r="A142" s="27" t="s">
        <v>404</v>
      </c>
      <c r="B142" s="27" t="s">
        <v>311</v>
      </c>
      <c r="C142" s="27" t="s">
        <v>312</v>
      </c>
      <c r="D142" s="27" t="s">
        <v>313</v>
      </c>
      <c r="E142" s="27" t="s">
        <v>308</v>
      </c>
      <c r="F142" s="27" t="s">
        <v>310</v>
      </c>
      <c r="G142" s="27" t="s">
        <v>1211</v>
      </c>
      <c r="H142" s="21"/>
      <c r="I142" s="27" t="s">
        <v>1296</v>
      </c>
      <c r="J142" s="27" t="s">
        <v>1297</v>
      </c>
      <c r="K142" s="27" t="s">
        <v>1298</v>
      </c>
      <c r="L142" s="28" t="n">
        <v>44621</v>
      </c>
      <c r="M142" s="28" t="n">
        <v>45412</v>
      </c>
      <c r="N142" s="29" t="n">
        <v>92004.16</v>
      </c>
      <c r="O142" s="27" t="s">
        <v>1299</v>
      </c>
      <c r="P142" s="27" t="s">
        <v>222</v>
      </c>
      <c r="Q142" s="27" t="s">
        <v>1300</v>
      </c>
      <c r="R142" s="27" t="s">
        <v>1301</v>
      </c>
      <c r="S142" s="27" t="s">
        <v>1302</v>
      </c>
      <c r="T142" s="27" t="s">
        <v>600</v>
      </c>
      <c r="U142" s="21"/>
      <c r="V142" s="21"/>
      <c r="W142" s="21"/>
      <c r="X142" s="21"/>
      <c r="Y142" s="21"/>
      <c r="Z142" s="21"/>
    </row>
    <row r="143" customFormat="false" ht="79.85" hidden="false" customHeight="false" outlineLevel="0" collapsed="false">
      <c r="A143" s="27" t="s">
        <v>404</v>
      </c>
      <c r="B143" s="27" t="s">
        <v>960</v>
      </c>
      <c r="C143" s="27" t="s">
        <v>1285</v>
      </c>
      <c r="D143" s="27" t="s">
        <v>1303</v>
      </c>
      <c r="E143" s="27" t="s">
        <v>1287</v>
      </c>
      <c r="F143" s="27" t="s">
        <v>1288</v>
      </c>
      <c r="G143" s="27" t="s">
        <v>1289</v>
      </c>
      <c r="H143" s="27" t="n">
        <v>3285561</v>
      </c>
      <c r="I143" s="27" t="s">
        <v>1290</v>
      </c>
      <c r="J143" s="28" t="n">
        <v>44201</v>
      </c>
      <c r="K143" s="27" t="s">
        <v>504</v>
      </c>
      <c r="L143" s="28" t="n">
        <v>44317</v>
      </c>
      <c r="M143" s="28" t="n">
        <v>45046</v>
      </c>
      <c r="N143" s="29" t="n">
        <v>93084</v>
      </c>
      <c r="O143" s="27" t="s">
        <v>1304</v>
      </c>
      <c r="P143" s="27" t="s">
        <v>1223</v>
      </c>
      <c r="Q143" s="27" t="s">
        <v>1293</v>
      </c>
      <c r="R143" s="28" t="n">
        <v>44355</v>
      </c>
      <c r="S143" s="27" t="s">
        <v>1294</v>
      </c>
      <c r="T143" s="27" t="s">
        <v>1305</v>
      </c>
      <c r="U143" s="27" t="s">
        <v>418</v>
      </c>
      <c r="V143" s="21"/>
      <c r="W143" s="21"/>
      <c r="X143" s="21"/>
      <c r="Y143" s="21"/>
      <c r="Z143" s="21"/>
      <c r="AA143" s="31"/>
      <c r="AB143" s="31"/>
      <c r="AC143" s="31"/>
      <c r="AD143" s="31"/>
      <c r="AE143" s="31"/>
      <c r="AF143" s="31"/>
      <c r="AG143" s="31"/>
      <c r="AH143" s="31"/>
      <c r="AI143" s="31"/>
      <c r="AJ143" s="31"/>
      <c r="AK143" s="31"/>
      <c r="AL143" s="31"/>
      <c r="AM143" s="31"/>
      <c r="AN143" s="31"/>
      <c r="AO143" s="31"/>
      <c r="AP143" s="31"/>
      <c r="AQ143" s="31"/>
      <c r="AR143" s="31"/>
      <c r="AS143" s="31"/>
      <c r="AT143" s="31"/>
      <c r="AU143" s="31"/>
      <c r="AV143" s="31"/>
      <c r="AW143" s="31"/>
      <c r="AX143" s="31"/>
      <c r="AY143" s="31"/>
      <c r="AZ143" s="31"/>
      <c r="BA143" s="31"/>
      <c r="BB143" s="31"/>
      <c r="BC143" s="31"/>
      <c r="BD143" s="31"/>
      <c r="BE143" s="31"/>
      <c r="BF143" s="31"/>
      <c r="BG143" s="31"/>
      <c r="BH143" s="31"/>
      <c r="BI143" s="31"/>
      <c r="BJ143" s="31"/>
      <c r="BK143" s="31"/>
      <c r="BL143" s="31"/>
      <c r="BM143" s="31"/>
      <c r="BN143" s="31"/>
      <c r="BO143" s="31"/>
      <c r="BP143" s="31"/>
      <c r="BQ143" s="31"/>
      <c r="BR143" s="31"/>
      <c r="BS143" s="31"/>
      <c r="BT143" s="31"/>
      <c r="BU143" s="31"/>
      <c r="BV143" s="31"/>
      <c r="BW143" s="31"/>
      <c r="BX143" s="31"/>
      <c r="BY143" s="31"/>
      <c r="BZ143" s="31"/>
      <c r="CA143" s="31"/>
      <c r="CB143" s="31"/>
      <c r="CC143" s="31"/>
      <c r="CD143" s="31"/>
      <c r="CE143" s="31"/>
      <c r="CF143" s="31"/>
      <c r="CG143" s="31"/>
      <c r="CH143" s="31"/>
      <c r="CI143" s="31"/>
      <c r="CJ143" s="31"/>
      <c r="CK143" s="31"/>
      <c r="CL143" s="31"/>
      <c r="CM143" s="31"/>
      <c r="CN143" s="31"/>
      <c r="CO143" s="31"/>
      <c r="CP143" s="31"/>
      <c r="CQ143" s="31"/>
      <c r="CR143" s="31"/>
      <c r="CS143" s="31"/>
      <c r="CT143" s="31"/>
      <c r="CU143" s="31"/>
      <c r="CV143" s="31"/>
      <c r="CW143" s="31"/>
      <c r="CX143" s="31"/>
      <c r="CY143" s="31"/>
      <c r="CZ143" s="31"/>
      <c r="DA143" s="31"/>
      <c r="DB143" s="31"/>
      <c r="DC143" s="31"/>
      <c r="DD143" s="31"/>
      <c r="DE143" s="31"/>
      <c r="DF143" s="31"/>
      <c r="DG143" s="31"/>
      <c r="DH143" s="31"/>
      <c r="DI143" s="31"/>
      <c r="DJ143" s="31"/>
      <c r="DK143" s="31"/>
      <c r="DL143" s="31"/>
      <c r="DM143" s="31"/>
      <c r="DN143" s="31"/>
      <c r="DO143" s="31"/>
      <c r="DP143" s="31"/>
      <c r="DQ143" s="31"/>
      <c r="DR143" s="31"/>
      <c r="DS143" s="31"/>
      <c r="DT143" s="31"/>
      <c r="DU143" s="31"/>
      <c r="DV143" s="31"/>
      <c r="DW143" s="31"/>
      <c r="DX143" s="31"/>
      <c r="DY143" s="31"/>
      <c r="DZ143" s="31"/>
      <c r="EA143" s="31"/>
      <c r="EB143" s="31"/>
      <c r="EC143" s="31"/>
      <c r="ED143" s="31"/>
      <c r="EE143" s="31"/>
      <c r="EF143" s="31"/>
      <c r="EG143" s="31"/>
      <c r="EH143" s="31"/>
      <c r="EI143" s="31"/>
      <c r="EJ143" s="31"/>
      <c r="EK143" s="31"/>
      <c r="EL143" s="31"/>
      <c r="EM143" s="31"/>
      <c r="EN143" s="31"/>
      <c r="EO143" s="31"/>
      <c r="EP143" s="31"/>
      <c r="EQ143" s="31"/>
      <c r="ER143" s="31"/>
      <c r="ES143" s="31"/>
      <c r="ET143" s="31"/>
      <c r="EU143" s="31"/>
      <c r="EV143" s="31"/>
      <c r="EW143" s="31"/>
      <c r="EX143" s="31"/>
      <c r="EY143" s="31"/>
      <c r="EZ143" s="31"/>
      <c r="FA143" s="31"/>
      <c r="FB143" s="31"/>
      <c r="FC143" s="31"/>
      <c r="FD143" s="31"/>
      <c r="FE143" s="31"/>
      <c r="FF143" s="31"/>
      <c r="FG143" s="31"/>
      <c r="FH143" s="31"/>
      <c r="FI143" s="31"/>
      <c r="FJ143" s="31"/>
      <c r="FK143" s="31"/>
      <c r="FL143" s="31"/>
      <c r="FM143" s="31"/>
      <c r="FN143" s="31"/>
      <c r="FO143" s="31"/>
      <c r="FP143" s="31"/>
      <c r="FQ143" s="31"/>
      <c r="FR143" s="31"/>
      <c r="FS143" s="31"/>
      <c r="FT143" s="31"/>
      <c r="FU143" s="31"/>
      <c r="FV143" s="31"/>
      <c r="FW143" s="31"/>
      <c r="FX143" s="31"/>
      <c r="FY143" s="31"/>
      <c r="FZ143" s="31"/>
      <c r="GA143" s="31"/>
      <c r="GB143" s="31"/>
      <c r="GC143" s="31"/>
      <c r="GD143" s="31"/>
      <c r="GE143" s="31"/>
      <c r="GF143" s="31"/>
      <c r="GG143" s="31"/>
      <c r="GH143" s="31"/>
      <c r="GI143" s="31"/>
      <c r="GJ143" s="31"/>
      <c r="GK143" s="31"/>
      <c r="GL143" s="31"/>
      <c r="GM143" s="31"/>
      <c r="GN143" s="31"/>
      <c r="GO143" s="31"/>
      <c r="GP143" s="31"/>
      <c r="GQ143" s="31"/>
      <c r="GR143" s="31"/>
      <c r="GS143" s="31"/>
      <c r="GT143" s="31"/>
      <c r="GU143" s="31"/>
      <c r="GV143" s="31"/>
      <c r="GW143" s="31"/>
      <c r="GX143" s="31"/>
      <c r="GY143" s="31"/>
      <c r="GZ143" s="31"/>
      <c r="HA143" s="31"/>
      <c r="HB143" s="31"/>
      <c r="HC143" s="31"/>
      <c r="HD143" s="31"/>
      <c r="HE143" s="31"/>
      <c r="HF143" s="31"/>
      <c r="HG143" s="31"/>
      <c r="HH143" s="31"/>
      <c r="HI143" s="31"/>
      <c r="HJ143" s="31"/>
      <c r="HK143" s="31"/>
      <c r="HL143" s="31"/>
      <c r="HM143" s="31"/>
      <c r="HN143" s="31"/>
      <c r="HO143" s="31"/>
      <c r="HP143" s="31"/>
      <c r="HQ143" s="31"/>
      <c r="HR143" s="31"/>
      <c r="HS143" s="31"/>
      <c r="HT143" s="31"/>
      <c r="HU143" s="31"/>
      <c r="HV143" s="31"/>
      <c r="HW143" s="31"/>
      <c r="HX143" s="31"/>
      <c r="HY143" s="31"/>
      <c r="HZ143" s="31"/>
      <c r="IA143" s="31"/>
      <c r="IB143" s="31"/>
      <c r="IC143" s="31"/>
      <c r="ID143" s="31"/>
      <c r="IE143" s="31"/>
      <c r="IF143" s="31"/>
      <c r="IG143" s="31"/>
      <c r="IH143" s="31"/>
      <c r="II143" s="31"/>
      <c r="IJ143" s="31"/>
      <c r="IK143" s="31"/>
      <c r="IL143" s="31"/>
      <c r="IM143" s="31"/>
      <c r="IN143" s="31"/>
      <c r="IO143" s="31"/>
      <c r="IP143" s="31"/>
      <c r="IQ143" s="31"/>
      <c r="IR143" s="31"/>
      <c r="IS143" s="31"/>
      <c r="IT143" s="31"/>
      <c r="IU143" s="31"/>
      <c r="IV143" s="31"/>
      <c r="IW143" s="31"/>
    </row>
    <row r="144" customFormat="false" ht="46.25" hidden="false" customHeight="false" outlineLevel="0" collapsed="false">
      <c r="A144" s="27" t="s">
        <v>404</v>
      </c>
      <c r="B144" s="27" t="s">
        <v>559</v>
      </c>
      <c r="C144" s="27" t="s">
        <v>1050</v>
      </c>
      <c r="D144" s="27" t="s">
        <v>1306</v>
      </c>
      <c r="E144" s="27" t="s">
        <v>132</v>
      </c>
      <c r="F144" s="27" t="s">
        <v>134</v>
      </c>
      <c r="G144" s="27" t="s">
        <v>1307</v>
      </c>
      <c r="H144" s="27" t="s">
        <v>562</v>
      </c>
      <c r="I144" s="27" t="s">
        <v>424</v>
      </c>
      <c r="J144" s="27" t="s">
        <v>1052</v>
      </c>
      <c r="K144" s="27" t="s">
        <v>413</v>
      </c>
      <c r="L144" s="28" t="n">
        <v>45048</v>
      </c>
      <c r="M144" s="28" t="n">
        <v>45413</v>
      </c>
      <c r="N144" s="29" t="n">
        <v>189840</v>
      </c>
      <c r="O144" s="27" t="s">
        <v>1308</v>
      </c>
      <c r="P144" s="27" t="s">
        <v>35</v>
      </c>
      <c r="Q144" s="27" t="s">
        <v>46</v>
      </c>
      <c r="R144" s="27" t="s">
        <v>1038</v>
      </c>
      <c r="S144" s="27" t="s">
        <v>1054</v>
      </c>
      <c r="T144" s="27" t="s">
        <v>565</v>
      </c>
      <c r="U144" s="27" t="s">
        <v>418</v>
      </c>
      <c r="V144" s="21"/>
      <c r="W144" s="21"/>
      <c r="X144" s="21"/>
      <c r="Y144" s="21"/>
      <c r="Z144" s="21"/>
    </row>
    <row r="145" customFormat="false" ht="169.4" hidden="false" customHeight="false" outlineLevel="0" collapsed="false">
      <c r="A145" s="27" t="s">
        <v>404</v>
      </c>
      <c r="B145" s="27" t="s">
        <v>1309</v>
      </c>
      <c r="C145" s="27" t="s">
        <v>1310</v>
      </c>
      <c r="D145" s="27" t="s">
        <v>1311</v>
      </c>
      <c r="E145" s="27" t="s">
        <v>1287</v>
      </c>
      <c r="F145" s="27" t="s">
        <v>1312</v>
      </c>
      <c r="G145" s="27" t="s">
        <v>1289</v>
      </c>
      <c r="H145" s="27" t="n">
        <v>3285561</v>
      </c>
      <c r="I145" s="27" t="s">
        <v>1290</v>
      </c>
      <c r="J145" s="27" t="s">
        <v>1291</v>
      </c>
      <c r="K145" s="27" t="s">
        <v>504</v>
      </c>
      <c r="L145" s="28" t="n">
        <v>43668</v>
      </c>
      <c r="M145" s="28" t="n">
        <v>44398</v>
      </c>
      <c r="N145" s="29" t="n">
        <v>470543.8</v>
      </c>
      <c r="O145" s="27" t="s">
        <v>1313</v>
      </c>
      <c r="P145" s="27" t="s">
        <v>1223</v>
      </c>
      <c r="Q145" s="27" t="s">
        <v>1293</v>
      </c>
      <c r="R145" s="27" t="s">
        <v>31</v>
      </c>
      <c r="S145" s="27" t="s">
        <v>1314</v>
      </c>
      <c r="T145" s="27" t="s">
        <v>1315</v>
      </c>
      <c r="U145" s="27" t="s">
        <v>418</v>
      </c>
      <c r="V145" s="21"/>
      <c r="W145" s="21"/>
      <c r="X145" s="21"/>
      <c r="Y145" s="21"/>
      <c r="Z145" s="21"/>
    </row>
    <row r="146" customFormat="false" ht="46.25" hidden="false" customHeight="false" outlineLevel="0" collapsed="false">
      <c r="A146" s="27" t="s">
        <v>404</v>
      </c>
      <c r="B146" s="27" t="s">
        <v>1309</v>
      </c>
      <c r="C146" s="27" t="s">
        <v>1310</v>
      </c>
      <c r="D146" s="27" t="s">
        <v>566</v>
      </c>
      <c r="E146" s="27" t="s">
        <v>1287</v>
      </c>
      <c r="F146" s="27" t="s">
        <v>1312</v>
      </c>
      <c r="G146" s="27" t="s">
        <v>1289</v>
      </c>
      <c r="H146" s="27" t="n">
        <v>3285561</v>
      </c>
      <c r="I146" s="27" t="s">
        <v>1290</v>
      </c>
      <c r="J146" s="27" t="s">
        <v>1316</v>
      </c>
      <c r="K146" s="27" t="s">
        <v>504</v>
      </c>
      <c r="L146" s="28" t="n">
        <v>43668</v>
      </c>
      <c r="M146" s="28" t="n">
        <v>44398</v>
      </c>
      <c r="N146" s="29" t="n">
        <v>25675</v>
      </c>
      <c r="O146" s="27" t="s">
        <v>1317</v>
      </c>
      <c r="P146" s="27" t="s">
        <v>1223</v>
      </c>
      <c r="Q146" s="27" t="s">
        <v>1293</v>
      </c>
      <c r="R146" s="28" t="n">
        <v>43680</v>
      </c>
      <c r="S146" s="27" t="s">
        <v>1314</v>
      </c>
      <c r="T146" s="27" t="s">
        <v>1318</v>
      </c>
      <c r="U146" s="27" t="s">
        <v>418</v>
      </c>
      <c r="V146" s="21"/>
      <c r="W146" s="21"/>
      <c r="X146" s="21"/>
      <c r="Y146" s="21"/>
      <c r="Z146" s="21"/>
      <c r="AA146" s="31"/>
      <c r="AB146" s="31"/>
      <c r="AC146" s="31"/>
      <c r="AD146" s="31"/>
      <c r="AE146" s="31"/>
      <c r="AF146" s="31"/>
      <c r="AG146" s="31"/>
      <c r="AH146" s="31"/>
      <c r="AI146" s="31"/>
      <c r="AJ146" s="31"/>
      <c r="AK146" s="31"/>
      <c r="AL146" s="31"/>
      <c r="AM146" s="31"/>
      <c r="AN146" s="31"/>
      <c r="AO146" s="31"/>
      <c r="AP146" s="31"/>
      <c r="AQ146" s="31"/>
      <c r="AR146" s="31"/>
      <c r="AS146" s="31"/>
      <c r="AT146" s="31"/>
      <c r="AU146" s="31"/>
      <c r="AV146" s="31"/>
      <c r="AW146" s="31"/>
      <c r="AX146" s="31"/>
      <c r="AY146" s="31"/>
      <c r="AZ146" s="31"/>
      <c r="BA146" s="31"/>
      <c r="BB146" s="31"/>
      <c r="BC146" s="31"/>
      <c r="BD146" s="31"/>
      <c r="BE146" s="31"/>
      <c r="BF146" s="31"/>
      <c r="BG146" s="31"/>
      <c r="BH146" s="31"/>
      <c r="BI146" s="31"/>
      <c r="BJ146" s="31"/>
      <c r="BK146" s="31"/>
      <c r="BL146" s="31"/>
      <c r="BM146" s="31"/>
      <c r="BN146" s="31"/>
      <c r="BO146" s="31"/>
      <c r="BP146" s="31"/>
      <c r="BQ146" s="31"/>
      <c r="BR146" s="31"/>
      <c r="BS146" s="31"/>
      <c r="BT146" s="31"/>
      <c r="BU146" s="31"/>
      <c r="BV146" s="31"/>
      <c r="BW146" s="31"/>
      <c r="BX146" s="31"/>
      <c r="BY146" s="31"/>
      <c r="BZ146" s="31"/>
      <c r="CA146" s="31"/>
      <c r="CB146" s="31"/>
      <c r="CC146" s="31"/>
      <c r="CD146" s="31"/>
      <c r="CE146" s="31"/>
      <c r="CF146" s="31"/>
      <c r="CG146" s="31"/>
      <c r="CH146" s="31"/>
      <c r="CI146" s="31"/>
      <c r="CJ146" s="31"/>
      <c r="CK146" s="31"/>
      <c r="CL146" s="31"/>
      <c r="CM146" s="31"/>
      <c r="CN146" s="31"/>
      <c r="CO146" s="31"/>
      <c r="CP146" s="31"/>
      <c r="CQ146" s="31"/>
      <c r="CR146" s="31"/>
      <c r="CS146" s="31"/>
      <c r="CT146" s="31"/>
      <c r="CU146" s="31"/>
      <c r="CV146" s="31"/>
      <c r="CW146" s="31"/>
      <c r="CX146" s="31"/>
      <c r="CY146" s="31"/>
      <c r="CZ146" s="31"/>
      <c r="DA146" s="31"/>
      <c r="DB146" s="31"/>
      <c r="DC146" s="31"/>
      <c r="DD146" s="31"/>
      <c r="DE146" s="31"/>
      <c r="DF146" s="31"/>
      <c r="DG146" s="31"/>
      <c r="DH146" s="31"/>
      <c r="DI146" s="31"/>
      <c r="DJ146" s="31"/>
      <c r="DK146" s="31"/>
      <c r="DL146" s="31"/>
      <c r="DM146" s="31"/>
      <c r="DN146" s="31"/>
      <c r="DO146" s="31"/>
      <c r="DP146" s="31"/>
      <c r="DQ146" s="31"/>
      <c r="DR146" s="31"/>
      <c r="DS146" s="31"/>
      <c r="DT146" s="31"/>
      <c r="DU146" s="31"/>
      <c r="DV146" s="31"/>
      <c r="DW146" s="31"/>
      <c r="DX146" s="31"/>
      <c r="DY146" s="31"/>
      <c r="DZ146" s="31"/>
      <c r="EA146" s="31"/>
      <c r="EB146" s="31"/>
      <c r="EC146" s="31"/>
      <c r="ED146" s="31"/>
      <c r="EE146" s="31"/>
      <c r="EF146" s="31"/>
      <c r="EG146" s="31"/>
      <c r="EH146" s="31"/>
      <c r="EI146" s="31"/>
      <c r="EJ146" s="31"/>
      <c r="EK146" s="31"/>
      <c r="EL146" s="31"/>
      <c r="EM146" s="31"/>
      <c r="EN146" s="31"/>
      <c r="EO146" s="31"/>
      <c r="EP146" s="31"/>
      <c r="EQ146" s="31"/>
      <c r="ER146" s="31"/>
      <c r="ES146" s="31"/>
      <c r="ET146" s="31"/>
      <c r="EU146" s="31"/>
      <c r="EV146" s="31"/>
      <c r="EW146" s="31"/>
      <c r="EX146" s="31"/>
      <c r="EY146" s="31"/>
      <c r="EZ146" s="31"/>
      <c r="FA146" s="31"/>
      <c r="FB146" s="31"/>
      <c r="FC146" s="31"/>
      <c r="FD146" s="31"/>
      <c r="FE146" s="31"/>
      <c r="FF146" s="31"/>
      <c r="FG146" s="31"/>
      <c r="FH146" s="31"/>
      <c r="FI146" s="31"/>
      <c r="FJ146" s="31"/>
      <c r="FK146" s="31"/>
      <c r="FL146" s="31"/>
      <c r="FM146" s="31"/>
      <c r="FN146" s="31"/>
      <c r="FO146" s="31"/>
      <c r="FP146" s="31"/>
      <c r="FQ146" s="31"/>
      <c r="FR146" s="31"/>
      <c r="FS146" s="31"/>
      <c r="FT146" s="31"/>
      <c r="FU146" s="31"/>
      <c r="FV146" s="31"/>
      <c r="FW146" s="31"/>
      <c r="FX146" s="31"/>
      <c r="FY146" s="31"/>
      <c r="FZ146" s="31"/>
      <c r="GA146" s="31"/>
      <c r="GB146" s="31"/>
      <c r="GC146" s="31"/>
      <c r="GD146" s="31"/>
      <c r="GE146" s="31"/>
      <c r="GF146" s="31"/>
      <c r="GG146" s="31"/>
      <c r="GH146" s="31"/>
      <c r="GI146" s="31"/>
      <c r="GJ146" s="31"/>
      <c r="GK146" s="31"/>
      <c r="GL146" s="31"/>
      <c r="GM146" s="31"/>
      <c r="GN146" s="31"/>
      <c r="GO146" s="31"/>
      <c r="GP146" s="31"/>
      <c r="GQ146" s="31"/>
      <c r="GR146" s="31"/>
      <c r="GS146" s="31"/>
      <c r="GT146" s="31"/>
      <c r="GU146" s="31"/>
      <c r="GV146" s="31"/>
      <c r="GW146" s="31"/>
      <c r="GX146" s="31"/>
      <c r="GY146" s="31"/>
      <c r="GZ146" s="31"/>
      <c r="HA146" s="31"/>
      <c r="HB146" s="31"/>
      <c r="HC146" s="31"/>
      <c r="HD146" s="31"/>
      <c r="HE146" s="31"/>
      <c r="HF146" s="31"/>
      <c r="HG146" s="31"/>
      <c r="HH146" s="31"/>
      <c r="HI146" s="31"/>
      <c r="HJ146" s="31"/>
      <c r="HK146" s="31"/>
      <c r="HL146" s="31"/>
      <c r="HM146" s="31"/>
      <c r="HN146" s="31"/>
      <c r="HO146" s="31"/>
      <c r="HP146" s="31"/>
      <c r="HQ146" s="31"/>
      <c r="HR146" s="31"/>
      <c r="HS146" s="31"/>
      <c r="HT146" s="31"/>
      <c r="HU146" s="31"/>
      <c r="HV146" s="31"/>
      <c r="HW146" s="31"/>
      <c r="HX146" s="31"/>
      <c r="HY146" s="31"/>
      <c r="HZ146" s="31"/>
      <c r="IA146" s="31"/>
      <c r="IB146" s="31"/>
      <c r="IC146" s="31"/>
      <c r="ID146" s="31"/>
      <c r="IE146" s="31"/>
      <c r="IF146" s="31"/>
      <c r="IG146" s="31"/>
      <c r="IH146" s="31"/>
      <c r="II146" s="31"/>
      <c r="IJ146" s="31"/>
      <c r="IK146" s="31"/>
      <c r="IL146" s="31"/>
      <c r="IM146" s="31"/>
      <c r="IN146" s="31"/>
      <c r="IO146" s="31"/>
      <c r="IP146" s="31"/>
      <c r="IQ146" s="31"/>
      <c r="IR146" s="31"/>
      <c r="IS146" s="31"/>
      <c r="IT146" s="31"/>
      <c r="IU146" s="31"/>
      <c r="IV146" s="31"/>
      <c r="IW146" s="31"/>
    </row>
    <row r="147" customFormat="false" ht="147" hidden="false" customHeight="false" outlineLevel="0" collapsed="false">
      <c r="A147" s="27" t="s">
        <v>404</v>
      </c>
      <c r="B147" s="27" t="s">
        <v>230</v>
      </c>
      <c r="C147" s="27" t="s">
        <v>231</v>
      </c>
      <c r="D147" s="27" t="s">
        <v>232</v>
      </c>
      <c r="E147" s="27" t="s">
        <v>227</v>
      </c>
      <c r="F147" s="27" t="s">
        <v>229</v>
      </c>
      <c r="G147" s="21"/>
      <c r="H147" s="21"/>
      <c r="I147" s="21"/>
      <c r="J147" s="28" t="n">
        <v>45051</v>
      </c>
      <c r="K147" s="27" t="s">
        <v>413</v>
      </c>
      <c r="L147" s="28" t="n">
        <v>45051</v>
      </c>
      <c r="M147" s="28" t="n">
        <v>45416</v>
      </c>
      <c r="N147" s="29" t="n">
        <v>44040</v>
      </c>
      <c r="O147" s="27" t="s">
        <v>1319</v>
      </c>
      <c r="P147" s="27" t="s">
        <v>222</v>
      </c>
      <c r="Q147" s="27" t="s">
        <v>1320</v>
      </c>
      <c r="R147" s="28" t="n">
        <v>45055</v>
      </c>
      <c r="S147" s="27" t="s">
        <v>1321</v>
      </c>
      <c r="T147" s="27" t="s">
        <v>1057</v>
      </c>
      <c r="U147" s="21"/>
      <c r="V147" s="21"/>
      <c r="W147" s="21"/>
      <c r="X147" s="21"/>
      <c r="Y147" s="21"/>
      <c r="Z147" s="21"/>
      <c r="AA147" s="31"/>
      <c r="AB147" s="31"/>
      <c r="AC147" s="31"/>
      <c r="AD147" s="31"/>
      <c r="AE147" s="31"/>
      <c r="AF147" s="31"/>
      <c r="AG147" s="31"/>
      <c r="AH147" s="31"/>
      <c r="AI147" s="31"/>
      <c r="AJ147" s="31"/>
      <c r="AK147" s="31"/>
      <c r="AL147" s="31"/>
      <c r="AM147" s="31"/>
      <c r="AN147" s="31"/>
      <c r="AO147" s="31"/>
      <c r="AP147" s="31"/>
      <c r="AQ147" s="31"/>
      <c r="AR147" s="31"/>
      <c r="AS147" s="31"/>
      <c r="AT147" s="31"/>
      <c r="AU147" s="31"/>
      <c r="AV147" s="31"/>
      <c r="AW147" s="31"/>
      <c r="AX147" s="31"/>
      <c r="AY147" s="31"/>
      <c r="AZ147" s="31"/>
      <c r="BA147" s="31"/>
      <c r="BB147" s="31"/>
      <c r="BC147" s="31"/>
      <c r="BD147" s="31"/>
      <c r="BE147" s="31"/>
      <c r="BF147" s="31"/>
      <c r="BG147" s="31"/>
      <c r="BH147" s="31"/>
      <c r="BI147" s="31"/>
      <c r="BJ147" s="31"/>
      <c r="BK147" s="31"/>
      <c r="BL147" s="31"/>
      <c r="BM147" s="31"/>
      <c r="BN147" s="31"/>
      <c r="BO147" s="31"/>
      <c r="BP147" s="31"/>
      <c r="BQ147" s="31"/>
      <c r="BR147" s="31"/>
      <c r="BS147" s="31"/>
      <c r="BT147" s="31"/>
      <c r="BU147" s="31"/>
      <c r="BV147" s="31"/>
      <c r="BW147" s="31"/>
      <c r="BX147" s="31"/>
      <c r="BY147" s="31"/>
      <c r="BZ147" s="31"/>
      <c r="CA147" s="31"/>
      <c r="CB147" s="31"/>
      <c r="CC147" s="31"/>
      <c r="CD147" s="31"/>
      <c r="CE147" s="31"/>
      <c r="CF147" s="31"/>
      <c r="CG147" s="31"/>
      <c r="CH147" s="31"/>
      <c r="CI147" s="31"/>
      <c r="CJ147" s="31"/>
      <c r="CK147" s="31"/>
      <c r="CL147" s="31"/>
      <c r="CM147" s="31"/>
      <c r="CN147" s="31"/>
      <c r="CO147" s="31"/>
      <c r="CP147" s="31"/>
      <c r="CQ147" s="31"/>
      <c r="CR147" s="31"/>
      <c r="CS147" s="31"/>
      <c r="CT147" s="31"/>
      <c r="CU147" s="31"/>
      <c r="CV147" s="31"/>
      <c r="CW147" s="31"/>
      <c r="CX147" s="31"/>
      <c r="CY147" s="31"/>
      <c r="CZ147" s="31"/>
      <c r="DA147" s="31"/>
      <c r="DB147" s="31"/>
      <c r="DC147" s="31"/>
      <c r="DD147" s="31"/>
      <c r="DE147" s="31"/>
      <c r="DF147" s="31"/>
      <c r="DG147" s="31"/>
      <c r="DH147" s="31"/>
      <c r="DI147" s="31"/>
      <c r="DJ147" s="31"/>
      <c r="DK147" s="31"/>
      <c r="DL147" s="31"/>
      <c r="DM147" s="31"/>
      <c r="DN147" s="31"/>
      <c r="DO147" s="31"/>
      <c r="DP147" s="31"/>
      <c r="DQ147" s="31"/>
      <c r="DR147" s="31"/>
      <c r="DS147" s="31"/>
      <c r="DT147" s="31"/>
      <c r="DU147" s="31"/>
      <c r="DV147" s="31"/>
      <c r="DW147" s="31"/>
      <c r="DX147" s="31"/>
      <c r="DY147" s="31"/>
      <c r="DZ147" s="31"/>
      <c r="EA147" s="31"/>
      <c r="EB147" s="31"/>
      <c r="EC147" s="31"/>
      <c r="ED147" s="31"/>
      <c r="EE147" s="31"/>
      <c r="EF147" s="31"/>
      <c r="EG147" s="31"/>
      <c r="EH147" s="31"/>
      <c r="EI147" s="31"/>
      <c r="EJ147" s="31"/>
      <c r="EK147" s="31"/>
      <c r="EL147" s="31"/>
      <c r="EM147" s="31"/>
      <c r="EN147" s="31"/>
      <c r="EO147" s="31"/>
      <c r="EP147" s="31"/>
      <c r="EQ147" s="31"/>
      <c r="ER147" s="31"/>
      <c r="ES147" s="31"/>
      <c r="ET147" s="31"/>
      <c r="EU147" s="31"/>
      <c r="EV147" s="31"/>
      <c r="EW147" s="31"/>
      <c r="EX147" s="31"/>
      <c r="EY147" s="31"/>
      <c r="EZ147" s="31"/>
      <c r="FA147" s="31"/>
      <c r="FB147" s="31"/>
      <c r="FC147" s="31"/>
      <c r="FD147" s="31"/>
      <c r="FE147" s="31"/>
      <c r="FF147" s="31"/>
      <c r="FG147" s="31"/>
      <c r="FH147" s="31"/>
      <c r="FI147" s="31"/>
      <c r="FJ147" s="31"/>
      <c r="FK147" s="31"/>
      <c r="FL147" s="31"/>
      <c r="FM147" s="31"/>
      <c r="FN147" s="31"/>
      <c r="FO147" s="31"/>
      <c r="FP147" s="31"/>
      <c r="FQ147" s="31"/>
      <c r="FR147" s="31"/>
      <c r="FS147" s="31"/>
      <c r="FT147" s="31"/>
      <c r="FU147" s="31"/>
      <c r="FV147" s="31"/>
      <c r="FW147" s="31"/>
      <c r="FX147" s="31"/>
      <c r="FY147" s="31"/>
      <c r="FZ147" s="31"/>
      <c r="GA147" s="31"/>
      <c r="GB147" s="31"/>
      <c r="GC147" s="31"/>
      <c r="GD147" s="31"/>
      <c r="GE147" s="31"/>
      <c r="GF147" s="31"/>
      <c r="GG147" s="31"/>
      <c r="GH147" s="31"/>
      <c r="GI147" s="31"/>
      <c r="GJ147" s="31"/>
      <c r="GK147" s="31"/>
      <c r="GL147" s="31"/>
      <c r="GM147" s="31"/>
      <c r="GN147" s="31"/>
      <c r="GO147" s="31"/>
      <c r="GP147" s="31"/>
      <c r="GQ147" s="31"/>
      <c r="GR147" s="31"/>
      <c r="GS147" s="31"/>
      <c r="GT147" s="31"/>
      <c r="GU147" s="31"/>
      <c r="GV147" s="31"/>
      <c r="GW147" s="31"/>
      <c r="GX147" s="31"/>
      <c r="GY147" s="31"/>
      <c r="GZ147" s="31"/>
      <c r="HA147" s="31"/>
      <c r="HB147" s="31"/>
      <c r="HC147" s="31"/>
      <c r="HD147" s="31"/>
      <c r="HE147" s="31"/>
      <c r="HF147" s="31"/>
      <c r="HG147" s="31"/>
      <c r="HH147" s="31"/>
      <c r="HI147" s="31"/>
      <c r="HJ147" s="31"/>
      <c r="HK147" s="31"/>
      <c r="HL147" s="31"/>
      <c r="HM147" s="31"/>
      <c r="HN147" s="31"/>
      <c r="HO147" s="31"/>
      <c r="HP147" s="31"/>
      <c r="HQ147" s="31"/>
      <c r="HR147" s="31"/>
      <c r="HS147" s="31"/>
      <c r="HT147" s="31"/>
      <c r="HU147" s="31"/>
      <c r="HV147" s="31"/>
      <c r="HW147" s="31"/>
      <c r="HX147" s="31"/>
      <c r="HY147" s="31"/>
      <c r="HZ147" s="31"/>
      <c r="IA147" s="31"/>
      <c r="IB147" s="31"/>
      <c r="IC147" s="31"/>
      <c r="ID147" s="31"/>
      <c r="IE147" s="31"/>
      <c r="IF147" s="31"/>
      <c r="IG147" s="31"/>
      <c r="IH147" s="31"/>
      <c r="II147" s="31"/>
      <c r="IJ147" s="31"/>
      <c r="IK147" s="31"/>
      <c r="IL147" s="31"/>
      <c r="IM147" s="31"/>
      <c r="IN147" s="31"/>
      <c r="IO147" s="31"/>
      <c r="IP147" s="31"/>
      <c r="IQ147" s="31"/>
      <c r="IR147" s="31"/>
      <c r="IS147" s="31"/>
      <c r="IT147" s="31"/>
      <c r="IU147" s="31"/>
      <c r="IV147" s="31"/>
      <c r="IW147" s="31"/>
    </row>
    <row r="148" customFormat="false" ht="46.25" hidden="false" customHeight="false" outlineLevel="0" collapsed="false">
      <c r="A148" s="27" t="s">
        <v>404</v>
      </c>
      <c r="B148" s="27" t="s">
        <v>261</v>
      </c>
      <c r="C148" s="27" t="s">
        <v>335</v>
      </c>
      <c r="D148" s="27" t="s">
        <v>1322</v>
      </c>
      <c r="E148" s="27" t="s">
        <v>661</v>
      </c>
      <c r="F148" s="27" t="s">
        <v>334</v>
      </c>
      <c r="G148" s="21"/>
      <c r="H148" s="21"/>
      <c r="I148" s="21"/>
      <c r="J148" s="28" t="n">
        <v>45204</v>
      </c>
      <c r="K148" s="27" t="s">
        <v>413</v>
      </c>
      <c r="L148" s="28" t="n">
        <v>45056</v>
      </c>
      <c r="M148" s="28" t="n">
        <v>45421</v>
      </c>
      <c r="N148" s="29" t="n">
        <v>1276403.2</v>
      </c>
      <c r="O148" s="27" t="s">
        <v>1063</v>
      </c>
      <c r="P148" s="27" t="s">
        <v>1323</v>
      </c>
      <c r="Q148" s="27" t="s">
        <v>164</v>
      </c>
      <c r="R148" s="21"/>
      <c r="S148" s="27" t="s">
        <v>1064</v>
      </c>
      <c r="T148" s="30" t="s">
        <v>665</v>
      </c>
      <c r="U148" s="21"/>
      <c r="V148" s="21"/>
      <c r="W148" s="21"/>
      <c r="X148" s="21"/>
      <c r="Y148" s="21"/>
      <c r="Z148" s="21"/>
      <c r="AA148" s="31"/>
      <c r="AB148" s="31"/>
      <c r="AC148" s="31"/>
      <c r="AD148" s="31"/>
      <c r="AE148" s="31"/>
      <c r="AF148" s="31"/>
      <c r="AG148" s="31"/>
      <c r="AH148" s="31"/>
      <c r="AI148" s="31"/>
      <c r="AJ148" s="31"/>
      <c r="AK148" s="31"/>
      <c r="AL148" s="31"/>
      <c r="AM148" s="31"/>
      <c r="AN148" s="31"/>
      <c r="AO148" s="31"/>
      <c r="AP148" s="31"/>
      <c r="AQ148" s="31"/>
      <c r="AR148" s="31"/>
      <c r="AS148" s="31"/>
      <c r="AT148" s="31"/>
      <c r="AU148" s="31"/>
      <c r="AV148" s="31"/>
      <c r="AW148" s="31"/>
      <c r="AX148" s="31"/>
      <c r="AY148" s="31"/>
      <c r="AZ148" s="31"/>
      <c r="BA148" s="31"/>
      <c r="BB148" s="31"/>
      <c r="BC148" s="31"/>
      <c r="BD148" s="31"/>
      <c r="BE148" s="31"/>
      <c r="BF148" s="31"/>
      <c r="BG148" s="31"/>
      <c r="BH148" s="31"/>
      <c r="BI148" s="31"/>
      <c r="BJ148" s="31"/>
      <c r="BK148" s="31"/>
      <c r="BL148" s="31"/>
      <c r="BM148" s="31"/>
      <c r="BN148" s="31"/>
      <c r="BO148" s="31"/>
      <c r="BP148" s="31"/>
      <c r="BQ148" s="31"/>
      <c r="BR148" s="31"/>
      <c r="BS148" s="31"/>
      <c r="BT148" s="31"/>
      <c r="BU148" s="31"/>
      <c r="BV148" s="31"/>
      <c r="BW148" s="31"/>
      <c r="BX148" s="31"/>
      <c r="BY148" s="31"/>
      <c r="BZ148" s="31"/>
      <c r="CA148" s="31"/>
      <c r="CB148" s="31"/>
      <c r="CC148" s="31"/>
      <c r="CD148" s="31"/>
      <c r="CE148" s="31"/>
      <c r="CF148" s="31"/>
      <c r="CG148" s="31"/>
      <c r="CH148" s="31"/>
      <c r="CI148" s="31"/>
      <c r="CJ148" s="31"/>
      <c r="CK148" s="31"/>
      <c r="CL148" s="31"/>
      <c r="CM148" s="31"/>
      <c r="CN148" s="31"/>
      <c r="CO148" s="31"/>
      <c r="CP148" s="31"/>
      <c r="CQ148" s="31"/>
      <c r="CR148" s="31"/>
      <c r="CS148" s="31"/>
      <c r="CT148" s="31"/>
      <c r="CU148" s="31"/>
      <c r="CV148" s="31"/>
      <c r="CW148" s="31"/>
      <c r="CX148" s="31"/>
      <c r="CY148" s="31"/>
      <c r="CZ148" s="31"/>
      <c r="DA148" s="31"/>
      <c r="DB148" s="31"/>
      <c r="DC148" s="31"/>
      <c r="DD148" s="31"/>
      <c r="DE148" s="31"/>
      <c r="DF148" s="31"/>
      <c r="DG148" s="31"/>
      <c r="DH148" s="31"/>
      <c r="DI148" s="31"/>
      <c r="DJ148" s="31"/>
      <c r="DK148" s="31"/>
      <c r="DL148" s="31"/>
      <c r="DM148" s="31"/>
      <c r="DN148" s="31"/>
      <c r="DO148" s="31"/>
      <c r="DP148" s="31"/>
      <c r="DQ148" s="31"/>
      <c r="DR148" s="31"/>
      <c r="DS148" s="31"/>
      <c r="DT148" s="31"/>
      <c r="DU148" s="31"/>
      <c r="DV148" s="31"/>
      <c r="DW148" s="31"/>
      <c r="DX148" s="31"/>
      <c r="DY148" s="31"/>
      <c r="DZ148" s="31"/>
      <c r="EA148" s="31"/>
      <c r="EB148" s="31"/>
      <c r="EC148" s="31"/>
      <c r="ED148" s="31"/>
      <c r="EE148" s="31"/>
      <c r="EF148" s="31"/>
      <c r="EG148" s="31"/>
      <c r="EH148" s="31"/>
      <c r="EI148" s="31"/>
      <c r="EJ148" s="31"/>
      <c r="EK148" s="31"/>
      <c r="EL148" s="31"/>
      <c r="EM148" s="31"/>
      <c r="EN148" s="31"/>
      <c r="EO148" s="31"/>
      <c r="EP148" s="31"/>
      <c r="EQ148" s="31"/>
      <c r="ER148" s="31"/>
      <c r="ES148" s="31"/>
      <c r="ET148" s="31"/>
      <c r="EU148" s="31"/>
      <c r="EV148" s="31"/>
      <c r="EW148" s="31"/>
      <c r="EX148" s="31"/>
      <c r="EY148" s="31"/>
      <c r="EZ148" s="31"/>
      <c r="FA148" s="31"/>
      <c r="FB148" s="31"/>
      <c r="FC148" s="31"/>
      <c r="FD148" s="31"/>
      <c r="FE148" s="31"/>
      <c r="FF148" s="31"/>
      <c r="FG148" s="31"/>
      <c r="FH148" s="31"/>
      <c r="FI148" s="31"/>
      <c r="FJ148" s="31"/>
      <c r="FK148" s="31"/>
      <c r="FL148" s="31"/>
      <c r="FM148" s="31"/>
      <c r="FN148" s="31"/>
      <c r="FO148" s="31"/>
      <c r="FP148" s="31"/>
      <c r="FQ148" s="31"/>
      <c r="FR148" s="31"/>
      <c r="FS148" s="31"/>
      <c r="FT148" s="31"/>
      <c r="FU148" s="31"/>
      <c r="FV148" s="31"/>
      <c r="FW148" s="31"/>
      <c r="FX148" s="31"/>
      <c r="FY148" s="31"/>
      <c r="FZ148" s="31"/>
      <c r="GA148" s="31"/>
      <c r="GB148" s="31"/>
      <c r="GC148" s="31"/>
      <c r="GD148" s="31"/>
      <c r="GE148" s="31"/>
      <c r="GF148" s="31"/>
      <c r="GG148" s="31"/>
      <c r="GH148" s="31"/>
      <c r="GI148" s="31"/>
      <c r="GJ148" s="31"/>
      <c r="GK148" s="31"/>
      <c r="GL148" s="31"/>
      <c r="GM148" s="31"/>
      <c r="GN148" s="31"/>
      <c r="GO148" s="31"/>
      <c r="GP148" s="31"/>
      <c r="GQ148" s="31"/>
      <c r="GR148" s="31"/>
      <c r="GS148" s="31"/>
      <c r="GT148" s="31"/>
      <c r="GU148" s="31"/>
      <c r="GV148" s="31"/>
      <c r="GW148" s="31"/>
      <c r="GX148" s="31"/>
      <c r="GY148" s="31"/>
      <c r="GZ148" s="31"/>
      <c r="HA148" s="31"/>
      <c r="HB148" s="31"/>
      <c r="HC148" s="31"/>
      <c r="HD148" s="31"/>
      <c r="HE148" s="31"/>
      <c r="HF148" s="31"/>
      <c r="HG148" s="31"/>
      <c r="HH148" s="31"/>
      <c r="HI148" s="31"/>
      <c r="HJ148" s="31"/>
      <c r="HK148" s="31"/>
      <c r="HL148" s="31"/>
      <c r="HM148" s="31"/>
      <c r="HN148" s="31"/>
      <c r="HO148" s="31"/>
      <c r="HP148" s="31"/>
      <c r="HQ148" s="31"/>
      <c r="HR148" s="31"/>
      <c r="HS148" s="31"/>
      <c r="HT148" s="31"/>
      <c r="HU148" s="31"/>
      <c r="HV148" s="31"/>
      <c r="HW148" s="31"/>
      <c r="HX148" s="31"/>
      <c r="HY148" s="31"/>
      <c r="HZ148" s="31"/>
      <c r="IA148" s="31"/>
      <c r="IB148" s="31"/>
      <c r="IC148" s="31"/>
      <c r="ID148" s="31"/>
      <c r="IE148" s="31"/>
      <c r="IF148" s="31"/>
      <c r="IG148" s="31"/>
      <c r="IH148" s="31"/>
      <c r="II148" s="31"/>
      <c r="IJ148" s="31"/>
      <c r="IK148" s="31"/>
      <c r="IL148" s="31"/>
      <c r="IM148" s="31"/>
      <c r="IN148" s="31"/>
      <c r="IO148" s="31"/>
      <c r="IP148" s="31"/>
      <c r="IQ148" s="31"/>
      <c r="IR148" s="31"/>
      <c r="IS148" s="31"/>
      <c r="IT148" s="31"/>
      <c r="IU148" s="31"/>
      <c r="IV148" s="31"/>
      <c r="IW148" s="31"/>
    </row>
    <row r="149" customFormat="false" ht="68.65" hidden="false" customHeight="false" outlineLevel="0" collapsed="false">
      <c r="A149" s="27" t="s">
        <v>404</v>
      </c>
      <c r="B149" s="27" t="s">
        <v>1324</v>
      </c>
      <c r="C149" s="27" t="s">
        <v>1325</v>
      </c>
      <c r="D149" s="27" t="s">
        <v>1326</v>
      </c>
      <c r="E149" s="27" t="s">
        <v>454</v>
      </c>
      <c r="F149" s="27" t="s">
        <v>122</v>
      </c>
      <c r="G149" s="21"/>
      <c r="H149" s="21"/>
      <c r="I149" s="21"/>
      <c r="J149" s="27" t="s">
        <v>1327</v>
      </c>
      <c r="K149" s="27" t="s">
        <v>1328</v>
      </c>
      <c r="L149" s="28" t="n">
        <v>45096</v>
      </c>
      <c r="M149" s="28" t="n">
        <v>45278</v>
      </c>
      <c r="N149" s="29" t="n">
        <v>21000</v>
      </c>
      <c r="O149" s="27" t="s">
        <v>1329</v>
      </c>
      <c r="P149" s="27" t="s">
        <v>1330</v>
      </c>
      <c r="Q149" s="27" t="s">
        <v>1331</v>
      </c>
      <c r="R149" s="28" t="n">
        <v>45107</v>
      </c>
      <c r="S149" s="27" t="s">
        <v>1332</v>
      </c>
      <c r="T149" s="30" t="s">
        <v>1333</v>
      </c>
      <c r="U149" s="27" t="s">
        <v>461</v>
      </c>
      <c r="V149" s="21"/>
      <c r="W149" s="21"/>
      <c r="X149" s="21"/>
      <c r="Y149" s="21"/>
      <c r="Z149" s="21"/>
    </row>
    <row r="150" customFormat="false" ht="147" hidden="false" customHeight="false" outlineLevel="0" collapsed="false">
      <c r="A150" s="27" t="s">
        <v>404</v>
      </c>
      <c r="B150" s="27" t="s">
        <v>1334</v>
      </c>
      <c r="C150" s="27" t="s">
        <v>1335</v>
      </c>
      <c r="D150" s="27" t="s">
        <v>1336</v>
      </c>
      <c r="E150" s="27" t="s">
        <v>1337</v>
      </c>
      <c r="F150" s="27" t="s">
        <v>1338</v>
      </c>
      <c r="G150" s="21"/>
      <c r="H150" s="21"/>
      <c r="I150" s="21"/>
      <c r="J150" s="27" t="s">
        <v>1339</v>
      </c>
      <c r="K150" s="27" t="s">
        <v>1340</v>
      </c>
      <c r="L150" s="28" t="n">
        <v>45076</v>
      </c>
      <c r="M150" s="28" t="n">
        <v>45136</v>
      </c>
      <c r="N150" s="29" t="n">
        <v>9230</v>
      </c>
      <c r="O150" s="27" t="s">
        <v>1341</v>
      </c>
      <c r="P150" s="27" t="s">
        <v>1342</v>
      </c>
      <c r="Q150" s="27" t="s">
        <v>1343</v>
      </c>
      <c r="R150" s="28" t="n">
        <v>45107</v>
      </c>
      <c r="S150" s="27" t="s">
        <v>1344</v>
      </c>
      <c r="T150" s="27" t="s">
        <v>1345</v>
      </c>
      <c r="U150" s="27" t="s">
        <v>418</v>
      </c>
      <c r="V150" s="21"/>
      <c r="W150" s="21"/>
      <c r="X150" s="21"/>
      <c r="Y150" s="21"/>
      <c r="Z150" s="21"/>
      <c r="AA150" s="31"/>
      <c r="AB150" s="31"/>
      <c r="AC150" s="31"/>
      <c r="AD150" s="31"/>
      <c r="AE150" s="31"/>
      <c r="AF150" s="31"/>
      <c r="AG150" s="31"/>
      <c r="AH150" s="31"/>
      <c r="AI150" s="31"/>
      <c r="AJ150" s="31"/>
      <c r="AK150" s="31"/>
      <c r="AL150" s="31"/>
      <c r="AM150" s="31"/>
      <c r="AN150" s="31"/>
      <c r="AO150" s="31"/>
      <c r="AP150" s="31"/>
      <c r="AQ150" s="31"/>
      <c r="AR150" s="31"/>
      <c r="AS150" s="31"/>
      <c r="AT150" s="31"/>
      <c r="AU150" s="31"/>
      <c r="AV150" s="31"/>
      <c r="AW150" s="31"/>
      <c r="AX150" s="31"/>
      <c r="AY150" s="31"/>
      <c r="AZ150" s="31"/>
      <c r="BA150" s="31"/>
      <c r="BB150" s="31"/>
      <c r="BC150" s="31"/>
      <c r="BD150" s="31"/>
      <c r="BE150" s="31"/>
      <c r="BF150" s="31"/>
      <c r="BG150" s="31"/>
      <c r="BH150" s="31"/>
      <c r="BI150" s="31"/>
      <c r="BJ150" s="31"/>
      <c r="BK150" s="31"/>
      <c r="BL150" s="31"/>
      <c r="BM150" s="31"/>
      <c r="BN150" s="31"/>
      <c r="BO150" s="31"/>
      <c r="BP150" s="31"/>
      <c r="BQ150" s="31"/>
      <c r="BR150" s="31"/>
      <c r="BS150" s="31"/>
      <c r="BT150" s="31"/>
      <c r="BU150" s="31"/>
      <c r="BV150" s="31"/>
      <c r="BW150" s="31"/>
      <c r="BX150" s="31"/>
      <c r="BY150" s="31"/>
      <c r="BZ150" s="31"/>
      <c r="CA150" s="31"/>
      <c r="CB150" s="31"/>
      <c r="CC150" s="31"/>
      <c r="CD150" s="31"/>
      <c r="CE150" s="31"/>
      <c r="CF150" s="31"/>
      <c r="CG150" s="31"/>
      <c r="CH150" s="31"/>
      <c r="CI150" s="31"/>
      <c r="CJ150" s="31"/>
      <c r="CK150" s="31"/>
      <c r="CL150" s="31"/>
      <c r="CM150" s="31"/>
      <c r="CN150" s="31"/>
      <c r="CO150" s="31"/>
      <c r="CP150" s="31"/>
      <c r="CQ150" s="31"/>
      <c r="CR150" s="31"/>
      <c r="CS150" s="31"/>
      <c r="CT150" s="31"/>
      <c r="CU150" s="31"/>
      <c r="CV150" s="31"/>
      <c r="CW150" s="31"/>
      <c r="CX150" s="31"/>
      <c r="CY150" s="31"/>
      <c r="CZ150" s="31"/>
      <c r="DA150" s="31"/>
      <c r="DB150" s="31"/>
      <c r="DC150" s="31"/>
      <c r="DD150" s="31"/>
      <c r="DE150" s="31"/>
      <c r="DF150" s="31"/>
      <c r="DG150" s="31"/>
      <c r="DH150" s="31"/>
      <c r="DI150" s="31"/>
      <c r="DJ150" s="31"/>
      <c r="DK150" s="31"/>
      <c r="DL150" s="31"/>
      <c r="DM150" s="31"/>
      <c r="DN150" s="31"/>
      <c r="DO150" s="31"/>
      <c r="DP150" s="31"/>
      <c r="DQ150" s="31"/>
      <c r="DR150" s="31"/>
      <c r="DS150" s="31"/>
      <c r="DT150" s="31"/>
      <c r="DU150" s="31"/>
      <c r="DV150" s="31"/>
      <c r="DW150" s="31"/>
      <c r="DX150" s="31"/>
      <c r="DY150" s="31"/>
      <c r="DZ150" s="31"/>
      <c r="EA150" s="31"/>
      <c r="EB150" s="31"/>
      <c r="EC150" s="31"/>
      <c r="ED150" s="31"/>
      <c r="EE150" s="31"/>
      <c r="EF150" s="31"/>
      <c r="EG150" s="31"/>
      <c r="EH150" s="31"/>
      <c r="EI150" s="31"/>
      <c r="EJ150" s="31"/>
      <c r="EK150" s="31"/>
      <c r="EL150" s="31"/>
      <c r="EM150" s="31"/>
      <c r="EN150" s="31"/>
      <c r="EO150" s="31"/>
      <c r="EP150" s="31"/>
      <c r="EQ150" s="31"/>
      <c r="ER150" s="31"/>
      <c r="ES150" s="31"/>
      <c r="ET150" s="31"/>
      <c r="EU150" s="31"/>
      <c r="EV150" s="31"/>
      <c r="EW150" s="31"/>
      <c r="EX150" s="31"/>
      <c r="EY150" s="31"/>
      <c r="EZ150" s="31"/>
      <c r="FA150" s="31"/>
      <c r="FB150" s="31"/>
      <c r="FC150" s="31"/>
      <c r="FD150" s="31"/>
      <c r="FE150" s="31"/>
      <c r="FF150" s="31"/>
      <c r="FG150" s="31"/>
      <c r="FH150" s="31"/>
      <c r="FI150" s="31"/>
      <c r="FJ150" s="31"/>
      <c r="FK150" s="31"/>
      <c r="FL150" s="31"/>
      <c r="FM150" s="31"/>
      <c r="FN150" s="31"/>
      <c r="FO150" s="31"/>
      <c r="FP150" s="31"/>
      <c r="FQ150" s="31"/>
      <c r="FR150" s="31"/>
      <c r="FS150" s="31"/>
      <c r="FT150" s="31"/>
      <c r="FU150" s="31"/>
      <c r="FV150" s="31"/>
      <c r="FW150" s="31"/>
      <c r="FX150" s="31"/>
      <c r="FY150" s="31"/>
      <c r="FZ150" s="31"/>
      <c r="GA150" s="31"/>
      <c r="GB150" s="31"/>
      <c r="GC150" s="31"/>
      <c r="GD150" s="31"/>
      <c r="GE150" s="31"/>
      <c r="GF150" s="31"/>
      <c r="GG150" s="31"/>
      <c r="GH150" s="31"/>
      <c r="GI150" s="31"/>
      <c r="GJ150" s="31"/>
      <c r="GK150" s="31"/>
      <c r="GL150" s="31"/>
      <c r="GM150" s="31"/>
      <c r="GN150" s="31"/>
      <c r="GO150" s="31"/>
      <c r="GP150" s="31"/>
      <c r="GQ150" s="31"/>
      <c r="GR150" s="31"/>
      <c r="GS150" s="31"/>
      <c r="GT150" s="31"/>
      <c r="GU150" s="31"/>
      <c r="GV150" s="31"/>
      <c r="GW150" s="31"/>
      <c r="GX150" s="31"/>
      <c r="GY150" s="31"/>
      <c r="GZ150" s="31"/>
      <c r="HA150" s="31"/>
      <c r="HB150" s="31"/>
      <c r="HC150" s="31"/>
      <c r="HD150" s="31"/>
      <c r="HE150" s="31"/>
      <c r="HF150" s="31"/>
      <c r="HG150" s="31"/>
      <c r="HH150" s="31"/>
      <c r="HI150" s="31"/>
      <c r="HJ150" s="31"/>
      <c r="HK150" s="31"/>
      <c r="HL150" s="31"/>
      <c r="HM150" s="31"/>
      <c r="HN150" s="31"/>
      <c r="HO150" s="31"/>
      <c r="HP150" s="31"/>
      <c r="HQ150" s="31"/>
      <c r="HR150" s="31"/>
      <c r="HS150" s="31"/>
      <c r="HT150" s="31"/>
      <c r="HU150" s="31"/>
      <c r="HV150" s="31"/>
      <c r="HW150" s="31"/>
      <c r="HX150" s="31"/>
      <c r="HY150" s="31"/>
      <c r="HZ150" s="31"/>
      <c r="IA150" s="31"/>
      <c r="IB150" s="31"/>
      <c r="IC150" s="31"/>
      <c r="ID150" s="31"/>
      <c r="IE150" s="31"/>
      <c r="IF150" s="31"/>
      <c r="IG150" s="31"/>
      <c r="IH150" s="31"/>
      <c r="II150" s="31"/>
      <c r="IJ150" s="31"/>
      <c r="IK150" s="31"/>
      <c r="IL150" s="31"/>
      <c r="IM150" s="31"/>
      <c r="IN150" s="31"/>
      <c r="IO150" s="31"/>
      <c r="IP150" s="31"/>
      <c r="IQ150" s="31"/>
      <c r="IR150" s="31"/>
      <c r="IS150" s="31"/>
      <c r="IT150" s="31"/>
      <c r="IU150" s="31"/>
      <c r="IV150" s="31"/>
      <c r="IW150" s="31"/>
    </row>
    <row r="151" customFormat="false" ht="91" hidden="false" customHeight="false" outlineLevel="0" collapsed="false">
      <c r="A151" s="27" t="s">
        <v>404</v>
      </c>
      <c r="B151" s="27" t="s">
        <v>1080</v>
      </c>
      <c r="C151" s="27" t="s">
        <v>1081</v>
      </c>
      <c r="D151" s="27" t="s">
        <v>1346</v>
      </c>
      <c r="E151" s="27" t="s">
        <v>1082</v>
      </c>
      <c r="F151" s="27" t="s">
        <v>1083</v>
      </c>
      <c r="G151" s="21"/>
      <c r="H151" s="21"/>
      <c r="I151" s="21"/>
      <c r="J151" s="27" t="s">
        <v>1347</v>
      </c>
      <c r="K151" s="27" t="s">
        <v>413</v>
      </c>
      <c r="L151" s="28" t="n">
        <v>45099</v>
      </c>
      <c r="M151" s="28" t="n">
        <v>45464</v>
      </c>
      <c r="N151" s="29" t="n">
        <v>5238.04</v>
      </c>
      <c r="O151" s="27" t="s">
        <v>468</v>
      </c>
      <c r="P151" s="27" t="s">
        <v>188</v>
      </c>
      <c r="Q151" s="27" t="s">
        <v>263</v>
      </c>
      <c r="R151" s="28" t="n">
        <v>44750</v>
      </c>
      <c r="S151" s="27" t="s">
        <v>1086</v>
      </c>
      <c r="T151" s="27" t="s">
        <v>1348</v>
      </c>
      <c r="U151" s="27" t="s">
        <v>615</v>
      </c>
      <c r="V151" s="21"/>
      <c r="W151" s="21"/>
      <c r="X151" s="21"/>
      <c r="Y151" s="21"/>
      <c r="Z151" s="21"/>
    </row>
    <row r="152" customFormat="false" ht="169.4" hidden="false" customHeight="false" outlineLevel="0" collapsed="false">
      <c r="A152" s="27" t="s">
        <v>404</v>
      </c>
      <c r="B152" s="27" t="s">
        <v>1098</v>
      </c>
      <c r="C152" s="27" t="s">
        <v>1099</v>
      </c>
      <c r="D152" s="27" t="s">
        <v>1043</v>
      </c>
      <c r="E152" s="27" t="s">
        <v>888</v>
      </c>
      <c r="F152" s="27" t="s">
        <v>889</v>
      </c>
      <c r="G152" s="21"/>
      <c r="H152" s="21"/>
      <c r="I152" s="21"/>
      <c r="J152" s="27" t="s">
        <v>1349</v>
      </c>
      <c r="K152" s="27" t="s">
        <v>1350</v>
      </c>
      <c r="L152" s="28" t="n">
        <v>45105</v>
      </c>
      <c r="M152" s="28" t="n">
        <v>45194</v>
      </c>
      <c r="N152" s="29" t="n">
        <v>3565</v>
      </c>
      <c r="O152" s="27" t="s">
        <v>1103</v>
      </c>
      <c r="P152" s="27" t="s">
        <v>723</v>
      </c>
      <c r="Q152" s="27" t="s">
        <v>1351</v>
      </c>
      <c r="R152" s="28" t="n">
        <v>45107</v>
      </c>
      <c r="S152" s="27" t="s">
        <v>1352</v>
      </c>
      <c r="T152" s="21"/>
      <c r="U152" s="27" t="s">
        <v>725</v>
      </c>
      <c r="V152" s="21"/>
      <c r="W152" s="21"/>
      <c r="X152" s="21"/>
      <c r="Y152" s="21"/>
      <c r="Z152" s="21"/>
    </row>
    <row r="153" customFormat="false" ht="91" hidden="false" customHeight="false" outlineLevel="0" collapsed="false">
      <c r="A153" s="27" t="s">
        <v>404</v>
      </c>
      <c r="B153" s="27" t="s">
        <v>1353</v>
      </c>
      <c r="C153" s="27" t="s">
        <v>1354</v>
      </c>
      <c r="D153" s="27" t="s">
        <v>1355</v>
      </c>
      <c r="E153" s="27" t="s">
        <v>1356</v>
      </c>
      <c r="F153" s="27" t="s">
        <v>1357</v>
      </c>
      <c r="G153" s="21"/>
      <c r="H153" s="21"/>
      <c r="I153" s="21"/>
      <c r="J153" s="27" t="s">
        <v>1349</v>
      </c>
      <c r="K153" s="27" t="s">
        <v>831</v>
      </c>
      <c r="L153" s="28" t="n">
        <v>45105</v>
      </c>
      <c r="M153" s="28" t="n">
        <v>45196</v>
      </c>
      <c r="N153" s="29" t="n">
        <v>3330</v>
      </c>
      <c r="O153" s="21"/>
      <c r="P153" s="27" t="s">
        <v>723</v>
      </c>
      <c r="Q153" s="27" t="s">
        <v>1351</v>
      </c>
      <c r="R153" s="21"/>
      <c r="S153" s="27" t="s">
        <v>1358</v>
      </c>
      <c r="T153" s="21"/>
      <c r="U153" s="27" t="s">
        <v>725</v>
      </c>
      <c r="V153" s="21"/>
      <c r="W153" s="21"/>
      <c r="X153" s="21"/>
      <c r="Y153" s="21"/>
      <c r="Z153" s="21"/>
      <c r="AA153" s="32"/>
      <c r="AB153" s="32"/>
      <c r="AC153" s="32"/>
      <c r="AD153" s="32"/>
      <c r="AE153" s="32"/>
      <c r="AF153" s="32"/>
      <c r="AG153" s="32"/>
      <c r="AH153" s="32"/>
      <c r="AI153" s="32"/>
      <c r="AJ153" s="32"/>
      <c r="AK153" s="32"/>
      <c r="AL153" s="32"/>
      <c r="AM153" s="32"/>
      <c r="AN153" s="32"/>
      <c r="AO153" s="32"/>
      <c r="AP153" s="32"/>
      <c r="AQ153" s="32"/>
      <c r="AR153" s="32"/>
      <c r="AS153" s="32"/>
      <c r="AT153" s="32"/>
      <c r="AU153" s="32"/>
      <c r="AV153" s="32"/>
      <c r="AW153" s="32"/>
      <c r="AX153" s="32"/>
      <c r="AY153" s="32"/>
      <c r="AZ153" s="32"/>
      <c r="BA153" s="32"/>
      <c r="BB153" s="32"/>
      <c r="BC153" s="32"/>
      <c r="BD153" s="32"/>
      <c r="BE153" s="32"/>
      <c r="BF153" s="32"/>
      <c r="BG153" s="32"/>
      <c r="BH153" s="32"/>
      <c r="BI153" s="32"/>
      <c r="BJ153" s="32"/>
      <c r="BK153" s="32"/>
      <c r="BL153" s="32"/>
      <c r="BM153" s="32"/>
      <c r="BN153" s="32"/>
      <c r="BO153" s="32"/>
      <c r="BP153" s="32"/>
      <c r="BQ153" s="32"/>
      <c r="BR153" s="32"/>
      <c r="BS153" s="32"/>
      <c r="BT153" s="32"/>
      <c r="BU153" s="32"/>
      <c r="BV153" s="32"/>
      <c r="BW153" s="32"/>
      <c r="BX153" s="32"/>
      <c r="BY153" s="32"/>
      <c r="BZ153" s="32"/>
      <c r="CA153" s="32"/>
      <c r="CB153" s="32"/>
      <c r="CC153" s="32"/>
      <c r="CD153" s="32"/>
      <c r="CE153" s="32"/>
      <c r="CF153" s="32"/>
      <c r="CG153" s="32"/>
      <c r="CH153" s="32"/>
      <c r="CI153" s="32"/>
      <c r="CJ153" s="32"/>
      <c r="CK153" s="32"/>
      <c r="CL153" s="32"/>
      <c r="CM153" s="32"/>
      <c r="CN153" s="32"/>
      <c r="CO153" s="32"/>
      <c r="CP153" s="32"/>
      <c r="CQ153" s="32"/>
      <c r="CR153" s="32"/>
      <c r="CS153" s="32"/>
      <c r="CT153" s="32"/>
      <c r="CU153" s="32"/>
      <c r="CV153" s="32"/>
      <c r="CW153" s="32"/>
      <c r="CX153" s="32"/>
      <c r="CY153" s="32"/>
      <c r="CZ153" s="32"/>
      <c r="DA153" s="32"/>
      <c r="DB153" s="32"/>
      <c r="DC153" s="32"/>
      <c r="DD153" s="32"/>
      <c r="DE153" s="32"/>
      <c r="DF153" s="32"/>
      <c r="DG153" s="32"/>
      <c r="DH153" s="32"/>
      <c r="DI153" s="32"/>
      <c r="DJ153" s="32"/>
      <c r="DK153" s="32"/>
      <c r="DL153" s="32"/>
      <c r="DM153" s="32"/>
      <c r="DN153" s="32"/>
      <c r="DO153" s="32"/>
      <c r="DP153" s="32"/>
      <c r="DQ153" s="32"/>
      <c r="DR153" s="32"/>
      <c r="DS153" s="32"/>
      <c r="DT153" s="32"/>
      <c r="DU153" s="32"/>
      <c r="DV153" s="32"/>
      <c r="DW153" s="32"/>
      <c r="DX153" s="32"/>
      <c r="DY153" s="32"/>
      <c r="DZ153" s="32"/>
      <c r="EA153" s="32"/>
      <c r="EB153" s="32"/>
      <c r="EC153" s="32"/>
      <c r="ED153" s="32"/>
      <c r="EE153" s="32"/>
      <c r="EF153" s="32"/>
      <c r="EG153" s="32"/>
      <c r="EH153" s="32"/>
      <c r="EI153" s="32"/>
      <c r="EJ153" s="32"/>
      <c r="EK153" s="32"/>
      <c r="EL153" s="32"/>
      <c r="EM153" s="32"/>
      <c r="EN153" s="32"/>
      <c r="EO153" s="32"/>
      <c r="EP153" s="32"/>
      <c r="EQ153" s="32"/>
      <c r="ER153" s="32"/>
      <c r="ES153" s="32"/>
      <c r="ET153" s="32"/>
      <c r="EU153" s="32"/>
      <c r="EV153" s="32"/>
      <c r="EW153" s="32"/>
      <c r="EX153" s="32"/>
      <c r="EY153" s="32"/>
      <c r="EZ153" s="32"/>
      <c r="FA153" s="32"/>
      <c r="FB153" s="32"/>
      <c r="FC153" s="32"/>
      <c r="FD153" s="32"/>
      <c r="FE153" s="32"/>
      <c r="FF153" s="32"/>
      <c r="FG153" s="32"/>
      <c r="FH153" s="32"/>
      <c r="FI153" s="32"/>
      <c r="FJ153" s="32"/>
      <c r="FK153" s="32"/>
      <c r="FL153" s="32"/>
      <c r="FM153" s="32"/>
      <c r="FN153" s="32"/>
      <c r="FO153" s="32"/>
      <c r="FP153" s="32"/>
      <c r="FQ153" s="32"/>
      <c r="FR153" s="32"/>
      <c r="FS153" s="32"/>
      <c r="FT153" s="32"/>
      <c r="FU153" s="32"/>
      <c r="FV153" s="32"/>
      <c r="FW153" s="32"/>
      <c r="FX153" s="32"/>
      <c r="FY153" s="32"/>
      <c r="FZ153" s="32"/>
      <c r="GA153" s="32"/>
      <c r="GB153" s="32"/>
      <c r="GC153" s="32"/>
      <c r="GD153" s="32"/>
      <c r="GE153" s="32"/>
      <c r="GF153" s="32"/>
      <c r="GG153" s="32"/>
      <c r="GH153" s="32"/>
      <c r="GI153" s="32"/>
      <c r="GJ153" s="32"/>
      <c r="GK153" s="32"/>
      <c r="GL153" s="32"/>
      <c r="GM153" s="32"/>
      <c r="GN153" s="32"/>
      <c r="GO153" s="32"/>
      <c r="GP153" s="32"/>
      <c r="GQ153" s="32"/>
      <c r="GR153" s="32"/>
      <c r="GS153" s="32"/>
      <c r="GT153" s="32"/>
      <c r="GU153" s="32"/>
      <c r="GV153" s="32"/>
      <c r="GW153" s="32"/>
      <c r="GX153" s="32"/>
      <c r="GY153" s="32"/>
      <c r="GZ153" s="32"/>
      <c r="HA153" s="32"/>
      <c r="HB153" s="32"/>
      <c r="HC153" s="32"/>
      <c r="HD153" s="32"/>
      <c r="HE153" s="32"/>
      <c r="HF153" s="32"/>
      <c r="HG153" s="32"/>
      <c r="HH153" s="32"/>
      <c r="HI153" s="32"/>
      <c r="HJ153" s="32"/>
      <c r="HK153" s="32"/>
      <c r="HL153" s="32"/>
      <c r="HM153" s="32"/>
      <c r="HN153" s="32"/>
      <c r="HO153" s="32"/>
      <c r="HP153" s="32"/>
      <c r="HQ153" s="32"/>
      <c r="HR153" s="32"/>
      <c r="HS153" s="32"/>
      <c r="HT153" s="32"/>
      <c r="HU153" s="32"/>
      <c r="HV153" s="32"/>
      <c r="HW153" s="32"/>
      <c r="HX153" s="32"/>
      <c r="HY153" s="32"/>
      <c r="HZ153" s="32"/>
      <c r="IA153" s="32"/>
      <c r="IB153" s="32"/>
      <c r="IC153" s="32"/>
      <c r="ID153" s="32"/>
      <c r="IE153" s="32"/>
      <c r="IF153" s="32"/>
      <c r="IG153" s="32"/>
      <c r="IH153" s="32"/>
      <c r="II153" s="32"/>
      <c r="IJ153" s="32"/>
      <c r="IK153" s="32"/>
      <c r="IL153" s="32"/>
      <c r="IM153" s="32"/>
      <c r="IN153" s="32"/>
      <c r="IO153" s="32"/>
      <c r="IP153" s="32"/>
      <c r="IQ153" s="32"/>
      <c r="IR153" s="32"/>
      <c r="IS153" s="32"/>
      <c r="IT153" s="32"/>
      <c r="IU153" s="32"/>
      <c r="IV153" s="32"/>
      <c r="IW153" s="32"/>
    </row>
    <row r="154" customFormat="false" ht="135.8" hidden="false" customHeight="false" outlineLevel="0" collapsed="false">
      <c r="A154" s="27" t="s">
        <v>404</v>
      </c>
      <c r="B154" s="27" t="s">
        <v>1359</v>
      </c>
      <c r="C154" s="27" t="s">
        <v>1360</v>
      </c>
      <c r="D154" s="27" t="s">
        <v>1361</v>
      </c>
      <c r="E154" s="27" t="s">
        <v>150</v>
      </c>
      <c r="F154" s="27" t="s">
        <v>1362</v>
      </c>
      <c r="G154" s="21"/>
      <c r="H154" s="21"/>
      <c r="I154" s="21"/>
      <c r="J154" s="27" t="s">
        <v>1327</v>
      </c>
      <c r="K154" s="27" t="s">
        <v>1363</v>
      </c>
      <c r="L154" s="28" t="n">
        <v>45096</v>
      </c>
      <c r="M154" s="28" t="n">
        <v>45309</v>
      </c>
      <c r="N154" s="29" t="n">
        <v>7815.5</v>
      </c>
      <c r="O154" s="21"/>
      <c r="P154" s="27" t="s">
        <v>1364</v>
      </c>
      <c r="Q154" s="27" t="s">
        <v>1365</v>
      </c>
      <c r="R154" s="27" t="s">
        <v>1366</v>
      </c>
      <c r="S154" s="27" t="s">
        <v>1162</v>
      </c>
      <c r="T154" s="27" t="s">
        <v>499</v>
      </c>
      <c r="U154" s="27" t="s">
        <v>472</v>
      </c>
      <c r="V154" s="21"/>
      <c r="W154" s="21"/>
      <c r="X154" s="21"/>
      <c r="Y154" s="21"/>
      <c r="Z154" s="21"/>
    </row>
    <row r="155" customFormat="false" ht="135.8" hidden="false" customHeight="false" outlineLevel="0" collapsed="false">
      <c r="A155" s="27" t="s">
        <v>404</v>
      </c>
      <c r="B155" s="27" t="s">
        <v>115</v>
      </c>
      <c r="C155" s="27" t="s">
        <v>116</v>
      </c>
      <c r="D155" s="27" t="s">
        <v>117</v>
      </c>
      <c r="E155" s="27" t="s">
        <v>111</v>
      </c>
      <c r="F155" s="27" t="s">
        <v>113</v>
      </c>
      <c r="G155" s="27" t="s">
        <v>112</v>
      </c>
      <c r="H155" s="21"/>
      <c r="I155" s="27" t="s">
        <v>424</v>
      </c>
      <c r="J155" s="28" t="n">
        <v>45202</v>
      </c>
      <c r="K155" s="27" t="s">
        <v>413</v>
      </c>
      <c r="L155" s="28" t="n">
        <v>45202</v>
      </c>
      <c r="M155" s="28" t="n">
        <v>45567</v>
      </c>
      <c r="N155" s="27" t="s">
        <v>119</v>
      </c>
      <c r="O155" s="21"/>
      <c r="P155" s="27" t="s">
        <v>120</v>
      </c>
      <c r="Q155" s="27" t="s">
        <v>121</v>
      </c>
      <c r="R155" s="27" t="s">
        <v>1367</v>
      </c>
      <c r="S155" s="27" t="s">
        <v>1368</v>
      </c>
      <c r="T155" s="27" t="s">
        <v>1369</v>
      </c>
      <c r="U155" s="27" t="s">
        <v>1370</v>
      </c>
      <c r="V155" s="21"/>
      <c r="W155" s="21"/>
      <c r="X155" s="21"/>
      <c r="Y155" s="21"/>
      <c r="Z155" s="21"/>
    </row>
    <row r="156" customFormat="false" ht="79.85" hidden="false" customHeight="false" outlineLevel="0" collapsed="false">
      <c r="A156" s="27" t="s">
        <v>404</v>
      </c>
      <c r="B156" s="27" t="s">
        <v>1371</v>
      </c>
      <c r="C156" s="27" t="s">
        <v>1372</v>
      </c>
      <c r="D156" s="21"/>
      <c r="E156" s="27" t="s">
        <v>1373</v>
      </c>
      <c r="F156" s="27" t="s">
        <v>1374</v>
      </c>
      <c r="G156" s="27" t="s">
        <v>1375</v>
      </c>
      <c r="H156" s="21"/>
      <c r="I156" s="21"/>
      <c r="J156" s="28" t="n">
        <v>45087</v>
      </c>
      <c r="K156" s="27" t="s">
        <v>1340</v>
      </c>
      <c r="L156" s="28" t="n">
        <v>45205</v>
      </c>
      <c r="M156" s="28" t="n">
        <v>45265</v>
      </c>
      <c r="N156" s="29" t="n">
        <v>4000.9</v>
      </c>
      <c r="O156" s="21"/>
      <c r="P156" s="27" t="s">
        <v>1376</v>
      </c>
      <c r="Q156" s="21"/>
      <c r="R156" s="21"/>
      <c r="S156" s="21"/>
      <c r="T156" s="21"/>
      <c r="U156" s="27" t="s">
        <v>418</v>
      </c>
      <c r="V156" s="21"/>
      <c r="W156" s="21"/>
      <c r="X156" s="21"/>
      <c r="Y156" s="21"/>
      <c r="Z156" s="21"/>
      <c r="AA156" s="31"/>
      <c r="AB156" s="31"/>
      <c r="AC156" s="31"/>
      <c r="AD156" s="31"/>
      <c r="AE156" s="31"/>
      <c r="AF156" s="31"/>
      <c r="AG156" s="31"/>
      <c r="AH156" s="31"/>
      <c r="AI156" s="31"/>
      <c r="AJ156" s="31"/>
      <c r="AK156" s="31"/>
      <c r="AL156" s="31"/>
      <c r="AM156" s="31"/>
      <c r="AN156" s="31"/>
      <c r="AO156" s="31"/>
      <c r="AP156" s="31"/>
      <c r="AQ156" s="31"/>
      <c r="AR156" s="31"/>
      <c r="AS156" s="31"/>
      <c r="AT156" s="31"/>
      <c r="AU156" s="31"/>
      <c r="AV156" s="31"/>
      <c r="AW156" s="31"/>
      <c r="AX156" s="31"/>
      <c r="AY156" s="31"/>
      <c r="AZ156" s="31"/>
      <c r="BA156" s="31"/>
      <c r="BB156" s="31"/>
      <c r="BC156" s="31"/>
      <c r="BD156" s="31"/>
      <c r="BE156" s="31"/>
      <c r="BF156" s="31"/>
      <c r="BG156" s="31"/>
      <c r="BH156" s="31"/>
      <c r="BI156" s="31"/>
      <c r="BJ156" s="31"/>
      <c r="BK156" s="31"/>
      <c r="BL156" s="31"/>
      <c r="BM156" s="31"/>
      <c r="BN156" s="31"/>
      <c r="BO156" s="31"/>
      <c r="BP156" s="31"/>
      <c r="BQ156" s="31"/>
      <c r="BR156" s="31"/>
      <c r="BS156" s="31"/>
      <c r="BT156" s="31"/>
      <c r="BU156" s="31"/>
      <c r="BV156" s="31"/>
      <c r="BW156" s="31"/>
      <c r="BX156" s="31"/>
      <c r="BY156" s="31"/>
      <c r="BZ156" s="31"/>
      <c r="CA156" s="31"/>
      <c r="CB156" s="31"/>
      <c r="CC156" s="31"/>
      <c r="CD156" s="31"/>
      <c r="CE156" s="31"/>
      <c r="CF156" s="31"/>
      <c r="CG156" s="31"/>
      <c r="CH156" s="31"/>
      <c r="CI156" s="31"/>
      <c r="CJ156" s="31"/>
      <c r="CK156" s="31"/>
      <c r="CL156" s="31"/>
      <c r="CM156" s="31"/>
      <c r="CN156" s="31"/>
      <c r="CO156" s="31"/>
      <c r="CP156" s="31"/>
      <c r="CQ156" s="31"/>
      <c r="CR156" s="31"/>
      <c r="CS156" s="31"/>
      <c r="CT156" s="31"/>
      <c r="CU156" s="31"/>
      <c r="CV156" s="31"/>
      <c r="CW156" s="31"/>
      <c r="CX156" s="31"/>
      <c r="CY156" s="31"/>
      <c r="CZ156" s="31"/>
      <c r="DA156" s="31"/>
      <c r="DB156" s="31"/>
      <c r="DC156" s="31"/>
      <c r="DD156" s="31"/>
      <c r="DE156" s="31"/>
      <c r="DF156" s="31"/>
      <c r="DG156" s="31"/>
      <c r="DH156" s="31"/>
      <c r="DI156" s="31"/>
      <c r="DJ156" s="31"/>
      <c r="DK156" s="31"/>
      <c r="DL156" s="31"/>
      <c r="DM156" s="31"/>
      <c r="DN156" s="31"/>
      <c r="DO156" s="31"/>
      <c r="DP156" s="31"/>
      <c r="DQ156" s="31"/>
      <c r="DR156" s="31"/>
      <c r="DS156" s="31"/>
      <c r="DT156" s="31"/>
      <c r="DU156" s="31"/>
      <c r="DV156" s="31"/>
      <c r="DW156" s="31"/>
      <c r="DX156" s="31"/>
      <c r="DY156" s="31"/>
      <c r="DZ156" s="31"/>
      <c r="EA156" s="31"/>
      <c r="EB156" s="31"/>
      <c r="EC156" s="31"/>
      <c r="ED156" s="31"/>
      <c r="EE156" s="31"/>
      <c r="EF156" s="31"/>
      <c r="EG156" s="31"/>
      <c r="EH156" s="31"/>
      <c r="EI156" s="31"/>
      <c r="EJ156" s="31"/>
      <c r="EK156" s="31"/>
      <c r="EL156" s="31"/>
      <c r="EM156" s="31"/>
      <c r="EN156" s="31"/>
      <c r="EO156" s="31"/>
      <c r="EP156" s="31"/>
      <c r="EQ156" s="31"/>
      <c r="ER156" s="31"/>
      <c r="ES156" s="31"/>
      <c r="ET156" s="31"/>
      <c r="EU156" s="31"/>
      <c r="EV156" s="31"/>
      <c r="EW156" s="31"/>
      <c r="EX156" s="31"/>
      <c r="EY156" s="31"/>
      <c r="EZ156" s="31"/>
      <c r="FA156" s="31"/>
      <c r="FB156" s="31"/>
      <c r="FC156" s="31"/>
      <c r="FD156" s="31"/>
      <c r="FE156" s="31"/>
      <c r="FF156" s="31"/>
      <c r="FG156" s="31"/>
      <c r="FH156" s="31"/>
      <c r="FI156" s="31"/>
      <c r="FJ156" s="31"/>
      <c r="FK156" s="31"/>
      <c r="FL156" s="31"/>
      <c r="FM156" s="31"/>
      <c r="FN156" s="31"/>
      <c r="FO156" s="31"/>
      <c r="FP156" s="31"/>
      <c r="FQ156" s="31"/>
      <c r="FR156" s="31"/>
      <c r="FS156" s="31"/>
      <c r="FT156" s="31"/>
      <c r="FU156" s="31"/>
      <c r="FV156" s="31"/>
      <c r="FW156" s="31"/>
      <c r="FX156" s="31"/>
      <c r="FY156" s="31"/>
      <c r="FZ156" s="31"/>
      <c r="GA156" s="31"/>
      <c r="GB156" s="31"/>
      <c r="GC156" s="31"/>
      <c r="GD156" s="31"/>
      <c r="GE156" s="31"/>
      <c r="GF156" s="31"/>
      <c r="GG156" s="31"/>
      <c r="GH156" s="31"/>
      <c r="GI156" s="31"/>
      <c r="GJ156" s="31"/>
      <c r="GK156" s="31"/>
      <c r="GL156" s="31"/>
      <c r="GM156" s="31"/>
      <c r="GN156" s="31"/>
      <c r="GO156" s="31"/>
      <c r="GP156" s="31"/>
      <c r="GQ156" s="31"/>
      <c r="GR156" s="31"/>
      <c r="GS156" s="31"/>
      <c r="GT156" s="31"/>
      <c r="GU156" s="31"/>
      <c r="GV156" s="31"/>
      <c r="GW156" s="31"/>
      <c r="GX156" s="31"/>
      <c r="GY156" s="31"/>
      <c r="GZ156" s="31"/>
      <c r="HA156" s="31"/>
      <c r="HB156" s="31"/>
      <c r="HC156" s="31"/>
      <c r="HD156" s="31"/>
      <c r="HE156" s="31"/>
      <c r="HF156" s="31"/>
      <c r="HG156" s="31"/>
      <c r="HH156" s="31"/>
      <c r="HI156" s="31"/>
      <c r="HJ156" s="31"/>
      <c r="HK156" s="31"/>
      <c r="HL156" s="31"/>
      <c r="HM156" s="31"/>
      <c r="HN156" s="31"/>
      <c r="HO156" s="31"/>
      <c r="HP156" s="31"/>
      <c r="HQ156" s="31"/>
      <c r="HR156" s="31"/>
      <c r="HS156" s="31"/>
      <c r="HT156" s="31"/>
      <c r="HU156" s="31"/>
      <c r="HV156" s="31"/>
      <c r="HW156" s="31"/>
      <c r="HX156" s="31"/>
      <c r="HY156" s="31"/>
      <c r="HZ156" s="31"/>
      <c r="IA156" s="31"/>
      <c r="IB156" s="31"/>
      <c r="IC156" s="31"/>
      <c r="ID156" s="31"/>
      <c r="IE156" s="31"/>
      <c r="IF156" s="31"/>
      <c r="IG156" s="31"/>
      <c r="IH156" s="31"/>
      <c r="II156" s="31"/>
      <c r="IJ156" s="31"/>
      <c r="IK156" s="31"/>
      <c r="IL156" s="31"/>
      <c r="IM156" s="31"/>
      <c r="IN156" s="31"/>
      <c r="IO156" s="31"/>
      <c r="IP156" s="31"/>
      <c r="IQ156" s="31"/>
      <c r="IR156" s="31"/>
      <c r="IS156" s="31"/>
      <c r="IT156" s="31"/>
      <c r="IU156" s="31"/>
      <c r="IV156" s="31"/>
      <c r="IW156" s="31"/>
    </row>
    <row r="157" customFormat="false" ht="46.25" hidden="false" customHeight="false" outlineLevel="0" collapsed="false">
      <c r="A157" s="27" t="s">
        <v>404</v>
      </c>
      <c r="B157" s="27" t="s">
        <v>207</v>
      </c>
      <c r="C157" s="27" t="s">
        <v>208</v>
      </c>
      <c r="D157" s="27" t="s">
        <v>1377</v>
      </c>
      <c r="E157" s="27" t="s">
        <v>204</v>
      </c>
      <c r="F157" s="27" t="s">
        <v>206</v>
      </c>
      <c r="G157" s="27" t="s">
        <v>205</v>
      </c>
      <c r="H157" s="27" t="s">
        <v>965</v>
      </c>
      <c r="I157" s="27" t="s">
        <v>966</v>
      </c>
      <c r="J157" s="28" t="n">
        <v>45198</v>
      </c>
      <c r="K157" s="27" t="s">
        <v>413</v>
      </c>
      <c r="L157" s="28" t="n">
        <v>45200</v>
      </c>
      <c r="M157" s="28" t="n">
        <v>45565</v>
      </c>
      <c r="N157" s="29" t="n">
        <v>12963.45</v>
      </c>
      <c r="O157" s="21"/>
      <c r="P157" s="27" t="s">
        <v>1378</v>
      </c>
      <c r="Q157" s="27" t="s">
        <v>1300</v>
      </c>
      <c r="R157" s="28" t="n">
        <v>44938</v>
      </c>
      <c r="S157" s="27" t="s">
        <v>969</v>
      </c>
      <c r="T157" s="27" t="s">
        <v>1379</v>
      </c>
      <c r="U157" s="27" t="s">
        <v>1380</v>
      </c>
      <c r="V157" s="21"/>
      <c r="W157" s="21"/>
      <c r="X157" s="21"/>
      <c r="Y157" s="21"/>
      <c r="Z157" s="21"/>
    </row>
    <row r="158" customFormat="false" ht="57.45" hidden="false" customHeight="false" outlineLevel="0" collapsed="false">
      <c r="A158" s="27" t="s">
        <v>404</v>
      </c>
      <c r="B158" s="27" t="s">
        <v>294</v>
      </c>
      <c r="C158" s="27" t="s">
        <v>295</v>
      </c>
      <c r="D158" s="27" t="s">
        <v>296</v>
      </c>
      <c r="E158" s="27" t="s">
        <v>291</v>
      </c>
      <c r="F158" s="27" t="s">
        <v>293</v>
      </c>
      <c r="G158" s="27" t="s">
        <v>292</v>
      </c>
      <c r="H158" s="21"/>
      <c r="I158" s="27" t="s">
        <v>424</v>
      </c>
      <c r="J158" s="28" t="n">
        <v>45191</v>
      </c>
      <c r="K158" s="27" t="s">
        <v>413</v>
      </c>
      <c r="L158" s="28" t="n">
        <v>45191</v>
      </c>
      <c r="M158" s="28" t="n">
        <v>45556</v>
      </c>
      <c r="N158" s="29" t="n">
        <v>273484.51</v>
      </c>
      <c r="O158" s="27" t="s">
        <v>1381</v>
      </c>
      <c r="P158" s="27" t="s">
        <v>35</v>
      </c>
      <c r="Q158" s="27" t="s">
        <v>36</v>
      </c>
      <c r="R158" s="27" t="s">
        <v>1367</v>
      </c>
      <c r="S158" s="27" t="s">
        <v>703</v>
      </c>
      <c r="T158" s="30" t="s">
        <v>704</v>
      </c>
      <c r="U158" s="27" t="s">
        <v>418</v>
      </c>
      <c r="V158" s="21"/>
      <c r="W158" s="21"/>
      <c r="X158" s="21"/>
      <c r="Y158" s="21"/>
      <c r="Z158" s="21"/>
    </row>
    <row r="159" customFormat="false" ht="79.85" hidden="false" customHeight="false" outlineLevel="0" collapsed="false">
      <c r="A159" s="27" t="s">
        <v>404</v>
      </c>
      <c r="B159" s="27" t="s">
        <v>1382</v>
      </c>
      <c r="C159" s="27" t="s">
        <v>1383</v>
      </c>
      <c r="D159" s="27" t="s">
        <v>230</v>
      </c>
      <c r="E159" s="27" t="s">
        <v>918</v>
      </c>
      <c r="F159" s="27" t="s">
        <v>1384</v>
      </c>
      <c r="G159" s="27" t="s">
        <v>1385</v>
      </c>
      <c r="H159" s="27" t="s">
        <v>920</v>
      </c>
      <c r="I159" s="27" t="s">
        <v>424</v>
      </c>
      <c r="J159" s="28" t="n">
        <v>45201</v>
      </c>
      <c r="K159" s="27" t="s">
        <v>413</v>
      </c>
      <c r="L159" s="28" t="n">
        <v>45201</v>
      </c>
      <c r="M159" s="28" t="n">
        <v>45566</v>
      </c>
      <c r="N159" s="29" t="n">
        <v>4095</v>
      </c>
      <c r="O159" s="27" t="s">
        <v>1386</v>
      </c>
      <c r="P159" s="27" t="s">
        <v>35</v>
      </c>
      <c r="Q159" s="27" t="s">
        <v>164</v>
      </c>
      <c r="R159" s="28" t="n">
        <v>44661</v>
      </c>
      <c r="S159" s="27" t="s">
        <v>1387</v>
      </c>
      <c r="T159" s="27" t="s">
        <v>924</v>
      </c>
      <c r="U159" s="27" t="s">
        <v>418</v>
      </c>
      <c r="V159" s="21"/>
      <c r="W159" s="21"/>
      <c r="X159" s="21"/>
      <c r="Y159" s="21"/>
      <c r="Z159" s="21"/>
    </row>
    <row r="160" customFormat="false" ht="57.45" hidden="false" customHeight="false" outlineLevel="0" collapsed="false">
      <c r="A160" s="27" t="s">
        <v>404</v>
      </c>
      <c r="B160" s="27" t="s">
        <v>1388</v>
      </c>
      <c r="C160" s="27" t="s">
        <v>1389</v>
      </c>
      <c r="D160" s="27" t="s">
        <v>1324</v>
      </c>
      <c r="E160" s="27" t="s">
        <v>1390</v>
      </c>
      <c r="F160" s="27" t="s">
        <v>1391</v>
      </c>
      <c r="G160" s="27" t="s">
        <v>1392</v>
      </c>
      <c r="H160" s="27" t="s">
        <v>1393</v>
      </c>
      <c r="I160" s="27" t="s">
        <v>424</v>
      </c>
      <c r="J160" s="28" t="n">
        <v>45240</v>
      </c>
      <c r="K160" s="27" t="s">
        <v>1394</v>
      </c>
      <c r="L160" s="28" t="n">
        <v>45210</v>
      </c>
      <c r="M160" s="28" t="n">
        <v>45269</v>
      </c>
      <c r="N160" s="29" t="n">
        <v>31514.05</v>
      </c>
      <c r="O160" s="21"/>
      <c r="P160" s="27" t="s">
        <v>1395</v>
      </c>
      <c r="Q160" s="27" t="s">
        <v>1395</v>
      </c>
      <c r="R160" s="27" t="s">
        <v>1130</v>
      </c>
      <c r="S160" s="27" t="s">
        <v>1396</v>
      </c>
      <c r="T160" s="27" t="s">
        <v>1397</v>
      </c>
      <c r="U160" s="27" t="s">
        <v>418</v>
      </c>
      <c r="V160" s="21"/>
      <c r="W160" s="21"/>
      <c r="X160" s="21"/>
      <c r="Y160" s="21"/>
      <c r="Z160" s="21"/>
    </row>
    <row r="161" customFormat="false" ht="124.6" hidden="false" customHeight="false" outlineLevel="0" collapsed="false">
      <c r="A161" s="27" t="s">
        <v>404</v>
      </c>
      <c r="B161" s="27" t="s">
        <v>906</v>
      </c>
      <c r="C161" s="27" t="s">
        <v>1115</v>
      </c>
      <c r="D161" s="27" t="s">
        <v>1398</v>
      </c>
      <c r="E161" s="27" t="s">
        <v>909</v>
      </c>
      <c r="F161" s="27" t="s">
        <v>910</v>
      </c>
      <c r="G161" s="27" t="s">
        <v>1117</v>
      </c>
      <c r="H161" s="27" t="s">
        <v>911</v>
      </c>
      <c r="I161" s="21"/>
      <c r="J161" s="27" t="s">
        <v>1399</v>
      </c>
      <c r="K161" s="27" t="s">
        <v>413</v>
      </c>
      <c r="L161" s="28" t="n">
        <v>45154</v>
      </c>
      <c r="M161" s="28" t="n">
        <v>45519</v>
      </c>
      <c r="N161" s="29" t="n">
        <v>34166.27</v>
      </c>
      <c r="O161" s="27" t="s">
        <v>1119</v>
      </c>
      <c r="P161" s="27" t="s">
        <v>202</v>
      </c>
      <c r="Q161" s="27" t="s">
        <v>1400</v>
      </c>
      <c r="R161" s="27" t="s">
        <v>1401</v>
      </c>
      <c r="S161" s="27" t="s">
        <v>914</v>
      </c>
      <c r="T161" s="27" t="s">
        <v>915</v>
      </c>
      <c r="U161" s="27" t="s">
        <v>834</v>
      </c>
      <c r="V161" s="21"/>
      <c r="W161" s="21"/>
      <c r="X161" s="21"/>
      <c r="Y161" s="21"/>
      <c r="Z161" s="21"/>
    </row>
    <row r="162" customFormat="false" ht="135.8" hidden="false" customHeight="false" outlineLevel="0" collapsed="false">
      <c r="A162" s="27" t="s">
        <v>404</v>
      </c>
      <c r="B162" s="27" t="s">
        <v>1115</v>
      </c>
      <c r="C162" s="27" t="s">
        <v>1115</v>
      </c>
      <c r="D162" s="27" t="s">
        <v>1402</v>
      </c>
      <c r="E162" s="27" t="s">
        <v>909</v>
      </c>
      <c r="F162" s="27" t="s">
        <v>1403</v>
      </c>
      <c r="G162" s="27" t="s">
        <v>197</v>
      </c>
      <c r="H162" s="21"/>
      <c r="I162" s="21"/>
      <c r="J162" s="28" t="n">
        <v>45246</v>
      </c>
      <c r="K162" s="27" t="s">
        <v>413</v>
      </c>
      <c r="L162" s="28" t="n">
        <v>45247</v>
      </c>
      <c r="M162" s="28" t="n">
        <v>45612</v>
      </c>
      <c r="N162" s="29" t="n">
        <v>10832.01</v>
      </c>
      <c r="O162" s="21"/>
      <c r="P162" s="27" t="s">
        <v>202</v>
      </c>
      <c r="Q162" s="27" t="s">
        <v>1400</v>
      </c>
      <c r="R162" s="28" t="n">
        <v>44938</v>
      </c>
      <c r="S162" s="27" t="s">
        <v>1199</v>
      </c>
      <c r="T162" s="21"/>
      <c r="U162" s="27" t="s">
        <v>834</v>
      </c>
      <c r="V162" s="21"/>
      <c r="W162" s="21"/>
      <c r="X162" s="21"/>
      <c r="Y162" s="21"/>
      <c r="Z162" s="21"/>
    </row>
    <row r="163" customFormat="false" ht="102.2" hidden="false" customHeight="false" outlineLevel="0" collapsed="false">
      <c r="A163" s="27" t="s">
        <v>404</v>
      </c>
      <c r="B163" s="27" t="s">
        <v>77</v>
      </c>
      <c r="C163" s="27" t="s">
        <v>78</v>
      </c>
      <c r="D163" s="27" t="s">
        <v>79</v>
      </c>
      <c r="E163" s="27" t="s">
        <v>74</v>
      </c>
      <c r="F163" s="27" t="s">
        <v>1404</v>
      </c>
      <c r="G163" s="27" t="s">
        <v>75</v>
      </c>
      <c r="H163" s="27" t="s">
        <v>949</v>
      </c>
      <c r="I163" s="21"/>
      <c r="J163" s="28" t="n">
        <v>45191</v>
      </c>
      <c r="K163" s="27" t="s">
        <v>413</v>
      </c>
      <c r="L163" s="28" t="n">
        <v>45191</v>
      </c>
      <c r="M163" s="28" t="n">
        <v>45556</v>
      </c>
      <c r="N163" s="29" t="n">
        <v>38400</v>
      </c>
      <c r="O163" s="27" t="s">
        <v>1151</v>
      </c>
      <c r="P163" s="27" t="s">
        <v>1378</v>
      </c>
      <c r="Q163" s="27" t="s">
        <v>1300</v>
      </c>
      <c r="R163" s="27" t="s">
        <v>1367</v>
      </c>
      <c r="S163" s="27" t="s">
        <v>1152</v>
      </c>
      <c r="T163" s="27" t="s">
        <v>1153</v>
      </c>
      <c r="U163" s="27" t="s">
        <v>1380</v>
      </c>
      <c r="V163" s="21"/>
      <c r="W163" s="21"/>
      <c r="X163" s="21"/>
      <c r="Y163" s="21"/>
      <c r="Z163" s="21"/>
    </row>
    <row r="164" customFormat="false" ht="79.85" hidden="false" customHeight="false" outlineLevel="0" collapsed="false">
      <c r="A164" s="27" t="s">
        <v>404</v>
      </c>
      <c r="B164" s="27" t="s">
        <v>191</v>
      </c>
      <c r="C164" s="27" t="s">
        <v>1405</v>
      </c>
      <c r="D164" s="27" t="s">
        <v>1406</v>
      </c>
      <c r="E164" s="27" t="s">
        <v>182</v>
      </c>
      <c r="F164" s="27" t="s">
        <v>1407</v>
      </c>
      <c r="G164" s="27" t="s">
        <v>781</v>
      </c>
      <c r="H164" s="27" t="s">
        <v>782</v>
      </c>
      <c r="I164" s="27" t="s">
        <v>424</v>
      </c>
      <c r="J164" s="27" t="s">
        <v>1408</v>
      </c>
      <c r="K164" s="27" t="s">
        <v>413</v>
      </c>
      <c r="L164" s="28" t="n">
        <v>45039</v>
      </c>
      <c r="M164" s="28" t="n">
        <v>45404</v>
      </c>
      <c r="N164" s="29" t="n">
        <v>21198.72</v>
      </c>
      <c r="O164" s="21"/>
      <c r="P164" s="27" t="s">
        <v>35</v>
      </c>
      <c r="Q164" s="27" t="s">
        <v>1409</v>
      </c>
      <c r="R164" s="28" t="n">
        <v>45174</v>
      </c>
      <c r="S164" s="27" t="s">
        <v>799</v>
      </c>
      <c r="T164" s="27" t="s">
        <v>786</v>
      </c>
      <c r="U164" s="21"/>
      <c r="V164" s="21"/>
      <c r="W164" s="21"/>
      <c r="X164" s="21"/>
      <c r="Y164" s="21"/>
      <c r="Z164" s="21"/>
    </row>
    <row r="165" customFormat="false" ht="68.65" hidden="false" customHeight="false" outlineLevel="0" collapsed="false">
      <c r="A165" s="27" t="s">
        <v>404</v>
      </c>
      <c r="B165" s="27" t="s">
        <v>1324</v>
      </c>
      <c r="C165" s="27" t="s">
        <v>1325</v>
      </c>
      <c r="D165" s="27" t="s">
        <v>1326</v>
      </c>
      <c r="E165" s="27" t="s">
        <v>111</v>
      </c>
      <c r="F165" s="27" t="s">
        <v>122</v>
      </c>
      <c r="G165" s="21"/>
      <c r="H165" s="21"/>
      <c r="I165" s="21"/>
      <c r="J165" s="27" t="s">
        <v>1410</v>
      </c>
      <c r="K165" s="27" t="s">
        <v>1328</v>
      </c>
      <c r="L165" s="28" t="n">
        <v>45279</v>
      </c>
      <c r="M165" s="28" t="n">
        <v>45461</v>
      </c>
      <c r="N165" s="29" t="n">
        <v>21000</v>
      </c>
      <c r="O165" s="27" t="s">
        <v>1329</v>
      </c>
      <c r="P165" s="27" t="s">
        <v>100</v>
      </c>
      <c r="Q165" s="27" t="s">
        <v>1411</v>
      </c>
      <c r="R165" s="28" t="n">
        <v>45295</v>
      </c>
      <c r="S165" s="27" t="s">
        <v>1332</v>
      </c>
      <c r="T165" s="27" t="s">
        <v>1333</v>
      </c>
      <c r="U165" s="27" t="s">
        <v>461</v>
      </c>
      <c r="V165" s="21"/>
      <c r="W165" s="21"/>
      <c r="X165" s="21"/>
      <c r="Y165" s="21"/>
      <c r="Z165" s="21"/>
    </row>
    <row r="166" customFormat="false" ht="135.8" hidden="false" customHeight="false" outlineLevel="0" collapsed="false">
      <c r="A166" s="27" t="s">
        <v>404</v>
      </c>
      <c r="B166" s="27" t="s">
        <v>1359</v>
      </c>
      <c r="C166" s="27" t="s">
        <v>1360</v>
      </c>
      <c r="D166" s="27" t="s">
        <v>1361</v>
      </c>
      <c r="E166" s="27" t="s">
        <v>150</v>
      </c>
      <c r="F166" s="27" t="s">
        <v>1362</v>
      </c>
      <c r="G166" s="21"/>
      <c r="H166" s="21"/>
      <c r="I166" s="21"/>
      <c r="J166" s="27" t="s">
        <v>1412</v>
      </c>
      <c r="K166" s="27" t="s">
        <v>1363</v>
      </c>
      <c r="L166" s="28" t="n">
        <v>45309</v>
      </c>
      <c r="M166" s="28" t="n">
        <v>45521</v>
      </c>
      <c r="N166" s="29" t="n">
        <v>7815.5</v>
      </c>
      <c r="O166" s="21"/>
      <c r="P166" s="27" t="s">
        <v>1413</v>
      </c>
      <c r="Q166" s="27" t="s">
        <v>1414</v>
      </c>
      <c r="R166" s="27" t="s">
        <v>1415</v>
      </c>
      <c r="S166" s="27" t="s">
        <v>1416</v>
      </c>
      <c r="T166" s="27" t="s">
        <v>499</v>
      </c>
      <c r="U166" s="27" t="s">
        <v>472</v>
      </c>
      <c r="V166" s="21"/>
      <c r="W166" s="21"/>
      <c r="X166" s="21"/>
      <c r="Y166" s="21"/>
      <c r="Z166" s="21"/>
    </row>
    <row r="167" customFormat="false" ht="68.65" hidden="false" customHeight="false" outlineLevel="0" collapsed="false">
      <c r="A167" s="27" t="s">
        <v>404</v>
      </c>
      <c r="B167" s="27" t="s">
        <v>1417</v>
      </c>
      <c r="C167" s="27" t="s">
        <v>1418</v>
      </c>
      <c r="D167" s="27" t="s">
        <v>1419</v>
      </c>
      <c r="E167" s="27" t="s">
        <v>1420</v>
      </c>
      <c r="F167" s="27" t="s">
        <v>1421</v>
      </c>
      <c r="G167" s="27" t="s">
        <v>1422</v>
      </c>
      <c r="H167" s="21"/>
      <c r="I167" s="21"/>
      <c r="J167" s="28" t="n">
        <v>45492</v>
      </c>
      <c r="K167" s="27" t="s">
        <v>1394</v>
      </c>
      <c r="L167" s="28" t="n">
        <v>45492</v>
      </c>
      <c r="M167" s="28" t="n">
        <v>45551</v>
      </c>
      <c r="N167" s="29" t="n">
        <v>3150</v>
      </c>
      <c r="O167" s="27" t="s">
        <v>1423</v>
      </c>
      <c r="P167" s="27" t="s">
        <v>35</v>
      </c>
      <c r="Q167" s="27" t="s">
        <v>36</v>
      </c>
      <c r="R167" s="21"/>
      <c r="S167" s="27" t="s">
        <v>1424</v>
      </c>
      <c r="T167" s="27" t="s">
        <v>1425</v>
      </c>
      <c r="U167" s="27" t="s">
        <v>418</v>
      </c>
      <c r="V167" s="21"/>
      <c r="W167" s="21"/>
      <c r="X167" s="21"/>
      <c r="Y167" s="21"/>
      <c r="Z167" s="21"/>
    </row>
    <row r="168" customFormat="false" ht="91" hidden="false" customHeight="false" outlineLevel="0" collapsed="false">
      <c r="A168" s="27" t="s">
        <v>404</v>
      </c>
      <c r="B168" s="27" t="s">
        <v>302</v>
      </c>
      <c r="C168" s="27" t="s">
        <v>1426</v>
      </c>
      <c r="D168" s="27" t="s">
        <v>357</v>
      </c>
      <c r="E168" s="27" t="s">
        <v>1427</v>
      </c>
      <c r="F168" s="27" t="s">
        <v>1428</v>
      </c>
      <c r="G168" s="27" t="s">
        <v>1429</v>
      </c>
      <c r="H168" s="21"/>
      <c r="I168" s="21"/>
      <c r="J168" s="27" t="s">
        <v>1430</v>
      </c>
      <c r="K168" s="27" t="s">
        <v>1431</v>
      </c>
      <c r="L168" s="28" t="n">
        <v>45470</v>
      </c>
      <c r="M168" s="28" t="n">
        <v>45529</v>
      </c>
      <c r="N168" s="29" t="n">
        <v>12675</v>
      </c>
      <c r="O168" s="27" t="s">
        <v>1432</v>
      </c>
      <c r="P168" s="27" t="s">
        <v>35</v>
      </c>
      <c r="Q168" s="27" t="s">
        <v>36</v>
      </c>
      <c r="R168" s="28" t="n">
        <v>45572</v>
      </c>
      <c r="S168" s="27" t="s">
        <v>1433</v>
      </c>
      <c r="T168" s="27" t="s">
        <v>1434</v>
      </c>
      <c r="U168" s="27" t="s">
        <v>418</v>
      </c>
      <c r="V168" s="21"/>
      <c r="W168" s="21"/>
      <c r="X168" s="21"/>
      <c r="Y168" s="21"/>
      <c r="Z168" s="21"/>
    </row>
    <row r="169" customFormat="false" ht="79.85" hidden="false" customHeight="false" outlineLevel="0" collapsed="false">
      <c r="A169" s="27" t="s">
        <v>404</v>
      </c>
      <c r="B169" s="27" t="s">
        <v>1435</v>
      </c>
      <c r="C169" s="27" t="s">
        <v>356</v>
      </c>
      <c r="D169" s="27" t="s">
        <v>1359</v>
      </c>
      <c r="E169" s="27" t="s">
        <v>352</v>
      </c>
      <c r="F169" s="27" t="s">
        <v>354</v>
      </c>
      <c r="G169" s="27" t="s">
        <v>1436</v>
      </c>
      <c r="H169" s="21"/>
      <c r="I169" s="21"/>
      <c r="J169" s="28" t="n">
        <v>45230</v>
      </c>
      <c r="K169" s="27" t="s">
        <v>413</v>
      </c>
      <c r="L169" s="28" t="n">
        <v>45230</v>
      </c>
      <c r="M169" s="28" t="n">
        <v>45595</v>
      </c>
      <c r="N169" s="29" t="n">
        <v>2614.89</v>
      </c>
      <c r="O169" s="27" t="s">
        <v>1437</v>
      </c>
      <c r="P169" s="27" t="s">
        <v>35</v>
      </c>
      <c r="Q169" s="27" t="s">
        <v>36</v>
      </c>
      <c r="R169" s="28" t="n">
        <v>44938</v>
      </c>
      <c r="S169" s="27" t="s">
        <v>1438</v>
      </c>
      <c r="T169" s="27" t="s">
        <v>1439</v>
      </c>
      <c r="U169" s="27" t="s">
        <v>418</v>
      </c>
      <c r="V169" s="21"/>
      <c r="W169" s="21"/>
      <c r="X169" s="21"/>
      <c r="Y169" s="21"/>
      <c r="Z169" s="21"/>
    </row>
    <row r="170" customFormat="false" ht="57.45" hidden="false" customHeight="false" outlineLevel="0" collapsed="false">
      <c r="A170" s="27" t="s">
        <v>404</v>
      </c>
      <c r="B170" s="27" t="s">
        <v>368</v>
      </c>
      <c r="C170" s="27" t="s">
        <v>369</v>
      </c>
      <c r="D170" s="27" t="s">
        <v>1440</v>
      </c>
      <c r="E170" s="27" t="s">
        <v>365</v>
      </c>
      <c r="F170" s="27" t="s">
        <v>367</v>
      </c>
      <c r="G170" s="27" t="s">
        <v>366</v>
      </c>
      <c r="H170" s="21"/>
      <c r="I170" s="27" t="s">
        <v>424</v>
      </c>
      <c r="J170" s="28" t="n">
        <v>45287</v>
      </c>
      <c r="K170" s="27" t="s">
        <v>413</v>
      </c>
      <c r="L170" s="28" t="n">
        <v>45288</v>
      </c>
      <c r="M170" s="28" t="n">
        <v>45653</v>
      </c>
      <c r="N170" s="29" t="n">
        <v>67889.52</v>
      </c>
      <c r="O170" s="21"/>
      <c r="P170" s="27" t="s">
        <v>35</v>
      </c>
      <c r="Q170" s="27" t="s">
        <v>36</v>
      </c>
      <c r="R170" s="28" t="n">
        <v>45295</v>
      </c>
      <c r="S170" s="27" t="s">
        <v>996</v>
      </c>
      <c r="T170" s="21"/>
      <c r="U170" s="27" t="s">
        <v>418</v>
      </c>
      <c r="V170" s="21"/>
      <c r="W170" s="21"/>
      <c r="X170" s="21"/>
      <c r="Y170" s="21"/>
      <c r="Z170" s="21"/>
    </row>
    <row r="171" customFormat="false" ht="135.8" hidden="false" customHeight="false" outlineLevel="0" collapsed="false">
      <c r="A171" s="27" t="s">
        <v>404</v>
      </c>
      <c r="B171" s="27" t="s">
        <v>700</v>
      </c>
      <c r="C171" s="27" t="s">
        <v>705</v>
      </c>
      <c r="D171" s="27" t="s">
        <v>1441</v>
      </c>
      <c r="E171" s="27" t="s">
        <v>150</v>
      </c>
      <c r="F171" s="27" t="s">
        <v>152</v>
      </c>
      <c r="G171" s="27" t="s">
        <v>1442</v>
      </c>
      <c r="H171" s="27" t="s">
        <v>498</v>
      </c>
      <c r="I171" s="27" t="s">
        <v>424</v>
      </c>
      <c r="J171" s="28" t="n">
        <v>45196</v>
      </c>
      <c r="K171" s="27" t="s">
        <v>413</v>
      </c>
      <c r="L171" s="28" t="n">
        <v>45197</v>
      </c>
      <c r="M171" s="28" t="n">
        <v>45562</v>
      </c>
      <c r="N171" s="29" t="n">
        <v>249140.4</v>
      </c>
      <c r="O171" s="27" t="s">
        <v>1161</v>
      </c>
      <c r="P171" s="27" t="s">
        <v>121</v>
      </c>
      <c r="Q171" s="27" t="s">
        <v>1443</v>
      </c>
      <c r="R171" s="27" t="s">
        <v>1113</v>
      </c>
      <c r="S171" s="27" t="s">
        <v>1444</v>
      </c>
      <c r="T171" s="27" t="s">
        <v>499</v>
      </c>
      <c r="U171" s="27" t="s">
        <v>472</v>
      </c>
      <c r="V171" s="21"/>
      <c r="W171" s="21"/>
      <c r="X171" s="21"/>
      <c r="Y171" s="21"/>
      <c r="Z171" s="21"/>
    </row>
    <row r="172" s="17" customFormat="true" ht="270.1" hidden="false" customHeight="false" outlineLevel="0" collapsed="false">
      <c r="A172" s="27" t="s">
        <v>404</v>
      </c>
      <c r="B172" s="9" t="s">
        <v>1445</v>
      </c>
      <c r="C172" s="9" t="s">
        <v>1446</v>
      </c>
      <c r="D172" s="9" t="s">
        <v>1447</v>
      </c>
      <c r="E172" s="10" t="n">
        <v>44747</v>
      </c>
      <c r="F172" s="10" t="n">
        <v>45661</v>
      </c>
      <c r="G172" s="11" t="n">
        <v>101070</v>
      </c>
      <c r="H172" s="8" t="s">
        <v>849</v>
      </c>
      <c r="I172" s="8" t="s">
        <v>31</v>
      </c>
      <c r="J172" s="8" t="s">
        <v>1448</v>
      </c>
      <c r="K172" s="8" t="s">
        <v>1058</v>
      </c>
      <c r="L172" s="12" t="n">
        <v>2022</v>
      </c>
      <c r="M172" s="10" t="n">
        <v>44747</v>
      </c>
      <c r="N172" s="8"/>
      <c r="O172" s="10" t="n">
        <v>45661</v>
      </c>
      <c r="P172" s="13" t="s">
        <v>34</v>
      </c>
      <c r="Q172" s="11" t="s">
        <v>34</v>
      </c>
      <c r="R172" s="14" t="n">
        <f aca="false">1684.5*2</f>
        <v>3369</v>
      </c>
      <c r="S172" s="11" t="n">
        <f aca="false">R172*12</f>
        <v>40428</v>
      </c>
      <c r="T172" s="11" t="n">
        <f aca="false">R172*11</f>
        <v>37059</v>
      </c>
      <c r="U172" s="8" t="s">
        <v>35</v>
      </c>
      <c r="V172" s="8" t="s">
        <v>36</v>
      </c>
      <c r="W172" s="15" t="s">
        <v>37</v>
      </c>
      <c r="X172" s="16"/>
      <c r="Y172" s="16"/>
      <c r="Z172" s="16"/>
      <c r="AA172" s="16"/>
      <c r="AB172" s="16"/>
      <c r="AC172" s="16"/>
      <c r="AD172" s="16"/>
      <c r="AE172" s="16"/>
      <c r="AF172" s="16"/>
      <c r="AG172" s="16"/>
      <c r="AH172" s="16"/>
      <c r="AI172" s="16"/>
      <c r="AJ172" s="16"/>
      <c r="XFC172" s="1"/>
      <c r="XFD172" s="1"/>
    </row>
    <row r="173" customFormat="false" ht="337.3" hidden="false" customHeight="false" outlineLevel="0" collapsed="false">
      <c r="A173" s="27" t="s">
        <v>404</v>
      </c>
      <c r="B173" s="27" t="s">
        <v>608</v>
      </c>
      <c r="C173" s="27" t="s">
        <v>1449</v>
      </c>
      <c r="D173" s="27" t="s">
        <v>1450</v>
      </c>
      <c r="E173" s="27" t="s">
        <v>1451</v>
      </c>
      <c r="F173" s="27" t="s">
        <v>1452</v>
      </c>
      <c r="G173" s="27" t="s">
        <v>1450</v>
      </c>
      <c r="H173" s="27" t="s">
        <v>1449</v>
      </c>
      <c r="I173" s="21"/>
      <c r="J173" s="28" t="n">
        <v>45260</v>
      </c>
      <c r="K173" s="27" t="s">
        <v>413</v>
      </c>
      <c r="L173" s="28" t="n">
        <v>45262</v>
      </c>
      <c r="M173" s="28" t="n">
        <v>45627</v>
      </c>
      <c r="N173" s="29" t="n">
        <v>720</v>
      </c>
      <c r="O173" s="27" t="s">
        <v>1453</v>
      </c>
      <c r="P173" s="27" t="s">
        <v>188</v>
      </c>
      <c r="Q173" s="27" t="s">
        <v>189</v>
      </c>
      <c r="R173" s="28" t="n">
        <v>45295</v>
      </c>
      <c r="S173" s="27" t="s">
        <v>1218</v>
      </c>
      <c r="T173" s="21"/>
      <c r="U173" s="27" t="s">
        <v>615</v>
      </c>
      <c r="V173" s="21"/>
      <c r="W173" s="21"/>
      <c r="X173" s="21"/>
      <c r="Y173" s="21"/>
      <c r="Z173" s="21"/>
      <c r="AA173" s="21"/>
    </row>
    <row r="174" s="17" customFormat="true" ht="124.6" hidden="false" customHeight="false" outlineLevel="0" collapsed="false">
      <c r="A174" s="8" t="n">
        <v>18</v>
      </c>
      <c r="B174" s="9" t="s">
        <v>150</v>
      </c>
      <c r="C174" s="27"/>
      <c r="D174" s="9" t="s">
        <v>1442</v>
      </c>
      <c r="E174" s="9" t="s">
        <v>1362</v>
      </c>
      <c r="F174" s="10" t="n">
        <v>45523</v>
      </c>
      <c r="G174" s="10" t="n">
        <v>45734</v>
      </c>
      <c r="H174" s="11" t="n">
        <v>8123.5</v>
      </c>
      <c r="I174" s="8" t="s">
        <v>1359</v>
      </c>
      <c r="J174" s="8" t="s">
        <v>31</v>
      </c>
      <c r="K174" s="8" t="s">
        <v>1360</v>
      </c>
      <c r="L174" s="8" t="s">
        <v>1361</v>
      </c>
      <c r="M174" s="12" t="n">
        <v>2023</v>
      </c>
      <c r="N174" s="10" t="n">
        <v>45309</v>
      </c>
      <c r="O174" s="8"/>
      <c r="P174" s="10" t="n">
        <v>45734</v>
      </c>
      <c r="Q174" s="13" t="s">
        <v>34</v>
      </c>
      <c r="R174" s="11" t="s">
        <v>34</v>
      </c>
      <c r="S174" s="14" t="n">
        <f aca="false">T174/8</f>
        <v>976.9375</v>
      </c>
      <c r="T174" s="11" t="n">
        <v>7815.5</v>
      </c>
      <c r="U174" s="11" t="n">
        <f aca="false">4921.82+459.98+436.98+2835.63</f>
        <v>8654.41</v>
      </c>
      <c r="V174" s="8" t="s">
        <v>121</v>
      </c>
      <c r="W174" s="8" t="s">
        <v>157</v>
      </c>
      <c r="X174" s="15" t="s">
        <v>37</v>
      </c>
      <c r="Y174" s="16"/>
      <c r="Z174" s="16"/>
      <c r="AA174" s="16"/>
      <c r="AB174" s="16"/>
      <c r="AC174" s="16"/>
      <c r="AD174" s="16"/>
      <c r="AE174" s="16"/>
      <c r="AF174" s="16"/>
      <c r="AG174" s="16"/>
      <c r="AH174" s="16"/>
      <c r="AI174" s="16"/>
      <c r="AJ174" s="16"/>
      <c r="XFC174" s="1"/>
      <c r="XFD174" s="1"/>
    </row>
    <row r="175" s="17" customFormat="true" ht="79.85" hidden="false" customHeight="false" outlineLevel="0" collapsed="false">
      <c r="A175" s="8" t="n">
        <v>44</v>
      </c>
      <c r="B175" s="9" t="s">
        <v>771</v>
      </c>
      <c r="C175" s="27"/>
      <c r="D175" s="9" t="s">
        <v>1454</v>
      </c>
      <c r="E175" s="9" t="s">
        <v>772</v>
      </c>
      <c r="F175" s="10" t="n">
        <v>45369</v>
      </c>
      <c r="G175" s="10" t="n">
        <v>45733</v>
      </c>
      <c r="H175" s="11" t="n">
        <v>48269.05</v>
      </c>
      <c r="I175" s="8" t="s">
        <v>768</v>
      </c>
      <c r="J175" s="8" t="s">
        <v>31</v>
      </c>
      <c r="K175" s="8" t="s">
        <v>769</v>
      </c>
      <c r="L175" s="8" t="s">
        <v>840</v>
      </c>
      <c r="M175" s="12" t="n">
        <v>2021</v>
      </c>
      <c r="N175" s="10" t="n">
        <v>45369</v>
      </c>
      <c r="O175" s="8" t="s">
        <v>1455</v>
      </c>
      <c r="P175" s="10" t="n">
        <v>45733</v>
      </c>
      <c r="Q175" s="13" t="s">
        <v>34</v>
      </c>
      <c r="R175" s="11" t="s">
        <v>34</v>
      </c>
      <c r="S175" s="14" t="n">
        <f aca="false">T175/12</f>
        <v>4022.42083333333</v>
      </c>
      <c r="T175" s="11" t="n">
        <v>48269.05</v>
      </c>
      <c r="U175" s="11" t="n">
        <f aca="false">848.67+150+282.89+50+1414.45+250+282.89+50+50+282.89+50+50+565.78+100+848.67+150+1697.34+300+593.32+100</f>
        <v>8116.9</v>
      </c>
      <c r="V175" s="8" t="s">
        <v>121</v>
      </c>
      <c r="W175" s="8" t="s">
        <v>157</v>
      </c>
      <c r="X175" s="15" t="s">
        <v>37</v>
      </c>
      <c r="Y175" s="16"/>
      <c r="Z175" s="16"/>
      <c r="AA175" s="16"/>
      <c r="AB175" s="16"/>
      <c r="AC175" s="16"/>
      <c r="AD175" s="16"/>
      <c r="AE175" s="16"/>
      <c r="AF175" s="16"/>
      <c r="AG175" s="16"/>
      <c r="AH175" s="16"/>
      <c r="AI175" s="16"/>
      <c r="AJ175" s="16"/>
      <c r="XFC175" s="1"/>
      <c r="XFD175" s="1"/>
    </row>
    <row r="176" customFormat="false" ht="13.8" hidden="false" customHeight="false" outlineLevel="0" collapsed="false">
      <c r="A176" s="21"/>
      <c r="B176" s="21"/>
      <c r="C176" s="21"/>
      <c r="D176" s="21"/>
      <c r="E176" s="21"/>
      <c r="F176" s="21"/>
      <c r="G176" s="21"/>
      <c r="H176" s="21"/>
      <c r="I176" s="21"/>
      <c r="J176" s="21"/>
      <c r="K176" s="21"/>
      <c r="L176" s="21"/>
      <c r="M176" s="21"/>
      <c r="N176" s="21"/>
      <c r="O176" s="21"/>
      <c r="P176" s="21"/>
      <c r="Q176" s="21"/>
      <c r="R176" s="21"/>
      <c r="S176" s="21"/>
      <c r="T176" s="21"/>
      <c r="U176" s="21"/>
      <c r="V176" s="21"/>
      <c r="W176" s="21"/>
      <c r="X176" s="21"/>
      <c r="Y176" s="21"/>
      <c r="Z176" s="21"/>
    </row>
    <row r="177" customFormat="false" ht="13.8" hidden="false" customHeight="false" outlineLevel="0" collapsed="false">
      <c r="A177" s="21"/>
      <c r="B177" s="21"/>
      <c r="C177" s="21"/>
      <c r="D177" s="21"/>
      <c r="E177" s="21"/>
      <c r="F177" s="21"/>
      <c r="G177" s="21"/>
      <c r="H177" s="21"/>
      <c r="I177" s="21"/>
      <c r="J177" s="21"/>
      <c r="K177" s="21"/>
      <c r="L177" s="21"/>
      <c r="M177" s="21"/>
      <c r="N177" s="21"/>
      <c r="O177" s="21"/>
      <c r="P177" s="21"/>
      <c r="Q177" s="21"/>
      <c r="R177" s="21"/>
      <c r="S177" s="21"/>
      <c r="T177" s="21"/>
      <c r="U177" s="21"/>
      <c r="V177" s="21"/>
      <c r="W177" s="21"/>
      <c r="X177" s="21"/>
      <c r="Y177" s="21"/>
      <c r="Z177" s="21"/>
    </row>
    <row r="178" customFormat="false" ht="13.8" hidden="false" customHeight="false" outlineLevel="0" collapsed="false">
      <c r="A178" s="21"/>
      <c r="B178" s="21"/>
      <c r="C178" s="21"/>
      <c r="D178" s="21"/>
      <c r="E178" s="21"/>
      <c r="F178" s="21"/>
      <c r="G178" s="21"/>
      <c r="H178" s="21"/>
      <c r="I178" s="21"/>
      <c r="J178" s="21"/>
      <c r="K178" s="21"/>
      <c r="L178" s="21"/>
      <c r="M178" s="21"/>
      <c r="N178" s="21"/>
      <c r="O178" s="21"/>
      <c r="P178" s="21"/>
      <c r="Q178" s="21"/>
      <c r="R178" s="21"/>
      <c r="S178" s="21"/>
      <c r="T178" s="21"/>
      <c r="U178" s="21"/>
      <c r="V178" s="21"/>
      <c r="W178" s="21"/>
      <c r="X178" s="21"/>
      <c r="Y178" s="21"/>
      <c r="Z178" s="21"/>
    </row>
    <row r="179" customFormat="false" ht="13.8" hidden="false" customHeight="false" outlineLevel="0" collapsed="false">
      <c r="A179" s="21"/>
      <c r="B179" s="21"/>
      <c r="C179" s="21"/>
      <c r="D179" s="21"/>
      <c r="E179" s="21"/>
      <c r="F179" s="21"/>
      <c r="G179" s="21"/>
      <c r="H179" s="21"/>
      <c r="I179" s="21"/>
      <c r="J179" s="21"/>
      <c r="K179" s="21"/>
      <c r="L179" s="21"/>
      <c r="M179" s="21"/>
      <c r="N179" s="21"/>
      <c r="O179" s="21"/>
      <c r="P179" s="21"/>
      <c r="Q179" s="21"/>
      <c r="R179" s="21"/>
      <c r="S179" s="21"/>
      <c r="T179" s="21"/>
      <c r="U179" s="21"/>
      <c r="V179" s="21"/>
      <c r="W179" s="21"/>
      <c r="X179" s="21"/>
      <c r="Y179" s="21"/>
      <c r="Z179" s="21"/>
    </row>
    <row r="180" customFormat="false" ht="13.8" hidden="false" customHeight="false" outlineLevel="0" collapsed="false">
      <c r="A180" s="21"/>
      <c r="B180" s="21"/>
      <c r="C180" s="21"/>
      <c r="D180" s="21"/>
      <c r="E180" s="21"/>
      <c r="F180" s="21"/>
      <c r="G180" s="21"/>
      <c r="H180" s="21"/>
      <c r="I180" s="21"/>
      <c r="J180" s="21"/>
      <c r="K180" s="21"/>
      <c r="L180" s="21"/>
      <c r="M180" s="21"/>
      <c r="N180" s="21"/>
      <c r="O180" s="21"/>
      <c r="P180" s="21"/>
      <c r="Q180" s="21"/>
      <c r="R180" s="21"/>
      <c r="S180" s="21"/>
      <c r="T180" s="21"/>
      <c r="U180" s="21"/>
      <c r="V180" s="21"/>
      <c r="W180" s="21"/>
      <c r="X180" s="21"/>
      <c r="Y180" s="21"/>
      <c r="Z180" s="21"/>
    </row>
    <row r="181" customFormat="false" ht="13.8" hidden="false" customHeight="false" outlineLevel="0" collapsed="false">
      <c r="A181" s="21"/>
      <c r="B181" s="21"/>
      <c r="C181" s="21"/>
      <c r="D181" s="21"/>
      <c r="E181" s="21"/>
      <c r="F181" s="21"/>
      <c r="G181" s="21"/>
      <c r="H181" s="21"/>
      <c r="I181" s="21"/>
      <c r="J181" s="21"/>
      <c r="K181" s="21"/>
      <c r="L181" s="21"/>
      <c r="M181" s="21"/>
      <c r="N181" s="21"/>
      <c r="O181" s="21"/>
      <c r="P181" s="21"/>
      <c r="Q181" s="21"/>
      <c r="R181" s="21"/>
      <c r="S181" s="21"/>
      <c r="T181" s="21"/>
      <c r="U181" s="21"/>
      <c r="V181" s="21"/>
      <c r="W181" s="21"/>
      <c r="X181" s="21"/>
      <c r="Y181" s="21"/>
      <c r="Z181" s="21"/>
    </row>
    <row r="182" customFormat="false" ht="13.8" hidden="false" customHeight="false" outlineLevel="0" collapsed="false">
      <c r="A182" s="21"/>
      <c r="B182" s="21"/>
      <c r="C182" s="21"/>
      <c r="D182" s="21"/>
      <c r="E182" s="21"/>
      <c r="F182" s="21"/>
      <c r="G182" s="21"/>
      <c r="H182" s="21"/>
      <c r="I182" s="21"/>
      <c r="J182" s="21"/>
      <c r="K182" s="21"/>
      <c r="L182" s="21"/>
      <c r="M182" s="21"/>
      <c r="N182" s="21"/>
      <c r="O182" s="21"/>
      <c r="P182" s="21"/>
      <c r="Q182" s="21"/>
      <c r="R182" s="21"/>
      <c r="S182" s="21"/>
      <c r="T182" s="21"/>
      <c r="U182" s="21"/>
      <c r="V182" s="21"/>
      <c r="W182" s="21"/>
      <c r="X182" s="21"/>
      <c r="Y182" s="21"/>
      <c r="Z182" s="21"/>
    </row>
    <row r="183" customFormat="false" ht="13.8" hidden="false" customHeight="false" outlineLevel="0" collapsed="false">
      <c r="A183" s="21"/>
      <c r="B183" s="21"/>
      <c r="C183" s="21"/>
      <c r="D183" s="21"/>
      <c r="E183" s="21"/>
      <c r="F183" s="21"/>
      <c r="G183" s="21"/>
      <c r="H183" s="21"/>
      <c r="I183" s="21"/>
      <c r="J183" s="21"/>
      <c r="K183" s="21"/>
      <c r="L183" s="21"/>
      <c r="M183" s="21"/>
      <c r="N183" s="21"/>
      <c r="O183" s="21"/>
      <c r="P183" s="21"/>
      <c r="Q183" s="21"/>
      <c r="R183" s="21"/>
      <c r="S183" s="21"/>
      <c r="T183" s="21"/>
      <c r="U183" s="21"/>
      <c r="V183" s="21"/>
      <c r="W183" s="21"/>
      <c r="X183" s="21"/>
      <c r="Y183" s="21"/>
      <c r="Z183" s="21"/>
    </row>
    <row r="184" customFormat="false" ht="13.8" hidden="false" customHeight="false" outlineLevel="0" collapsed="false">
      <c r="A184" s="21"/>
      <c r="B184" s="21"/>
      <c r="C184" s="21"/>
      <c r="D184" s="21"/>
      <c r="E184" s="21"/>
      <c r="F184" s="21"/>
      <c r="G184" s="21"/>
      <c r="H184" s="21"/>
      <c r="I184" s="21"/>
      <c r="J184" s="21"/>
      <c r="K184" s="21"/>
      <c r="L184" s="21"/>
      <c r="M184" s="21"/>
      <c r="N184" s="21"/>
      <c r="O184" s="21"/>
      <c r="P184" s="21"/>
      <c r="Q184" s="21"/>
      <c r="R184" s="21"/>
      <c r="S184" s="21"/>
      <c r="T184" s="21"/>
      <c r="U184" s="21"/>
      <c r="V184" s="21"/>
      <c r="W184" s="21"/>
      <c r="X184" s="21"/>
      <c r="Y184" s="21"/>
      <c r="Z184" s="21"/>
    </row>
    <row r="185" customFormat="false" ht="13.8" hidden="false" customHeight="false" outlineLevel="0" collapsed="false">
      <c r="A185" s="21"/>
      <c r="B185" s="21"/>
      <c r="C185" s="21"/>
      <c r="D185" s="21"/>
      <c r="E185" s="21"/>
      <c r="F185" s="21"/>
      <c r="G185" s="21"/>
      <c r="H185" s="21"/>
      <c r="I185" s="21"/>
      <c r="J185" s="21"/>
      <c r="K185" s="21"/>
      <c r="L185" s="21"/>
      <c r="M185" s="21"/>
      <c r="N185" s="21"/>
      <c r="O185" s="21"/>
      <c r="P185" s="21"/>
      <c r="Q185" s="21"/>
      <c r="R185" s="21"/>
      <c r="S185" s="21"/>
      <c r="T185" s="21"/>
      <c r="U185" s="21"/>
      <c r="V185" s="21"/>
      <c r="W185" s="21"/>
      <c r="X185" s="21"/>
      <c r="Y185" s="21"/>
      <c r="Z185" s="21"/>
    </row>
    <row r="186" customFormat="false" ht="13.8" hidden="false" customHeight="false" outlineLevel="0" collapsed="false">
      <c r="A186" s="21"/>
      <c r="B186" s="21"/>
      <c r="C186" s="21"/>
      <c r="D186" s="21"/>
      <c r="E186" s="21"/>
      <c r="F186" s="21"/>
      <c r="G186" s="21"/>
      <c r="H186" s="21"/>
      <c r="I186" s="21"/>
      <c r="J186" s="21"/>
      <c r="K186" s="21"/>
      <c r="L186" s="21"/>
      <c r="M186" s="21"/>
      <c r="N186" s="21"/>
      <c r="O186" s="21"/>
      <c r="P186" s="21"/>
      <c r="Q186" s="21"/>
      <c r="R186" s="21"/>
      <c r="S186" s="21"/>
      <c r="T186" s="21"/>
      <c r="U186" s="21"/>
      <c r="V186" s="21"/>
      <c r="W186" s="21"/>
      <c r="X186" s="21"/>
      <c r="Y186" s="21"/>
      <c r="Z186" s="21"/>
    </row>
    <row r="187" customFormat="false" ht="13.8" hidden="false" customHeight="false" outlineLevel="0" collapsed="false">
      <c r="A187" s="21"/>
      <c r="B187" s="21"/>
      <c r="C187" s="21"/>
      <c r="D187" s="21"/>
      <c r="E187" s="21"/>
      <c r="F187" s="21"/>
      <c r="G187" s="21"/>
      <c r="H187" s="21"/>
      <c r="I187" s="21"/>
      <c r="J187" s="21"/>
      <c r="K187" s="21"/>
      <c r="L187" s="21"/>
      <c r="M187" s="21"/>
      <c r="N187" s="21"/>
      <c r="O187" s="21"/>
      <c r="P187" s="21"/>
      <c r="Q187" s="21"/>
      <c r="R187" s="21"/>
      <c r="S187" s="21"/>
      <c r="T187" s="21"/>
      <c r="U187" s="21"/>
      <c r="V187" s="21"/>
      <c r="W187" s="21"/>
      <c r="X187" s="21"/>
      <c r="Y187" s="21"/>
      <c r="Z187" s="21"/>
    </row>
    <row r="188" customFormat="false" ht="13.8" hidden="false" customHeight="false" outlineLevel="0" collapsed="false">
      <c r="A188" s="21"/>
      <c r="B188" s="21"/>
      <c r="C188" s="21"/>
      <c r="D188" s="21"/>
      <c r="E188" s="21"/>
      <c r="F188" s="21"/>
      <c r="G188" s="21"/>
      <c r="H188" s="21"/>
      <c r="I188" s="21"/>
      <c r="J188" s="21"/>
      <c r="K188" s="21"/>
      <c r="L188" s="21"/>
      <c r="M188" s="21"/>
      <c r="N188" s="21"/>
      <c r="O188" s="21"/>
      <c r="P188" s="21"/>
      <c r="Q188" s="21"/>
      <c r="R188" s="21"/>
      <c r="S188" s="21"/>
      <c r="T188" s="21"/>
      <c r="U188" s="21"/>
      <c r="V188" s="21"/>
      <c r="W188" s="21"/>
      <c r="X188" s="21"/>
      <c r="Y188" s="21"/>
      <c r="Z188" s="21"/>
    </row>
    <row r="189" customFormat="false" ht="13.8" hidden="false" customHeight="false" outlineLevel="0" collapsed="false">
      <c r="A189" s="21"/>
      <c r="B189" s="21"/>
      <c r="C189" s="21"/>
      <c r="D189" s="21"/>
      <c r="E189" s="21"/>
      <c r="F189" s="21"/>
      <c r="G189" s="21"/>
      <c r="H189" s="21"/>
      <c r="I189" s="21"/>
      <c r="J189" s="21"/>
      <c r="K189" s="21"/>
      <c r="L189" s="21"/>
      <c r="M189" s="21"/>
      <c r="N189" s="21"/>
      <c r="O189" s="21"/>
      <c r="P189" s="21"/>
      <c r="Q189" s="21"/>
      <c r="R189" s="21"/>
      <c r="S189" s="21"/>
      <c r="T189" s="21"/>
      <c r="U189" s="21"/>
      <c r="V189" s="21"/>
      <c r="W189" s="21"/>
      <c r="X189" s="21"/>
      <c r="Y189" s="21"/>
      <c r="Z189" s="21"/>
    </row>
    <row r="190" customFormat="false" ht="13.8" hidden="false" customHeight="false" outlineLevel="0" collapsed="false">
      <c r="A190" s="21"/>
      <c r="B190" s="21"/>
      <c r="C190" s="21"/>
      <c r="D190" s="21"/>
      <c r="E190" s="21"/>
      <c r="F190" s="21"/>
      <c r="G190" s="21"/>
      <c r="H190" s="21"/>
      <c r="I190" s="21"/>
      <c r="J190" s="21"/>
      <c r="K190" s="21"/>
      <c r="L190" s="21"/>
      <c r="M190" s="21"/>
      <c r="N190" s="21"/>
      <c r="O190" s="21"/>
      <c r="P190" s="21"/>
      <c r="Q190" s="21"/>
      <c r="R190" s="21"/>
      <c r="S190" s="21"/>
      <c r="T190" s="21"/>
      <c r="U190" s="21"/>
      <c r="V190" s="21"/>
      <c r="W190" s="21"/>
      <c r="X190" s="21"/>
      <c r="Y190" s="21"/>
      <c r="Z190" s="21"/>
    </row>
    <row r="191" customFormat="false" ht="13.8" hidden="false" customHeight="false" outlineLevel="0" collapsed="false">
      <c r="A191" s="21"/>
      <c r="B191" s="21"/>
      <c r="C191" s="21"/>
      <c r="D191" s="21"/>
      <c r="E191" s="21"/>
      <c r="F191" s="21"/>
      <c r="G191" s="21"/>
      <c r="H191" s="21"/>
      <c r="I191" s="21"/>
      <c r="J191" s="21"/>
      <c r="K191" s="21"/>
      <c r="L191" s="21"/>
      <c r="M191" s="21"/>
      <c r="N191" s="21"/>
      <c r="O191" s="21"/>
      <c r="P191" s="21"/>
      <c r="Q191" s="21"/>
      <c r="R191" s="21"/>
      <c r="S191" s="21"/>
      <c r="T191" s="21"/>
      <c r="U191" s="21"/>
      <c r="V191" s="21"/>
      <c r="W191" s="21"/>
      <c r="X191" s="21"/>
      <c r="Y191" s="21"/>
      <c r="Z191" s="21"/>
    </row>
    <row r="192" customFormat="false" ht="13.8" hidden="false" customHeight="false" outlineLevel="0" collapsed="false">
      <c r="A192" s="21"/>
      <c r="B192" s="21"/>
      <c r="C192" s="21"/>
      <c r="D192" s="21"/>
      <c r="E192" s="21"/>
      <c r="F192" s="21"/>
      <c r="G192" s="21"/>
      <c r="H192" s="21"/>
      <c r="I192" s="21"/>
      <c r="J192" s="21"/>
      <c r="K192" s="21"/>
      <c r="L192" s="21"/>
      <c r="M192" s="21"/>
      <c r="N192" s="21"/>
      <c r="O192" s="21"/>
      <c r="P192" s="21"/>
      <c r="Q192" s="21"/>
      <c r="R192" s="21"/>
      <c r="S192" s="21"/>
      <c r="T192" s="21"/>
      <c r="U192" s="21"/>
      <c r="V192" s="21"/>
      <c r="W192" s="21"/>
      <c r="X192" s="21"/>
      <c r="Y192" s="21"/>
      <c r="Z192" s="21"/>
    </row>
    <row r="193" customFormat="false" ht="13.8" hidden="false" customHeight="false" outlineLevel="0" collapsed="false">
      <c r="A193" s="21"/>
      <c r="B193" s="21"/>
      <c r="C193" s="21"/>
      <c r="D193" s="21"/>
      <c r="E193" s="21"/>
      <c r="F193" s="21"/>
      <c r="G193" s="21"/>
      <c r="H193" s="21"/>
      <c r="I193" s="21"/>
      <c r="J193" s="21"/>
      <c r="K193" s="21"/>
      <c r="L193" s="21"/>
      <c r="M193" s="21"/>
      <c r="N193" s="21"/>
      <c r="O193" s="21"/>
      <c r="P193" s="21"/>
      <c r="Q193" s="21"/>
      <c r="R193" s="21"/>
      <c r="S193" s="21"/>
      <c r="T193" s="21"/>
      <c r="U193" s="21"/>
      <c r="V193" s="21"/>
      <c r="W193" s="21"/>
      <c r="X193" s="21"/>
      <c r="Y193" s="21"/>
      <c r="Z193" s="21"/>
    </row>
    <row r="194" customFormat="false" ht="13.8" hidden="false" customHeight="false" outlineLevel="0" collapsed="false">
      <c r="A194" s="21"/>
      <c r="B194" s="21"/>
      <c r="C194" s="21"/>
      <c r="D194" s="21"/>
      <c r="E194" s="21"/>
      <c r="F194" s="21"/>
      <c r="G194" s="21"/>
      <c r="H194" s="21"/>
      <c r="I194" s="21"/>
      <c r="J194" s="21"/>
      <c r="K194" s="21"/>
      <c r="L194" s="21"/>
      <c r="M194" s="21"/>
      <c r="N194" s="21"/>
      <c r="O194" s="21"/>
      <c r="P194" s="21"/>
      <c r="Q194" s="21"/>
      <c r="R194" s="21"/>
      <c r="S194" s="21"/>
      <c r="T194" s="21"/>
      <c r="U194" s="21"/>
      <c r="V194" s="21"/>
      <c r="W194" s="21"/>
      <c r="X194" s="21"/>
      <c r="Y194" s="21"/>
      <c r="Z194" s="21"/>
    </row>
    <row r="195" customFormat="false" ht="13.8" hidden="false" customHeight="false" outlineLevel="0" collapsed="false">
      <c r="A195" s="21"/>
      <c r="B195" s="21"/>
      <c r="C195" s="21"/>
      <c r="D195" s="21"/>
      <c r="E195" s="21"/>
      <c r="F195" s="21"/>
      <c r="G195" s="21"/>
      <c r="H195" s="21"/>
      <c r="I195" s="21"/>
      <c r="J195" s="21"/>
      <c r="K195" s="21"/>
      <c r="L195" s="21"/>
      <c r="M195" s="21"/>
      <c r="N195" s="21"/>
      <c r="O195" s="21"/>
      <c r="P195" s="21"/>
      <c r="Q195" s="21"/>
      <c r="R195" s="21"/>
      <c r="S195" s="21"/>
      <c r="T195" s="21"/>
      <c r="U195" s="21"/>
      <c r="V195" s="21"/>
      <c r="W195" s="21"/>
      <c r="X195" s="21"/>
      <c r="Y195" s="21"/>
      <c r="Z195" s="21"/>
    </row>
    <row r="196" customFormat="false" ht="13.8" hidden="false" customHeight="false" outlineLevel="0" collapsed="false">
      <c r="A196" s="21"/>
      <c r="B196" s="21"/>
      <c r="C196" s="21"/>
      <c r="D196" s="21"/>
      <c r="E196" s="21"/>
      <c r="F196" s="21"/>
      <c r="G196" s="21"/>
      <c r="H196" s="21"/>
      <c r="I196" s="21"/>
      <c r="J196" s="21"/>
      <c r="K196" s="21"/>
      <c r="L196" s="21"/>
      <c r="M196" s="21"/>
      <c r="N196" s="21"/>
      <c r="O196" s="21"/>
      <c r="P196" s="21"/>
      <c r="Q196" s="21"/>
      <c r="R196" s="21"/>
      <c r="S196" s="21"/>
      <c r="T196" s="21"/>
      <c r="U196" s="21"/>
      <c r="V196" s="21"/>
      <c r="W196" s="21"/>
      <c r="X196" s="21"/>
      <c r="Y196" s="21"/>
      <c r="Z196" s="21"/>
    </row>
    <row r="197" customFormat="false" ht="13.8" hidden="false" customHeight="false" outlineLevel="0" collapsed="false">
      <c r="A197" s="21"/>
      <c r="B197" s="21"/>
      <c r="C197" s="21"/>
      <c r="D197" s="21"/>
      <c r="E197" s="21"/>
      <c r="F197" s="21"/>
      <c r="G197" s="21"/>
      <c r="H197" s="21"/>
      <c r="I197" s="21"/>
      <c r="J197" s="21"/>
      <c r="K197" s="21"/>
      <c r="L197" s="21"/>
      <c r="M197" s="21"/>
      <c r="N197" s="21"/>
      <c r="O197" s="21"/>
      <c r="P197" s="21"/>
      <c r="Q197" s="21"/>
      <c r="R197" s="21"/>
      <c r="S197" s="21"/>
      <c r="T197" s="21"/>
      <c r="U197" s="21"/>
      <c r="V197" s="21"/>
      <c r="W197" s="21"/>
      <c r="X197" s="21"/>
      <c r="Y197" s="21"/>
      <c r="Z197" s="21"/>
    </row>
    <row r="198" customFormat="false" ht="13.8" hidden="false" customHeight="false" outlineLevel="0" collapsed="false">
      <c r="A198" s="21"/>
      <c r="B198" s="21"/>
      <c r="C198" s="21"/>
      <c r="D198" s="21"/>
      <c r="E198" s="21"/>
      <c r="F198" s="21"/>
      <c r="G198" s="21"/>
      <c r="H198" s="21"/>
      <c r="I198" s="21"/>
      <c r="J198" s="21"/>
      <c r="K198" s="21"/>
      <c r="L198" s="21"/>
      <c r="M198" s="21"/>
      <c r="N198" s="21"/>
      <c r="O198" s="21"/>
      <c r="P198" s="21"/>
      <c r="Q198" s="21"/>
      <c r="R198" s="21"/>
      <c r="S198" s="21"/>
      <c r="T198" s="21"/>
      <c r="U198" s="21"/>
      <c r="V198" s="21"/>
      <c r="W198" s="21"/>
      <c r="X198" s="21"/>
      <c r="Y198" s="21"/>
      <c r="Z198" s="21"/>
    </row>
    <row r="199" customFormat="false" ht="13.8" hidden="false" customHeight="false" outlineLevel="0" collapsed="false">
      <c r="A199" s="21"/>
      <c r="B199" s="21"/>
      <c r="C199" s="21"/>
      <c r="D199" s="21"/>
      <c r="E199" s="21"/>
      <c r="F199" s="21"/>
      <c r="G199" s="21"/>
      <c r="H199" s="21"/>
      <c r="I199" s="21"/>
      <c r="J199" s="21"/>
      <c r="K199" s="21"/>
      <c r="L199" s="21"/>
      <c r="M199" s="21"/>
      <c r="N199" s="21"/>
      <c r="O199" s="21"/>
      <c r="P199" s="21"/>
      <c r="Q199" s="21"/>
      <c r="R199" s="21"/>
      <c r="S199" s="21"/>
      <c r="T199" s="21"/>
      <c r="U199" s="21"/>
      <c r="V199" s="21"/>
      <c r="W199" s="21"/>
      <c r="X199" s="21"/>
      <c r="Y199" s="21"/>
      <c r="Z199" s="21"/>
    </row>
    <row r="200" customFormat="false" ht="13.8" hidden="false" customHeight="false" outlineLevel="0" collapsed="false">
      <c r="A200" s="21"/>
      <c r="B200" s="21"/>
      <c r="C200" s="21"/>
      <c r="D200" s="21"/>
      <c r="E200" s="21"/>
      <c r="F200" s="21"/>
      <c r="G200" s="21"/>
      <c r="H200" s="21"/>
      <c r="I200" s="21"/>
      <c r="J200" s="21"/>
      <c r="K200" s="21"/>
      <c r="L200" s="21"/>
      <c r="M200" s="21"/>
      <c r="N200" s="21"/>
      <c r="O200" s="21"/>
      <c r="P200" s="21"/>
      <c r="Q200" s="21"/>
      <c r="R200" s="21"/>
      <c r="S200" s="21"/>
      <c r="T200" s="21"/>
      <c r="U200" s="21"/>
      <c r="V200" s="21"/>
      <c r="W200" s="21"/>
      <c r="X200" s="21"/>
      <c r="Y200" s="21"/>
      <c r="Z200" s="21"/>
    </row>
    <row r="201" customFormat="false" ht="13.8" hidden="false" customHeight="false" outlineLevel="0" collapsed="false">
      <c r="A201" s="21"/>
      <c r="B201" s="21"/>
      <c r="C201" s="21"/>
      <c r="D201" s="21"/>
      <c r="E201" s="21"/>
      <c r="F201" s="21"/>
      <c r="G201" s="21"/>
      <c r="H201" s="21"/>
      <c r="I201" s="21"/>
      <c r="J201" s="21"/>
      <c r="K201" s="21"/>
      <c r="L201" s="21"/>
      <c r="M201" s="21"/>
      <c r="N201" s="21"/>
      <c r="O201" s="21"/>
      <c r="P201" s="21"/>
      <c r="Q201" s="21"/>
      <c r="R201" s="21"/>
      <c r="S201" s="21"/>
      <c r="T201" s="21"/>
      <c r="U201" s="21"/>
      <c r="V201" s="21"/>
      <c r="W201" s="21"/>
      <c r="X201" s="21"/>
      <c r="Y201" s="21"/>
      <c r="Z201" s="21"/>
    </row>
    <row r="202" customFormat="false" ht="13.8" hidden="false" customHeight="false" outlineLevel="0" collapsed="false">
      <c r="A202" s="21"/>
      <c r="B202" s="21"/>
      <c r="C202" s="21"/>
      <c r="D202" s="21"/>
      <c r="E202" s="21"/>
      <c r="F202" s="21"/>
      <c r="G202" s="21"/>
      <c r="H202" s="21"/>
      <c r="I202" s="21"/>
      <c r="J202" s="21"/>
      <c r="K202" s="21"/>
      <c r="L202" s="21"/>
      <c r="M202" s="21"/>
      <c r="N202" s="21"/>
      <c r="O202" s="21"/>
      <c r="P202" s="21"/>
      <c r="Q202" s="21"/>
      <c r="R202" s="21"/>
      <c r="S202" s="21"/>
      <c r="T202" s="21"/>
      <c r="U202" s="21"/>
      <c r="V202" s="21"/>
      <c r="W202" s="21"/>
      <c r="X202" s="21"/>
      <c r="Y202" s="21"/>
      <c r="Z202" s="21"/>
    </row>
    <row r="203" customFormat="false" ht="13.8" hidden="false" customHeight="false" outlineLevel="0" collapsed="false">
      <c r="A203" s="21"/>
      <c r="B203" s="21"/>
      <c r="C203" s="21"/>
      <c r="D203" s="21"/>
      <c r="E203" s="21"/>
      <c r="F203" s="21"/>
      <c r="G203" s="21"/>
      <c r="H203" s="21"/>
      <c r="I203" s="21"/>
      <c r="J203" s="21"/>
      <c r="K203" s="21"/>
      <c r="L203" s="21"/>
      <c r="M203" s="21"/>
      <c r="N203" s="21"/>
      <c r="O203" s="21"/>
      <c r="P203" s="21"/>
      <c r="Q203" s="21"/>
      <c r="R203" s="21"/>
      <c r="S203" s="21"/>
      <c r="T203" s="21"/>
      <c r="U203" s="21"/>
      <c r="V203" s="21"/>
      <c r="W203" s="21"/>
      <c r="X203" s="21"/>
      <c r="Y203" s="21"/>
      <c r="Z203" s="21"/>
    </row>
    <row r="204" customFormat="false" ht="13.8" hidden="false" customHeight="false" outlineLevel="0" collapsed="false">
      <c r="A204" s="21"/>
      <c r="B204" s="21"/>
      <c r="C204" s="21"/>
      <c r="D204" s="21"/>
      <c r="E204" s="21"/>
      <c r="F204" s="21"/>
      <c r="G204" s="21"/>
      <c r="H204" s="21"/>
      <c r="I204" s="21"/>
      <c r="J204" s="21"/>
      <c r="K204" s="21"/>
      <c r="L204" s="21"/>
      <c r="M204" s="21"/>
      <c r="N204" s="21"/>
      <c r="O204" s="21"/>
      <c r="P204" s="21"/>
      <c r="Q204" s="21"/>
      <c r="R204" s="21"/>
      <c r="S204" s="21"/>
      <c r="T204" s="21"/>
      <c r="U204" s="21"/>
      <c r="V204" s="21"/>
      <c r="W204" s="21"/>
      <c r="X204" s="21"/>
      <c r="Y204" s="21"/>
      <c r="Z204" s="21"/>
    </row>
    <row r="205" customFormat="false" ht="13.8" hidden="false" customHeight="false" outlineLevel="0" collapsed="false">
      <c r="A205" s="21"/>
      <c r="B205" s="21"/>
      <c r="C205" s="21"/>
      <c r="D205" s="21"/>
      <c r="E205" s="21"/>
      <c r="F205" s="21"/>
      <c r="G205" s="21"/>
      <c r="H205" s="21"/>
      <c r="I205" s="21"/>
      <c r="J205" s="21"/>
      <c r="K205" s="21"/>
      <c r="L205" s="21"/>
      <c r="M205" s="21"/>
      <c r="N205" s="21"/>
      <c r="O205" s="21"/>
      <c r="P205" s="21"/>
      <c r="Q205" s="21"/>
      <c r="R205" s="21"/>
      <c r="S205" s="21"/>
      <c r="T205" s="21"/>
      <c r="U205" s="21"/>
      <c r="V205" s="21"/>
      <c r="W205" s="21"/>
      <c r="X205" s="21"/>
      <c r="Y205" s="21"/>
      <c r="Z205" s="21"/>
    </row>
    <row r="206" customFormat="false" ht="13.8" hidden="false" customHeight="false" outlineLevel="0" collapsed="false">
      <c r="A206" s="21"/>
      <c r="B206" s="21"/>
      <c r="C206" s="21"/>
      <c r="D206" s="21"/>
      <c r="E206" s="21"/>
      <c r="F206" s="21"/>
      <c r="G206" s="21"/>
      <c r="H206" s="21"/>
      <c r="I206" s="21"/>
      <c r="J206" s="21"/>
      <c r="K206" s="21"/>
      <c r="L206" s="21"/>
      <c r="M206" s="21"/>
      <c r="N206" s="21"/>
      <c r="O206" s="21"/>
      <c r="P206" s="21"/>
      <c r="Q206" s="21"/>
      <c r="R206" s="21"/>
      <c r="S206" s="21"/>
      <c r="T206" s="21"/>
      <c r="U206" s="21"/>
      <c r="V206" s="21"/>
      <c r="W206" s="21"/>
      <c r="X206" s="21"/>
      <c r="Y206" s="21"/>
      <c r="Z206" s="21"/>
    </row>
    <row r="207" customFormat="false" ht="13.8" hidden="false" customHeight="false" outlineLevel="0" collapsed="false">
      <c r="A207" s="21"/>
      <c r="B207" s="21"/>
      <c r="C207" s="21"/>
      <c r="D207" s="21"/>
      <c r="E207" s="21"/>
      <c r="F207" s="21"/>
      <c r="G207" s="21"/>
      <c r="H207" s="21"/>
      <c r="I207" s="21"/>
      <c r="J207" s="21"/>
      <c r="K207" s="21"/>
      <c r="L207" s="21"/>
      <c r="M207" s="21"/>
      <c r="N207" s="21"/>
      <c r="O207" s="21"/>
      <c r="P207" s="21"/>
      <c r="Q207" s="21"/>
      <c r="R207" s="21"/>
      <c r="S207" s="21"/>
      <c r="T207" s="21"/>
      <c r="U207" s="21"/>
      <c r="V207" s="21"/>
      <c r="W207" s="21"/>
      <c r="X207" s="21"/>
      <c r="Y207" s="21"/>
      <c r="Z207" s="21"/>
    </row>
    <row r="208" customFormat="false" ht="13.8" hidden="false" customHeight="false" outlineLevel="0" collapsed="false">
      <c r="A208" s="21"/>
      <c r="B208" s="21"/>
      <c r="C208" s="21"/>
      <c r="D208" s="21"/>
      <c r="E208" s="21"/>
      <c r="F208" s="21"/>
      <c r="G208" s="21"/>
      <c r="H208" s="21"/>
      <c r="I208" s="21"/>
      <c r="J208" s="21"/>
      <c r="K208" s="21"/>
      <c r="L208" s="21"/>
      <c r="M208" s="21"/>
      <c r="N208" s="21"/>
      <c r="O208" s="21"/>
      <c r="P208" s="21"/>
      <c r="Q208" s="21"/>
      <c r="R208" s="21"/>
      <c r="S208" s="21"/>
      <c r="T208" s="21"/>
      <c r="U208" s="21"/>
      <c r="V208" s="21"/>
      <c r="W208" s="21"/>
      <c r="X208" s="21"/>
      <c r="Y208" s="21"/>
      <c r="Z208" s="21"/>
    </row>
    <row r="209" customFormat="false" ht="13.8" hidden="false" customHeight="false" outlineLevel="0" collapsed="false">
      <c r="A209" s="21"/>
      <c r="B209" s="21"/>
      <c r="C209" s="21"/>
      <c r="D209" s="21"/>
      <c r="E209" s="21"/>
      <c r="F209" s="21"/>
      <c r="G209" s="21"/>
      <c r="H209" s="21"/>
      <c r="I209" s="21"/>
      <c r="J209" s="21"/>
      <c r="K209" s="21"/>
      <c r="L209" s="21"/>
      <c r="M209" s="21"/>
      <c r="N209" s="21"/>
      <c r="O209" s="21"/>
      <c r="P209" s="21"/>
      <c r="Q209" s="21"/>
      <c r="R209" s="21"/>
      <c r="S209" s="21"/>
      <c r="T209" s="21"/>
      <c r="U209" s="21"/>
      <c r="V209" s="21"/>
      <c r="W209" s="21"/>
      <c r="X209" s="21"/>
      <c r="Y209" s="21"/>
      <c r="Z209" s="21"/>
    </row>
    <row r="210" customFormat="false" ht="13.8" hidden="false" customHeight="false" outlineLevel="0" collapsed="false">
      <c r="A210" s="21"/>
      <c r="B210" s="21"/>
      <c r="C210" s="21"/>
      <c r="D210" s="21"/>
      <c r="E210" s="21"/>
      <c r="F210" s="21"/>
      <c r="G210" s="21"/>
      <c r="H210" s="21"/>
      <c r="I210" s="21"/>
      <c r="J210" s="21"/>
      <c r="K210" s="21"/>
      <c r="L210" s="21"/>
      <c r="M210" s="21"/>
      <c r="N210" s="21"/>
      <c r="O210" s="21"/>
      <c r="P210" s="21"/>
      <c r="Q210" s="21"/>
      <c r="R210" s="21"/>
      <c r="S210" s="21"/>
      <c r="T210" s="21"/>
      <c r="U210" s="21"/>
      <c r="V210" s="21"/>
      <c r="W210" s="21"/>
      <c r="X210" s="21"/>
      <c r="Y210" s="21"/>
      <c r="Z210" s="21"/>
    </row>
    <row r="211" customFormat="false" ht="13.8" hidden="false" customHeight="false" outlineLevel="0" collapsed="false">
      <c r="A211" s="21"/>
      <c r="B211" s="21"/>
      <c r="C211" s="21"/>
      <c r="D211" s="21"/>
      <c r="E211" s="21"/>
      <c r="F211" s="21"/>
      <c r="G211" s="21"/>
      <c r="H211" s="21"/>
      <c r="I211" s="21"/>
      <c r="J211" s="21"/>
      <c r="K211" s="21"/>
      <c r="L211" s="21"/>
      <c r="M211" s="21"/>
      <c r="N211" s="21"/>
      <c r="O211" s="21"/>
      <c r="P211" s="21"/>
      <c r="Q211" s="21"/>
      <c r="R211" s="21"/>
      <c r="S211" s="21"/>
      <c r="T211" s="21"/>
      <c r="U211" s="21"/>
      <c r="V211" s="21"/>
      <c r="W211" s="21"/>
      <c r="X211" s="21"/>
      <c r="Y211" s="21"/>
      <c r="Z211" s="21"/>
    </row>
    <row r="212" customFormat="false" ht="13.8" hidden="false" customHeight="false" outlineLevel="0" collapsed="false">
      <c r="A212" s="21"/>
      <c r="B212" s="21"/>
      <c r="C212" s="21"/>
      <c r="D212" s="21"/>
      <c r="E212" s="21"/>
      <c r="F212" s="21"/>
      <c r="G212" s="21"/>
      <c r="H212" s="21"/>
      <c r="I212" s="21"/>
      <c r="J212" s="21"/>
      <c r="K212" s="21"/>
      <c r="L212" s="21"/>
      <c r="M212" s="21"/>
      <c r="N212" s="21"/>
      <c r="O212" s="21"/>
      <c r="P212" s="21"/>
      <c r="Q212" s="21"/>
      <c r="R212" s="21"/>
      <c r="S212" s="21"/>
      <c r="T212" s="21"/>
      <c r="U212" s="21"/>
      <c r="V212" s="21"/>
      <c r="W212" s="21"/>
      <c r="X212" s="21"/>
      <c r="Y212" s="21"/>
      <c r="Z212" s="21"/>
    </row>
    <row r="213" customFormat="false" ht="13.8" hidden="false" customHeight="false" outlineLevel="0" collapsed="false">
      <c r="A213" s="21"/>
      <c r="B213" s="21"/>
      <c r="C213" s="21"/>
      <c r="D213" s="21"/>
      <c r="E213" s="21"/>
      <c r="F213" s="21"/>
      <c r="G213" s="21"/>
      <c r="H213" s="21"/>
      <c r="I213" s="21"/>
      <c r="J213" s="21"/>
      <c r="K213" s="21"/>
      <c r="L213" s="21"/>
      <c r="M213" s="21"/>
      <c r="N213" s="21"/>
      <c r="O213" s="21"/>
      <c r="P213" s="21"/>
      <c r="Q213" s="21"/>
      <c r="R213" s="21"/>
      <c r="S213" s="21"/>
      <c r="T213" s="21"/>
      <c r="U213" s="21"/>
      <c r="V213" s="21"/>
      <c r="W213" s="21"/>
      <c r="X213" s="21"/>
      <c r="Y213" s="21"/>
      <c r="Z213" s="21"/>
    </row>
    <row r="214" customFormat="false" ht="13.8" hidden="false" customHeight="false" outlineLevel="0" collapsed="false">
      <c r="A214" s="21"/>
      <c r="B214" s="21"/>
      <c r="C214" s="21"/>
      <c r="D214" s="21"/>
      <c r="E214" s="21"/>
      <c r="F214" s="21"/>
      <c r="G214" s="21"/>
      <c r="H214" s="21"/>
      <c r="I214" s="21"/>
      <c r="J214" s="21"/>
      <c r="K214" s="21"/>
      <c r="L214" s="21"/>
      <c r="M214" s="21"/>
      <c r="N214" s="21"/>
      <c r="O214" s="21"/>
      <c r="P214" s="21"/>
      <c r="Q214" s="21"/>
      <c r="R214" s="21"/>
      <c r="S214" s="21"/>
      <c r="T214" s="21"/>
      <c r="U214" s="21"/>
      <c r="V214" s="21"/>
      <c r="W214" s="21"/>
      <c r="X214" s="21"/>
      <c r="Y214" s="21"/>
      <c r="Z214" s="21"/>
    </row>
    <row r="215" customFormat="false" ht="13.8" hidden="false" customHeight="false" outlineLevel="0" collapsed="false">
      <c r="A215" s="21"/>
      <c r="B215" s="21"/>
      <c r="C215" s="21"/>
      <c r="D215" s="21"/>
      <c r="E215" s="21"/>
      <c r="F215" s="21"/>
      <c r="G215" s="21"/>
      <c r="H215" s="21"/>
      <c r="I215" s="21"/>
      <c r="J215" s="21"/>
      <c r="K215" s="21"/>
      <c r="L215" s="21"/>
      <c r="M215" s="21"/>
      <c r="N215" s="21"/>
      <c r="O215" s="21"/>
      <c r="P215" s="21"/>
      <c r="Q215" s="21"/>
      <c r="R215" s="21"/>
      <c r="S215" s="21"/>
      <c r="T215" s="21"/>
      <c r="U215" s="21"/>
      <c r="V215" s="21"/>
      <c r="W215" s="21"/>
      <c r="X215" s="21"/>
      <c r="Y215" s="21"/>
      <c r="Z215" s="21"/>
    </row>
    <row r="216" customFormat="false" ht="13.8" hidden="false" customHeight="false" outlineLevel="0" collapsed="false">
      <c r="A216" s="21"/>
      <c r="B216" s="21"/>
      <c r="C216" s="21"/>
      <c r="D216" s="21"/>
      <c r="E216" s="21"/>
      <c r="F216" s="21"/>
      <c r="G216" s="21"/>
      <c r="H216" s="21"/>
      <c r="I216" s="21"/>
      <c r="J216" s="21"/>
      <c r="K216" s="21"/>
      <c r="L216" s="21"/>
      <c r="M216" s="21"/>
      <c r="N216" s="21"/>
      <c r="O216" s="21"/>
      <c r="P216" s="21"/>
      <c r="Q216" s="21"/>
      <c r="R216" s="21"/>
      <c r="S216" s="21"/>
      <c r="T216" s="21"/>
      <c r="U216" s="21"/>
      <c r="V216" s="21"/>
      <c r="W216" s="21"/>
      <c r="X216" s="21"/>
      <c r="Y216" s="21"/>
      <c r="Z216" s="21"/>
    </row>
    <row r="217" customFormat="false" ht="13.8" hidden="false" customHeight="false" outlineLevel="0" collapsed="false">
      <c r="A217" s="21"/>
      <c r="B217" s="21"/>
      <c r="C217" s="21"/>
      <c r="D217" s="21"/>
      <c r="E217" s="21"/>
      <c r="F217" s="21"/>
      <c r="G217" s="21"/>
      <c r="H217" s="21"/>
      <c r="I217" s="21"/>
      <c r="J217" s="21"/>
      <c r="K217" s="21"/>
      <c r="L217" s="21"/>
      <c r="M217" s="21"/>
      <c r="N217" s="21"/>
      <c r="O217" s="21"/>
      <c r="P217" s="21"/>
      <c r="Q217" s="21"/>
      <c r="R217" s="21"/>
      <c r="S217" s="21"/>
      <c r="T217" s="21"/>
      <c r="U217" s="21"/>
      <c r="V217" s="21"/>
      <c r="W217" s="21"/>
      <c r="X217" s="21"/>
      <c r="Y217" s="21"/>
      <c r="Z217" s="21"/>
    </row>
    <row r="218" customFormat="false" ht="13.8" hidden="false" customHeight="false" outlineLevel="0" collapsed="false">
      <c r="A218" s="21"/>
      <c r="B218" s="21"/>
      <c r="C218" s="21"/>
      <c r="D218" s="21"/>
      <c r="E218" s="21"/>
      <c r="F218" s="21"/>
      <c r="G218" s="21"/>
      <c r="H218" s="21"/>
      <c r="I218" s="21"/>
      <c r="J218" s="21"/>
      <c r="K218" s="21"/>
      <c r="L218" s="21"/>
      <c r="M218" s="21"/>
      <c r="N218" s="21"/>
      <c r="O218" s="21"/>
      <c r="P218" s="21"/>
      <c r="Q218" s="21"/>
      <c r="R218" s="21"/>
      <c r="S218" s="21"/>
      <c r="T218" s="21"/>
      <c r="U218" s="21"/>
      <c r="V218" s="21"/>
      <c r="W218" s="21"/>
      <c r="X218" s="21"/>
      <c r="Y218" s="21"/>
      <c r="Z218" s="21"/>
    </row>
    <row r="219" customFormat="false" ht="13.8" hidden="false" customHeight="false" outlineLevel="0" collapsed="false">
      <c r="A219" s="21"/>
      <c r="B219" s="21"/>
      <c r="C219" s="21"/>
      <c r="D219" s="21"/>
      <c r="E219" s="21"/>
      <c r="F219" s="21"/>
      <c r="G219" s="21"/>
      <c r="H219" s="21"/>
      <c r="I219" s="21"/>
      <c r="J219" s="21"/>
      <c r="K219" s="21"/>
      <c r="L219" s="21"/>
      <c r="M219" s="21"/>
      <c r="N219" s="21"/>
      <c r="O219" s="21"/>
      <c r="P219" s="21"/>
      <c r="Q219" s="21"/>
      <c r="R219" s="21"/>
      <c r="S219" s="21"/>
      <c r="T219" s="21"/>
      <c r="U219" s="21"/>
      <c r="V219" s="21"/>
      <c r="W219" s="21"/>
      <c r="X219" s="21"/>
      <c r="Y219" s="21"/>
      <c r="Z219" s="21"/>
    </row>
    <row r="220" customFormat="false" ht="13.8" hidden="false" customHeight="false" outlineLevel="0" collapsed="false">
      <c r="A220" s="21"/>
      <c r="B220" s="21"/>
      <c r="C220" s="21"/>
      <c r="D220" s="21"/>
      <c r="E220" s="21"/>
      <c r="F220" s="21"/>
      <c r="G220" s="21"/>
      <c r="H220" s="21"/>
      <c r="I220" s="21"/>
      <c r="J220" s="21"/>
      <c r="K220" s="21"/>
      <c r="L220" s="21"/>
      <c r="M220" s="21"/>
      <c r="N220" s="21"/>
      <c r="O220" s="21"/>
      <c r="P220" s="21"/>
      <c r="Q220" s="21"/>
      <c r="R220" s="21"/>
      <c r="S220" s="21"/>
      <c r="T220" s="21"/>
      <c r="U220" s="21"/>
      <c r="V220" s="21"/>
      <c r="W220" s="21"/>
      <c r="X220" s="21"/>
      <c r="Y220" s="21"/>
      <c r="Z220" s="21"/>
    </row>
    <row r="221" customFormat="false" ht="13.8" hidden="false" customHeight="false" outlineLevel="0" collapsed="false">
      <c r="A221" s="21"/>
      <c r="B221" s="21"/>
      <c r="C221" s="21"/>
      <c r="D221" s="21"/>
      <c r="E221" s="21"/>
      <c r="F221" s="21"/>
      <c r="G221" s="21"/>
      <c r="H221" s="21"/>
      <c r="I221" s="21"/>
      <c r="J221" s="21"/>
      <c r="K221" s="21"/>
      <c r="L221" s="21"/>
      <c r="M221" s="21"/>
      <c r="N221" s="21"/>
      <c r="O221" s="21"/>
      <c r="P221" s="21"/>
      <c r="Q221" s="21"/>
      <c r="R221" s="21"/>
      <c r="S221" s="21"/>
      <c r="T221" s="21"/>
      <c r="U221" s="21"/>
      <c r="V221" s="21"/>
      <c r="W221" s="21"/>
      <c r="X221" s="21"/>
      <c r="Y221" s="21"/>
      <c r="Z221" s="21"/>
    </row>
    <row r="222" customFormat="false" ht="13.8" hidden="false" customHeight="false" outlineLevel="0" collapsed="false">
      <c r="A222" s="21"/>
      <c r="B222" s="21"/>
      <c r="C222" s="21"/>
      <c r="D222" s="21"/>
      <c r="E222" s="21"/>
      <c r="F222" s="21"/>
      <c r="G222" s="21"/>
      <c r="H222" s="21"/>
      <c r="I222" s="21"/>
      <c r="J222" s="21"/>
      <c r="K222" s="21"/>
      <c r="L222" s="21"/>
      <c r="M222" s="21"/>
      <c r="N222" s="21"/>
      <c r="O222" s="21"/>
      <c r="P222" s="21"/>
      <c r="Q222" s="21"/>
      <c r="R222" s="21"/>
      <c r="S222" s="21"/>
      <c r="T222" s="21"/>
      <c r="U222" s="21"/>
      <c r="V222" s="21"/>
      <c r="W222" s="21"/>
      <c r="X222" s="21"/>
      <c r="Y222" s="21"/>
      <c r="Z222" s="21"/>
    </row>
    <row r="223" customFormat="false" ht="13.8" hidden="false" customHeight="false" outlineLevel="0" collapsed="false">
      <c r="A223" s="21"/>
      <c r="B223" s="21"/>
      <c r="C223" s="21"/>
      <c r="D223" s="21"/>
      <c r="E223" s="21"/>
      <c r="F223" s="21"/>
      <c r="G223" s="21"/>
      <c r="H223" s="21"/>
      <c r="I223" s="21"/>
      <c r="J223" s="21"/>
      <c r="K223" s="21"/>
      <c r="L223" s="21"/>
      <c r="M223" s="21"/>
      <c r="N223" s="21"/>
      <c r="O223" s="21"/>
      <c r="P223" s="21"/>
      <c r="Q223" s="21"/>
      <c r="R223" s="21"/>
      <c r="S223" s="21"/>
      <c r="T223" s="21"/>
      <c r="U223" s="21"/>
      <c r="V223" s="21"/>
      <c r="W223" s="21"/>
      <c r="X223" s="21"/>
      <c r="Y223" s="21"/>
      <c r="Z223" s="21"/>
    </row>
    <row r="224" customFormat="false" ht="13.8" hidden="false" customHeight="false" outlineLevel="0" collapsed="false">
      <c r="A224" s="21"/>
      <c r="B224" s="21"/>
      <c r="C224" s="21"/>
      <c r="D224" s="21"/>
      <c r="E224" s="21"/>
      <c r="F224" s="21"/>
      <c r="G224" s="21"/>
      <c r="H224" s="21"/>
      <c r="I224" s="21"/>
      <c r="J224" s="21"/>
      <c r="K224" s="21"/>
      <c r="L224" s="21"/>
      <c r="M224" s="21"/>
      <c r="N224" s="21"/>
      <c r="O224" s="21"/>
      <c r="P224" s="21"/>
      <c r="Q224" s="21"/>
      <c r="R224" s="21"/>
      <c r="S224" s="21"/>
      <c r="T224" s="21"/>
      <c r="U224" s="21"/>
      <c r="V224" s="21"/>
      <c r="W224" s="21"/>
      <c r="X224" s="21"/>
      <c r="Y224" s="21"/>
      <c r="Z224" s="21"/>
    </row>
    <row r="225" customFormat="false" ht="13.8" hidden="false" customHeight="false" outlineLevel="0" collapsed="false">
      <c r="A225" s="21"/>
      <c r="B225" s="21"/>
      <c r="C225" s="21"/>
      <c r="D225" s="21"/>
      <c r="E225" s="21"/>
      <c r="F225" s="21"/>
      <c r="G225" s="21"/>
      <c r="H225" s="21"/>
      <c r="I225" s="21"/>
      <c r="J225" s="21"/>
      <c r="K225" s="21"/>
      <c r="L225" s="21"/>
      <c r="M225" s="21"/>
      <c r="N225" s="21"/>
      <c r="O225" s="21"/>
      <c r="P225" s="21"/>
      <c r="Q225" s="21"/>
      <c r="R225" s="21"/>
      <c r="S225" s="21"/>
      <c r="T225" s="21"/>
      <c r="U225" s="21"/>
      <c r="V225" s="21"/>
      <c r="W225" s="21"/>
      <c r="X225" s="21"/>
      <c r="Y225" s="21"/>
      <c r="Z225" s="21"/>
    </row>
    <row r="226" customFormat="false" ht="13.8" hidden="false" customHeight="false" outlineLevel="0" collapsed="false">
      <c r="A226" s="21"/>
      <c r="B226" s="21"/>
      <c r="C226" s="21"/>
      <c r="D226" s="21"/>
      <c r="E226" s="21"/>
      <c r="F226" s="21"/>
      <c r="G226" s="21"/>
      <c r="H226" s="21"/>
      <c r="I226" s="21"/>
      <c r="J226" s="21"/>
      <c r="K226" s="21"/>
      <c r="L226" s="21"/>
      <c r="M226" s="21"/>
      <c r="N226" s="21"/>
      <c r="O226" s="21"/>
      <c r="P226" s="21"/>
      <c r="Q226" s="21"/>
      <c r="R226" s="21"/>
      <c r="S226" s="21"/>
      <c r="T226" s="21"/>
      <c r="U226" s="21"/>
      <c r="V226" s="21"/>
      <c r="W226" s="21"/>
      <c r="X226" s="21"/>
      <c r="Y226" s="21"/>
      <c r="Z226" s="21"/>
    </row>
    <row r="227" customFormat="false" ht="13.8" hidden="false" customHeight="false" outlineLevel="0" collapsed="false">
      <c r="A227" s="21"/>
      <c r="B227" s="21"/>
      <c r="C227" s="21"/>
      <c r="D227" s="21"/>
      <c r="E227" s="21"/>
      <c r="F227" s="21"/>
      <c r="G227" s="21"/>
      <c r="H227" s="21"/>
      <c r="I227" s="21"/>
      <c r="J227" s="21"/>
      <c r="K227" s="21"/>
      <c r="L227" s="21"/>
      <c r="M227" s="21"/>
      <c r="N227" s="21"/>
      <c r="O227" s="21"/>
      <c r="P227" s="21"/>
      <c r="Q227" s="21"/>
      <c r="R227" s="21"/>
      <c r="S227" s="21"/>
      <c r="T227" s="21"/>
      <c r="U227" s="21"/>
      <c r="V227" s="21"/>
      <c r="W227" s="21"/>
      <c r="X227" s="21"/>
      <c r="Y227" s="21"/>
      <c r="Z227" s="21"/>
    </row>
    <row r="228" customFormat="false" ht="13.8" hidden="false" customHeight="false" outlineLevel="0" collapsed="false">
      <c r="A228" s="21"/>
      <c r="B228" s="21"/>
      <c r="C228" s="21"/>
      <c r="D228" s="21"/>
      <c r="E228" s="21"/>
      <c r="F228" s="21"/>
      <c r="G228" s="21"/>
      <c r="H228" s="21"/>
      <c r="I228" s="21"/>
      <c r="J228" s="21"/>
      <c r="K228" s="21"/>
      <c r="L228" s="21"/>
      <c r="M228" s="21"/>
      <c r="N228" s="21"/>
      <c r="O228" s="21"/>
      <c r="P228" s="21"/>
      <c r="Q228" s="21"/>
      <c r="R228" s="21"/>
      <c r="S228" s="21"/>
      <c r="T228" s="21"/>
      <c r="U228" s="21"/>
      <c r="V228" s="21"/>
      <c r="W228" s="21"/>
      <c r="X228" s="21"/>
      <c r="Y228" s="21"/>
      <c r="Z228" s="21"/>
    </row>
    <row r="229" customFormat="false" ht="13.8" hidden="false" customHeight="false" outlineLevel="0" collapsed="false">
      <c r="A229" s="21"/>
      <c r="B229" s="21"/>
      <c r="C229" s="21"/>
      <c r="D229" s="21"/>
      <c r="E229" s="21"/>
      <c r="F229" s="21"/>
      <c r="G229" s="21"/>
      <c r="H229" s="21"/>
      <c r="I229" s="21"/>
      <c r="J229" s="21"/>
      <c r="K229" s="21"/>
      <c r="L229" s="21"/>
      <c r="M229" s="21"/>
      <c r="N229" s="21"/>
      <c r="O229" s="21"/>
      <c r="P229" s="21"/>
      <c r="Q229" s="21"/>
      <c r="R229" s="21"/>
      <c r="S229" s="21"/>
      <c r="T229" s="21"/>
      <c r="U229" s="21"/>
      <c r="V229" s="21"/>
      <c r="W229" s="21"/>
      <c r="X229" s="21"/>
      <c r="Y229" s="21"/>
      <c r="Z229" s="21"/>
    </row>
    <row r="230" customFormat="false" ht="13.8" hidden="false" customHeight="false" outlineLevel="0" collapsed="false">
      <c r="A230" s="21"/>
      <c r="B230" s="21"/>
      <c r="C230" s="21"/>
      <c r="D230" s="21"/>
      <c r="E230" s="21"/>
      <c r="F230" s="21"/>
      <c r="G230" s="21"/>
      <c r="H230" s="21"/>
      <c r="I230" s="21"/>
      <c r="J230" s="21"/>
      <c r="K230" s="21"/>
      <c r="L230" s="21"/>
      <c r="M230" s="21"/>
      <c r="N230" s="21"/>
      <c r="O230" s="21"/>
      <c r="P230" s="21"/>
      <c r="Q230" s="21"/>
      <c r="R230" s="21"/>
      <c r="S230" s="21"/>
      <c r="T230" s="21"/>
      <c r="U230" s="21"/>
      <c r="V230" s="21"/>
      <c r="W230" s="21"/>
      <c r="X230" s="21"/>
      <c r="Y230" s="21"/>
      <c r="Z230" s="21"/>
    </row>
    <row r="231" customFormat="false" ht="13.8" hidden="false" customHeight="false" outlineLevel="0" collapsed="false">
      <c r="A231" s="21"/>
      <c r="B231" s="21"/>
      <c r="C231" s="21"/>
      <c r="D231" s="21"/>
      <c r="E231" s="21"/>
      <c r="F231" s="21"/>
      <c r="G231" s="21"/>
      <c r="H231" s="21"/>
      <c r="I231" s="21"/>
      <c r="J231" s="21"/>
      <c r="K231" s="21"/>
      <c r="L231" s="21"/>
      <c r="M231" s="21"/>
      <c r="N231" s="21"/>
      <c r="O231" s="21"/>
      <c r="P231" s="21"/>
      <c r="Q231" s="21"/>
      <c r="R231" s="21"/>
      <c r="S231" s="21"/>
      <c r="T231" s="21"/>
      <c r="U231" s="21"/>
      <c r="V231" s="21"/>
      <c r="W231" s="21"/>
      <c r="X231" s="21"/>
      <c r="Y231" s="21"/>
      <c r="Z231" s="21"/>
    </row>
    <row r="232" customFormat="false" ht="13.8" hidden="false" customHeight="false" outlineLevel="0" collapsed="false">
      <c r="A232" s="21"/>
      <c r="B232" s="21"/>
      <c r="C232" s="21"/>
      <c r="D232" s="21"/>
      <c r="E232" s="21"/>
      <c r="F232" s="21"/>
      <c r="G232" s="21"/>
      <c r="H232" s="21"/>
      <c r="I232" s="21"/>
      <c r="J232" s="21"/>
      <c r="K232" s="21"/>
      <c r="L232" s="21"/>
      <c r="M232" s="21"/>
      <c r="N232" s="21"/>
      <c r="O232" s="21"/>
      <c r="P232" s="21"/>
      <c r="Q232" s="21"/>
      <c r="R232" s="21"/>
      <c r="S232" s="21"/>
      <c r="T232" s="21"/>
      <c r="U232" s="21"/>
      <c r="V232" s="21"/>
      <c r="W232" s="21"/>
      <c r="X232" s="21"/>
      <c r="Y232" s="21"/>
      <c r="Z232" s="21"/>
    </row>
    <row r="233" customFormat="false" ht="13.8" hidden="false" customHeight="false" outlineLevel="0" collapsed="false">
      <c r="A233" s="21"/>
      <c r="B233" s="21"/>
      <c r="C233" s="21"/>
      <c r="D233" s="21"/>
      <c r="E233" s="21"/>
      <c r="F233" s="21"/>
      <c r="G233" s="21"/>
      <c r="H233" s="21"/>
      <c r="I233" s="21"/>
      <c r="J233" s="21"/>
      <c r="K233" s="21"/>
      <c r="L233" s="21"/>
      <c r="M233" s="21"/>
      <c r="N233" s="21"/>
      <c r="O233" s="21"/>
      <c r="P233" s="21"/>
      <c r="Q233" s="21"/>
      <c r="R233" s="21"/>
      <c r="S233" s="21"/>
      <c r="T233" s="21"/>
      <c r="U233" s="21"/>
      <c r="V233" s="21"/>
      <c r="W233" s="21"/>
      <c r="X233" s="21"/>
      <c r="Y233" s="21"/>
      <c r="Z233" s="21"/>
    </row>
    <row r="234" customFormat="false" ht="13.8" hidden="false" customHeight="false" outlineLevel="0" collapsed="false">
      <c r="A234" s="21"/>
      <c r="B234" s="21"/>
      <c r="C234" s="21"/>
      <c r="D234" s="21"/>
      <c r="E234" s="21"/>
      <c r="F234" s="21"/>
      <c r="G234" s="21"/>
      <c r="H234" s="21"/>
      <c r="I234" s="21"/>
      <c r="J234" s="21"/>
      <c r="K234" s="21"/>
      <c r="L234" s="21"/>
      <c r="M234" s="21"/>
      <c r="N234" s="21"/>
      <c r="O234" s="21"/>
      <c r="P234" s="21"/>
      <c r="Q234" s="21"/>
      <c r="R234" s="21"/>
      <c r="S234" s="21"/>
      <c r="T234" s="21"/>
      <c r="U234" s="21"/>
      <c r="V234" s="21"/>
      <c r="W234" s="21"/>
      <c r="X234" s="21"/>
      <c r="Y234" s="21"/>
      <c r="Z234" s="21"/>
    </row>
    <row r="235" customFormat="false" ht="13.8" hidden="false" customHeight="false" outlineLevel="0" collapsed="false">
      <c r="A235" s="21"/>
      <c r="B235" s="21"/>
      <c r="C235" s="21"/>
      <c r="D235" s="21"/>
      <c r="E235" s="21"/>
      <c r="F235" s="21"/>
      <c r="G235" s="21"/>
      <c r="H235" s="21"/>
      <c r="I235" s="21"/>
      <c r="J235" s="21"/>
      <c r="K235" s="21"/>
      <c r="L235" s="21"/>
      <c r="M235" s="21"/>
      <c r="N235" s="21"/>
      <c r="O235" s="21"/>
      <c r="P235" s="21"/>
      <c r="Q235" s="21"/>
      <c r="R235" s="21"/>
      <c r="S235" s="21"/>
      <c r="T235" s="21"/>
      <c r="U235" s="21"/>
      <c r="V235" s="21"/>
      <c r="W235" s="21"/>
      <c r="X235" s="21"/>
      <c r="Y235" s="21"/>
      <c r="Z235" s="21"/>
    </row>
    <row r="236" customFormat="false" ht="13.8" hidden="false" customHeight="false" outlineLevel="0" collapsed="false">
      <c r="A236" s="21"/>
      <c r="B236" s="21"/>
      <c r="C236" s="21"/>
      <c r="D236" s="21"/>
      <c r="E236" s="21"/>
      <c r="F236" s="21"/>
      <c r="G236" s="21"/>
      <c r="H236" s="21"/>
      <c r="I236" s="21"/>
      <c r="J236" s="21"/>
      <c r="K236" s="21"/>
      <c r="L236" s="21"/>
      <c r="M236" s="21"/>
      <c r="N236" s="21"/>
      <c r="O236" s="21"/>
      <c r="P236" s="21"/>
      <c r="Q236" s="21"/>
      <c r="R236" s="21"/>
      <c r="S236" s="21"/>
      <c r="T236" s="21"/>
      <c r="U236" s="21"/>
      <c r="V236" s="21"/>
      <c r="W236" s="21"/>
      <c r="X236" s="21"/>
      <c r="Y236" s="21"/>
      <c r="Z236" s="21"/>
    </row>
    <row r="237" customFormat="false" ht="13.8" hidden="false" customHeight="false" outlineLevel="0" collapsed="false">
      <c r="A237" s="21"/>
      <c r="B237" s="21"/>
      <c r="C237" s="21"/>
      <c r="D237" s="21"/>
      <c r="E237" s="21"/>
      <c r="F237" s="21"/>
      <c r="G237" s="21"/>
      <c r="H237" s="21"/>
      <c r="I237" s="21"/>
      <c r="J237" s="21"/>
      <c r="K237" s="21"/>
      <c r="L237" s="21"/>
      <c r="M237" s="21"/>
      <c r="N237" s="21"/>
      <c r="O237" s="21"/>
      <c r="P237" s="21"/>
      <c r="Q237" s="21"/>
      <c r="R237" s="21"/>
      <c r="S237" s="21"/>
      <c r="T237" s="21"/>
      <c r="U237" s="21"/>
      <c r="V237" s="21"/>
      <c r="W237" s="21"/>
      <c r="X237" s="21"/>
      <c r="Y237" s="21"/>
      <c r="Z237" s="21"/>
    </row>
    <row r="238" customFormat="false" ht="13.8" hidden="false" customHeight="false" outlineLevel="0" collapsed="false">
      <c r="A238" s="21"/>
      <c r="B238" s="21"/>
      <c r="C238" s="21"/>
      <c r="D238" s="21"/>
      <c r="E238" s="21"/>
      <c r="F238" s="21"/>
      <c r="G238" s="21"/>
      <c r="H238" s="21"/>
      <c r="I238" s="21"/>
      <c r="J238" s="21"/>
      <c r="K238" s="21"/>
      <c r="L238" s="21"/>
      <c r="M238" s="21"/>
      <c r="N238" s="21"/>
      <c r="O238" s="21"/>
      <c r="P238" s="21"/>
      <c r="Q238" s="21"/>
      <c r="R238" s="21"/>
      <c r="S238" s="21"/>
      <c r="T238" s="21"/>
      <c r="U238" s="21"/>
      <c r="V238" s="21"/>
      <c r="W238" s="21"/>
      <c r="X238" s="21"/>
      <c r="Y238" s="21"/>
      <c r="Z238" s="21"/>
    </row>
    <row r="239" customFormat="false" ht="13.8" hidden="false" customHeight="false" outlineLevel="0" collapsed="false">
      <c r="A239" s="21"/>
      <c r="B239" s="21"/>
      <c r="C239" s="21"/>
      <c r="D239" s="21"/>
      <c r="E239" s="21"/>
      <c r="F239" s="21"/>
      <c r="G239" s="21"/>
      <c r="H239" s="21"/>
      <c r="I239" s="21"/>
      <c r="J239" s="21"/>
      <c r="K239" s="21"/>
      <c r="L239" s="21"/>
      <c r="M239" s="21"/>
      <c r="N239" s="21"/>
      <c r="O239" s="21"/>
      <c r="P239" s="21"/>
      <c r="Q239" s="21"/>
      <c r="R239" s="21"/>
      <c r="S239" s="21"/>
      <c r="T239" s="21"/>
      <c r="U239" s="21"/>
      <c r="V239" s="21"/>
      <c r="W239" s="21"/>
      <c r="X239" s="21"/>
      <c r="Y239" s="21"/>
      <c r="Z239" s="21"/>
    </row>
    <row r="240" customFormat="false" ht="13.8" hidden="false" customHeight="false" outlineLevel="0" collapsed="false">
      <c r="A240" s="21"/>
      <c r="B240" s="21"/>
      <c r="C240" s="21"/>
      <c r="D240" s="21"/>
      <c r="E240" s="21"/>
      <c r="F240" s="21"/>
      <c r="G240" s="21"/>
      <c r="H240" s="21"/>
      <c r="I240" s="21"/>
      <c r="J240" s="21"/>
      <c r="K240" s="21"/>
      <c r="L240" s="21"/>
      <c r="M240" s="21"/>
      <c r="N240" s="21"/>
      <c r="O240" s="21"/>
      <c r="P240" s="21"/>
      <c r="Q240" s="21"/>
      <c r="R240" s="21"/>
      <c r="S240" s="21"/>
      <c r="T240" s="21"/>
      <c r="U240" s="21"/>
      <c r="V240" s="21"/>
      <c r="W240" s="21"/>
      <c r="X240" s="21"/>
      <c r="Y240" s="21"/>
      <c r="Z240" s="21"/>
    </row>
    <row r="241" customFormat="false" ht="13.8" hidden="false" customHeight="false" outlineLevel="0" collapsed="false">
      <c r="A241" s="21"/>
      <c r="B241" s="21"/>
      <c r="C241" s="21"/>
      <c r="D241" s="21"/>
      <c r="E241" s="21"/>
      <c r="F241" s="21"/>
      <c r="G241" s="21"/>
      <c r="H241" s="21"/>
      <c r="I241" s="21"/>
      <c r="J241" s="21"/>
      <c r="K241" s="21"/>
      <c r="L241" s="21"/>
      <c r="M241" s="21"/>
      <c r="N241" s="21"/>
      <c r="O241" s="21"/>
      <c r="P241" s="21"/>
      <c r="Q241" s="21"/>
      <c r="R241" s="21"/>
      <c r="S241" s="21"/>
      <c r="T241" s="21"/>
      <c r="U241" s="21"/>
      <c r="V241" s="21"/>
      <c r="W241" s="21"/>
      <c r="X241" s="21"/>
      <c r="Y241" s="21"/>
      <c r="Z241" s="21"/>
    </row>
    <row r="242" customFormat="false" ht="13.8" hidden="false" customHeight="false" outlineLevel="0" collapsed="false">
      <c r="A242" s="21"/>
      <c r="B242" s="21"/>
      <c r="C242" s="21"/>
      <c r="D242" s="21"/>
      <c r="E242" s="21"/>
      <c r="F242" s="21"/>
      <c r="G242" s="21"/>
      <c r="H242" s="21"/>
      <c r="I242" s="21"/>
      <c r="J242" s="21"/>
      <c r="K242" s="21"/>
      <c r="L242" s="21"/>
      <c r="M242" s="21"/>
      <c r="N242" s="21"/>
      <c r="O242" s="21"/>
      <c r="P242" s="21"/>
      <c r="Q242" s="21"/>
      <c r="R242" s="21"/>
      <c r="S242" s="21"/>
      <c r="T242" s="21"/>
      <c r="U242" s="21"/>
      <c r="V242" s="21"/>
      <c r="W242" s="21"/>
      <c r="X242" s="21"/>
      <c r="Y242" s="21"/>
      <c r="Z242" s="21"/>
    </row>
    <row r="243" customFormat="false" ht="13.8" hidden="false" customHeight="false" outlineLevel="0" collapsed="false">
      <c r="A243" s="21"/>
      <c r="B243" s="21"/>
      <c r="C243" s="21"/>
      <c r="D243" s="21"/>
      <c r="E243" s="21"/>
      <c r="F243" s="21"/>
      <c r="G243" s="21"/>
      <c r="H243" s="21"/>
      <c r="I243" s="21"/>
      <c r="J243" s="21"/>
      <c r="K243" s="21"/>
      <c r="L243" s="21"/>
      <c r="M243" s="21"/>
      <c r="N243" s="21"/>
      <c r="O243" s="21"/>
      <c r="P243" s="21"/>
      <c r="Q243" s="21"/>
      <c r="R243" s="21"/>
      <c r="S243" s="21"/>
      <c r="T243" s="21"/>
      <c r="U243" s="21"/>
      <c r="V243" s="21"/>
      <c r="W243" s="21"/>
      <c r="X243" s="21"/>
      <c r="Y243" s="21"/>
      <c r="Z243" s="21"/>
    </row>
    <row r="244" customFormat="false" ht="13.8" hidden="false" customHeight="false" outlineLevel="0" collapsed="false">
      <c r="A244" s="21"/>
      <c r="B244" s="21"/>
      <c r="C244" s="21"/>
      <c r="D244" s="21"/>
      <c r="E244" s="21"/>
      <c r="F244" s="21"/>
      <c r="G244" s="21"/>
      <c r="H244" s="21"/>
      <c r="I244" s="21"/>
      <c r="J244" s="21"/>
      <c r="K244" s="21"/>
      <c r="L244" s="21"/>
      <c r="M244" s="21"/>
      <c r="N244" s="21"/>
      <c r="O244" s="21"/>
      <c r="P244" s="21"/>
      <c r="Q244" s="21"/>
      <c r="R244" s="21"/>
      <c r="S244" s="21"/>
      <c r="T244" s="21"/>
      <c r="U244" s="21"/>
      <c r="V244" s="21"/>
      <c r="W244" s="21"/>
      <c r="X244" s="21"/>
      <c r="Y244" s="21"/>
      <c r="Z244" s="21"/>
    </row>
    <row r="245" customFormat="false" ht="13.8" hidden="false" customHeight="false" outlineLevel="0" collapsed="false">
      <c r="A245" s="21"/>
      <c r="B245" s="21"/>
      <c r="C245" s="21"/>
      <c r="D245" s="21"/>
      <c r="E245" s="21"/>
      <c r="F245" s="21"/>
      <c r="G245" s="21"/>
      <c r="H245" s="21"/>
      <c r="I245" s="21"/>
      <c r="J245" s="21"/>
      <c r="K245" s="21"/>
      <c r="L245" s="21"/>
      <c r="M245" s="21"/>
      <c r="N245" s="21"/>
      <c r="O245" s="21"/>
      <c r="P245" s="21"/>
      <c r="Q245" s="21"/>
      <c r="R245" s="21"/>
      <c r="S245" s="21"/>
      <c r="T245" s="21"/>
      <c r="U245" s="21"/>
      <c r="V245" s="21"/>
      <c r="W245" s="21"/>
      <c r="X245" s="21"/>
      <c r="Y245" s="21"/>
      <c r="Z245" s="21"/>
    </row>
    <row r="246" customFormat="false" ht="13.8" hidden="false" customHeight="false" outlineLevel="0" collapsed="false">
      <c r="A246" s="21"/>
      <c r="B246" s="21"/>
      <c r="C246" s="21"/>
      <c r="D246" s="21"/>
      <c r="E246" s="21"/>
      <c r="F246" s="21"/>
      <c r="G246" s="21"/>
      <c r="H246" s="21"/>
      <c r="I246" s="21"/>
      <c r="J246" s="21"/>
      <c r="K246" s="21"/>
      <c r="L246" s="21"/>
      <c r="M246" s="21"/>
      <c r="N246" s="21"/>
      <c r="O246" s="21"/>
      <c r="P246" s="21"/>
      <c r="Q246" s="21"/>
      <c r="R246" s="21"/>
      <c r="S246" s="21"/>
      <c r="T246" s="21"/>
      <c r="U246" s="21"/>
      <c r="V246" s="21"/>
      <c r="W246" s="21"/>
      <c r="X246" s="21"/>
      <c r="Y246" s="21"/>
      <c r="Z246" s="21"/>
    </row>
    <row r="247" customFormat="false" ht="13.8" hidden="false" customHeight="false" outlineLevel="0" collapsed="false">
      <c r="A247" s="21"/>
      <c r="B247" s="21"/>
      <c r="C247" s="21"/>
      <c r="D247" s="21"/>
      <c r="E247" s="21"/>
      <c r="F247" s="21"/>
      <c r="G247" s="21"/>
      <c r="H247" s="21"/>
      <c r="I247" s="21"/>
      <c r="J247" s="21"/>
      <c r="K247" s="21"/>
      <c r="L247" s="21"/>
      <c r="M247" s="21"/>
      <c r="N247" s="21"/>
      <c r="O247" s="21"/>
      <c r="P247" s="21"/>
      <c r="Q247" s="21"/>
      <c r="R247" s="21"/>
      <c r="S247" s="21"/>
      <c r="T247" s="21"/>
      <c r="U247" s="21"/>
      <c r="V247" s="21"/>
      <c r="W247" s="21"/>
      <c r="X247" s="21"/>
      <c r="Y247" s="21"/>
      <c r="Z247" s="21"/>
    </row>
    <row r="248" customFormat="false" ht="13.8" hidden="false" customHeight="false" outlineLevel="0" collapsed="false">
      <c r="A248" s="21"/>
      <c r="B248" s="21"/>
      <c r="C248" s="21"/>
      <c r="D248" s="21"/>
      <c r="E248" s="21"/>
      <c r="F248" s="21"/>
      <c r="G248" s="21"/>
      <c r="H248" s="21"/>
      <c r="I248" s="21"/>
      <c r="J248" s="21"/>
      <c r="K248" s="21"/>
      <c r="L248" s="21"/>
      <c r="M248" s="21"/>
      <c r="N248" s="21"/>
      <c r="O248" s="21"/>
      <c r="P248" s="21"/>
      <c r="Q248" s="21"/>
      <c r="R248" s="21"/>
      <c r="S248" s="21"/>
      <c r="T248" s="21"/>
      <c r="U248" s="21"/>
      <c r="V248" s="21"/>
      <c r="W248" s="21"/>
      <c r="X248" s="21"/>
      <c r="Y248" s="21"/>
      <c r="Z248" s="21"/>
    </row>
    <row r="249" customFormat="false" ht="13.8" hidden="false" customHeight="false" outlineLevel="0" collapsed="false">
      <c r="A249" s="21"/>
      <c r="B249" s="21"/>
      <c r="C249" s="21"/>
      <c r="D249" s="21"/>
      <c r="E249" s="21"/>
      <c r="F249" s="21"/>
      <c r="G249" s="21"/>
      <c r="H249" s="21"/>
      <c r="I249" s="21"/>
      <c r="J249" s="21"/>
      <c r="K249" s="21"/>
      <c r="L249" s="21"/>
      <c r="M249" s="21"/>
      <c r="N249" s="21"/>
      <c r="O249" s="21"/>
      <c r="P249" s="21"/>
      <c r="Q249" s="21"/>
      <c r="R249" s="21"/>
      <c r="S249" s="21"/>
      <c r="T249" s="21"/>
      <c r="U249" s="21"/>
      <c r="V249" s="21"/>
      <c r="W249" s="21"/>
      <c r="X249" s="21"/>
      <c r="Y249" s="21"/>
      <c r="Z249" s="21"/>
    </row>
    <row r="250" customFormat="false" ht="13.8" hidden="false" customHeight="false" outlineLevel="0" collapsed="false">
      <c r="A250" s="21"/>
      <c r="B250" s="21"/>
      <c r="C250" s="21"/>
      <c r="D250" s="21"/>
      <c r="E250" s="21"/>
      <c r="F250" s="21"/>
      <c r="G250" s="21"/>
      <c r="H250" s="21"/>
      <c r="I250" s="21"/>
      <c r="J250" s="21"/>
      <c r="K250" s="21"/>
      <c r="L250" s="21"/>
      <c r="M250" s="21"/>
      <c r="N250" s="21"/>
      <c r="O250" s="21"/>
      <c r="P250" s="21"/>
      <c r="Q250" s="21"/>
      <c r="R250" s="21"/>
      <c r="S250" s="21"/>
      <c r="T250" s="21"/>
      <c r="U250" s="21"/>
      <c r="V250" s="21"/>
      <c r="W250" s="21"/>
      <c r="X250" s="21"/>
      <c r="Y250" s="21"/>
      <c r="Z250" s="21"/>
    </row>
    <row r="251" customFormat="false" ht="13.8" hidden="false" customHeight="false" outlineLevel="0" collapsed="false">
      <c r="A251" s="21"/>
      <c r="B251" s="21"/>
      <c r="C251" s="21"/>
      <c r="D251" s="21"/>
      <c r="E251" s="21"/>
      <c r="F251" s="21"/>
      <c r="G251" s="21"/>
      <c r="H251" s="21"/>
      <c r="I251" s="21"/>
      <c r="J251" s="21"/>
      <c r="K251" s="21"/>
      <c r="L251" s="21"/>
      <c r="M251" s="21"/>
      <c r="N251" s="21"/>
      <c r="O251" s="21"/>
      <c r="P251" s="21"/>
      <c r="Q251" s="21"/>
      <c r="R251" s="21"/>
      <c r="S251" s="21"/>
      <c r="T251" s="21"/>
      <c r="U251" s="21"/>
      <c r="V251" s="21"/>
      <c r="W251" s="21"/>
      <c r="X251" s="21"/>
      <c r="Y251" s="21"/>
      <c r="Z251" s="21"/>
    </row>
    <row r="252" customFormat="false" ht="13.8" hidden="false" customHeight="false" outlineLevel="0" collapsed="false">
      <c r="A252" s="21"/>
      <c r="B252" s="21"/>
      <c r="C252" s="21"/>
      <c r="D252" s="21"/>
      <c r="E252" s="21"/>
      <c r="F252" s="21"/>
      <c r="G252" s="21"/>
      <c r="H252" s="21"/>
      <c r="I252" s="21"/>
      <c r="J252" s="21"/>
      <c r="K252" s="21"/>
      <c r="L252" s="21"/>
      <c r="M252" s="21"/>
      <c r="N252" s="21"/>
      <c r="O252" s="21"/>
      <c r="P252" s="21"/>
      <c r="Q252" s="21"/>
      <c r="R252" s="21"/>
      <c r="S252" s="21"/>
      <c r="T252" s="21"/>
      <c r="U252" s="21"/>
      <c r="V252" s="21"/>
      <c r="W252" s="21"/>
      <c r="X252" s="21"/>
      <c r="Y252" s="21"/>
      <c r="Z252" s="21"/>
    </row>
    <row r="253" customFormat="false" ht="13.8" hidden="false" customHeight="false" outlineLevel="0" collapsed="false">
      <c r="A253" s="21"/>
      <c r="B253" s="21"/>
      <c r="C253" s="21"/>
      <c r="D253" s="21"/>
      <c r="E253" s="21"/>
      <c r="F253" s="21"/>
      <c r="G253" s="21"/>
      <c r="H253" s="21"/>
      <c r="I253" s="21"/>
      <c r="J253" s="21"/>
      <c r="K253" s="21"/>
      <c r="L253" s="21"/>
      <c r="M253" s="21"/>
      <c r="N253" s="21"/>
      <c r="O253" s="21"/>
      <c r="P253" s="21"/>
      <c r="Q253" s="21"/>
      <c r="R253" s="21"/>
      <c r="S253" s="21"/>
      <c r="T253" s="21"/>
      <c r="U253" s="21"/>
      <c r="V253" s="21"/>
      <c r="W253" s="21"/>
      <c r="X253" s="21"/>
      <c r="Y253" s="21"/>
      <c r="Z253" s="21"/>
    </row>
    <row r="254" customFormat="false" ht="13.8" hidden="false" customHeight="false" outlineLevel="0" collapsed="false">
      <c r="A254" s="21"/>
      <c r="B254" s="21"/>
      <c r="C254" s="21"/>
      <c r="D254" s="21"/>
      <c r="E254" s="21"/>
      <c r="F254" s="21"/>
      <c r="G254" s="21"/>
      <c r="H254" s="21"/>
      <c r="I254" s="21"/>
      <c r="J254" s="21"/>
      <c r="K254" s="21"/>
      <c r="L254" s="21"/>
      <c r="M254" s="21"/>
      <c r="N254" s="21"/>
      <c r="O254" s="21"/>
      <c r="P254" s="21"/>
      <c r="Q254" s="21"/>
      <c r="R254" s="21"/>
      <c r="S254" s="21"/>
      <c r="T254" s="21"/>
      <c r="U254" s="21"/>
      <c r="V254" s="21"/>
      <c r="W254" s="21"/>
      <c r="X254" s="21"/>
      <c r="Y254" s="21"/>
      <c r="Z254" s="21"/>
    </row>
    <row r="255" customFormat="false" ht="13.8" hidden="false" customHeight="false" outlineLevel="0" collapsed="false">
      <c r="A255" s="21"/>
      <c r="B255" s="21"/>
      <c r="C255" s="21"/>
      <c r="D255" s="21"/>
      <c r="E255" s="21"/>
      <c r="F255" s="21"/>
      <c r="G255" s="21"/>
      <c r="H255" s="21"/>
      <c r="I255" s="21"/>
      <c r="J255" s="21"/>
      <c r="K255" s="21"/>
      <c r="L255" s="21"/>
      <c r="M255" s="21"/>
      <c r="N255" s="21"/>
      <c r="O255" s="21"/>
      <c r="P255" s="21"/>
      <c r="Q255" s="21"/>
      <c r="R255" s="21"/>
      <c r="S255" s="21"/>
      <c r="T255" s="21"/>
      <c r="U255" s="21"/>
      <c r="V255" s="21"/>
      <c r="W255" s="21"/>
      <c r="X255" s="21"/>
      <c r="Y255" s="21"/>
      <c r="Z255" s="21"/>
    </row>
    <row r="256" customFormat="false" ht="13.8" hidden="false" customHeight="false" outlineLevel="0" collapsed="false">
      <c r="A256" s="21"/>
      <c r="B256" s="21"/>
      <c r="C256" s="21"/>
      <c r="D256" s="21"/>
      <c r="E256" s="21"/>
      <c r="F256" s="21"/>
      <c r="G256" s="21"/>
      <c r="H256" s="21"/>
      <c r="I256" s="21"/>
      <c r="J256" s="21"/>
      <c r="K256" s="21"/>
      <c r="L256" s="21"/>
      <c r="M256" s="21"/>
      <c r="N256" s="21"/>
      <c r="O256" s="21"/>
      <c r="P256" s="21"/>
      <c r="Q256" s="21"/>
      <c r="R256" s="21"/>
      <c r="S256" s="21"/>
      <c r="T256" s="21"/>
      <c r="U256" s="21"/>
      <c r="V256" s="21"/>
      <c r="W256" s="21"/>
      <c r="X256" s="21"/>
      <c r="Y256" s="21"/>
      <c r="Z256" s="21"/>
    </row>
    <row r="257" customFormat="false" ht="13.8" hidden="false" customHeight="false" outlineLevel="0" collapsed="false">
      <c r="A257" s="21"/>
      <c r="B257" s="21"/>
      <c r="C257" s="21"/>
      <c r="D257" s="21"/>
      <c r="E257" s="21"/>
      <c r="F257" s="21"/>
      <c r="G257" s="21"/>
      <c r="H257" s="21"/>
      <c r="I257" s="21"/>
      <c r="J257" s="21"/>
      <c r="K257" s="21"/>
      <c r="L257" s="21"/>
      <c r="M257" s="21"/>
      <c r="N257" s="21"/>
      <c r="O257" s="21"/>
      <c r="P257" s="21"/>
      <c r="Q257" s="21"/>
      <c r="R257" s="21"/>
      <c r="S257" s="21"/>
      <c r="T257" s="21"/>
      <c r="U257" s="21"/>
      <c r="V257" s="21"/>
      <c r="W257" s="21"/>
      <c r="X257" s="21"/>
      <c r="Y257" s="21"/>
      <c r="Z257" s="21"/>
    </row>
    <row r="258" customFormat="false" ht="13.8" hidden="false" customHeight="false" outlineLevel="0" collapsed="false">
      <c r="A258" s="21"/>
      <c r="B258" s="21"/>
      <c r="C258" s="21"/>
      <c r="D258" s="21"/>
      <c r="E258" s="21"/>
      <c r="F258" s="21"/>
      <c r="G258" s="21"/>
      <c r="H258" s="21"/>
      <c r="I258" s="21"/>
      <c r="J258" s="21"/>
      <c r="K258" s="21"/>
      <c r="L258" s="21"/>
      <c r="M258" s="21"/>
      <c r="N258" s="21"/>
      <c r="O258" s="21"/>
      <c r="P258" s="21"/>
      <c r="Q258" s="21"/>
      <c r="R258" s="21"/>
      <c r="S258" s="21"/>
      <c r="T258" s="21"/>
      <c r="U258" s="21"/>
      <c r="V258" s="21"/>
      <c r="W258" s="21"/>
      <c r="X258" s="21"/>
      <c r="Y258" s="21"/>
      <c r="Z258" s="21"/>
    </row>
    <row r="259" customFormat="false" ht="13.8" hidden="false" customHeight="false" outlineLevel="0" collapsed="false">
      <c r="A259" s="21"/>
      <c r="B259" s="21"/>
      <c r="C259" s="21"/>
      <c r="D259" s="21"/>
      <c r="E259" s="21"/>
      <c r="F259" s="21"/>
      <c r="G259" s="21"/>
      <c r="H259" s="21"/>
      <c r="I259" s="21"/>
      <c r="J259" s="21"/>
      <c r="K259" s="21"/>
      <c r="L259" s="21"/>
      <c r="M259" s="21"/>
      <c r="N259" s="21"/>
      <c r="O259" s="21"/>
      <c r="P259" s="21"/>
      <c r="Q259" s="21"/>
      <c r="R259" s="21"/>
      <c r="S259" s="21"/>
      <c r="T259" s="21"/>
      <c r="U259" s="21"/>
      <c r="V259" s="21"/>
      <c r="W259" s="21"/>
      <c r="X259" s="21"/>
      <c r="Y259" s="21"/>
      <c r="Z259" s="21"/>
    </row>
    <row r="260" customFormat="false" ht="13.8" hidden="false" customHeight="false" outlineLevel="0" collapsed="false">
      <c r="A260" s="21"/>
      <c r="B260" s="21"/>
      <c r="C260" s="21"/>
      <c r="D260" s="21"/>
      <c r="E260" s="21"/>
      <c r="F260" s="21"/>
      <c r="G260" s="21"/>
      <c r="H260" s="21"/>
      <c r="I260" s="21"/>
      <c r="J260" s="21"/>
      <c r="K260" s="21"/>
      <c r="L260" s="21"/>
      <c r="M260" s="21"/>
      <c r="N260" s="21"/>
      <c r="O260" s="21"/>
      <c r="P260" s="21"/>
      <c r="Q260" s="21"/>
      <c r="R260" s="21"/>
      <c r="S260" s="21"/>
      <c r="T260" s="21"/>
      <c r="U260" s="21"/>
      <c r="V260" s="21"/>
      <c r="W260" s="21"/>
      <c r="X260" s="21"/>
      <c r="Y260" s="21"/>
      <c r="Z260" s="21"/>
    </row>
    <row r="261" customFormat="false" ht="13.8" hidden="false" customHeight="false" outlineLevel="0" collapsed="false">
      <c r="A261" s="21"/>
      <c r="B261" s="21"/>
      <c r="C261" s="21"/>
      <c r="D261" s="21"/>
      <c r="E261" s="21"/>
      <c r="F261" s="21"/>
      <c r="G261" s="21"/>
      <c r="H261" s="21"/>
      <c r="I261" s="21"/>
      <c r="J261" s="21"/>
      <c r="K261" s="21"/>
      <c r="L261" s="21"/>
      <c r="M261" s="21"/>
      <c r="N261" s="21"/>
      <c r="O261" s="21"/>
      <c r="P261" s="21"/>
      <c r="Q261" s="21"/>
      <c r="R261" s="21"/>
      <c r="S261" s="21"/>
      <c r="T261" s="21"/>
      <c r="U261" s="21"/>
      <c r="V261" s="21"/>
      <c r="W261" s="21"/>
      <c r="X261" s="21"/>
      <c r="Y261" s="21"/>
      <c r="Z261" s="21"/>
    </row>
    <row r="262" customFormat="false" ht="13.8" hidden="false" customHeight="false" outlineLevel="0" collapsed="false">
      <c r="A262" s="21"/>
      <c r="B262" s="21"/>
      <c r="C262" s="21"/>
      <c r="D262" s="21"/>
      <c r="E262" s="21"/>
      <c r="F262" s="21"/>
      <c r="G262" s="21"/>
      <c r="H262" s="21"/>
      <c r="I262" s="21"/>
      <c r="J262" s="21"/>
      <c r="K262" s="21"/>
      <c r="L262" s="21"/>
      <c r="M262" s="21"/>
      <c r="N262" s="21"/>
      <c r="O262" s="21"/>
      <c r="P262" s="21"/>
      <c r="Q262" s="21"/>
      <c r="R262" s="21"/>
      <c r="S262" s="21"/>
      <c r="T262" s="21"/>
      <c r="U262" s="21"/>
      <c r="V262" s="21"/>
      <c r="W262" s="21"/>
      <c r="X262" s="21"/>
      <c r="Y262" s="21"/>
      <c r="Z262" s="21"/>
    </row>
    <row r="263" customFormat="false" ht="13.8" hidden="false" customHeight="false" outlineLevel="0" collapsed="false">
      <c r="A263" s="21"/>
      <c r="B263" s="21"/>
      <c r="C263" s="21"/>
      <c r="D263" s="21"/>
      <c r="E263" s="21"/>
      <c r="F263" s="21"/>
      <c r="G263" s="21"/>
      <c r="H263" s="21"/>
      <c r="I263" s="21"/>
      <c r="J263" s="21"/>
      <c r="K263" s="21"/>
      <c r="L263" s="21"/>
      <c r="M263" s="21"/>
      <c r="N263" s="21"/>
      <c r="O263" s="21"/>
      <c r="P263" s="21"/>
      <c r="Q263" s="21"/>
      <c r="R263" s="21"/>
      <c r="S263" s="21"/>
      <c r="T263" s="21"/>
      <c r="U263" s="21"/>
      <c r="V263" s="21"/>
      <c r="W263" s="21"/>
      <c r="X263" s="21"/>
      <c r="Y263" s="21"/>
      <c r="Z263" s="21"/>
    </row>
    <row r="264" customFormat="false" ht="13.8" hidden="false" customHeight="false" outlineLevel="0" collapsed="false">
      <c r="A264" s="21"/>
      <c r="B264" s="21"/>
      <c r="C264" s="21"/>
      <c r="D264" s="21"/>
      <c r="E264" s="21"/>
      <c r="F264" s="21"/>
      <c r="G264" s="21"/>
      <c r="H264" s="21"/>
      <c r="I264" s="21"/>
      <c r="J264" s="21"/>
      <c r="K264" s="21"/>
      <c r="L264" s="21"/>
      <c r="M264" s="21"/>
      <c r="N264" s="21"/>
      <c r="O264" s="21"/>
      <c r="P264" s="21"/>
      <c r="Q264" s="21"/>
      <c r="R264" s="21"/>
      <c r="S264" s="21"/>
      <c r="T264" s="21"/>
      <c r="U264" s="21"/>
      <c r="V264" s="21"/>
      <c r="W264" s="21"/>
      <c r="X264" s="21"/>
      <c r="Y264" s="21"/>
      <c r="Z264" s="21"/>
    </row>
    <row r="265" customFormat="false" ht="13.8" hidden="false" customHeight="false" outlineLevel="0" collapsed="false">
      <c r="A265" s="21"/>
      <c r="B265" s="21"/>
      <c r="C265" s="21"/>
      <c r="D265" s="21"/>
      <c r="E265" s="21"/>
      <c r="F265" s="21"/>
      <c r="G265" s="21"/>
      <c r="H265" s="21"/>
      <c r="I265" s="21"/>
      <c r="J265" s="21"/>
      <c r="K265" s="21"/>
      <c r="L265" s="21"/>
      <c r="M265" s="21"/>
      <c r="N265" s="21"/>
      <c r="O265" s="21"/>
      <c r="P265" s="21"/>
      <c r="Q265" s="21"/>
      <c r="R265" s="21"/>
      <c r="S265" s="21"/>
      <c r="T265" s="21"/>
      <c r="U265" s="21"/>
      <c r="V265" s="21"/>
      <c r="W265" s="21"/>
      <c r="X265" s="21"/>
      <c r="Y265" s="21"/>
      <c r="Z265" s="21"/>
    </row>
    <row r="266" customFormat="false" ht="13.8" hidden="false" customHeight="false" outlineLevel="0" collapsed="false">
      <c r="A266" s="21"/>
      <c r="B266" s="21"/>
      <c r="C266" s="21"/>
      <c r="D266" s="21"/>
      <c r="E266" s="21"/>
      <c r="F266" s="21"/>
      <c r="G266" s="21"/>
      <c r="H266" s="21"/>
      <c r="I266" s="21"/>
      <c r="J266" s="21"/>
      <c r="K266" s="21"/>
      <c r="L266" s="21"/>
      <c r="M266" s="21"/>
      <c r="N266" s="21"/>
      <c r="O266" s="21"/>
      <c r="P266" s="21"/>
      <c r="Q266" s="21"/>
      <c r="R266" s="21"/>
      <c r="S266" s="21"/>
      <c r="T266" s="21"/>
      <c r="U266" s="21"/>
      <c r="V266" s="21"/>
      <c r="W266" s="21"/>
      <c r="X266" s="21"/>
      <c r="Y266" s="21"/>
      <c r="Z266" s="21"/>
    </row>
    <row r="267" customFormat="false" ht="13.8" hidden="false" customHeight="false" outlineLevel="0" collapsed="false">
      <c r="A267" s="21"/>
      <c r="B267" s="21"/>
      <c r="C267" s="21"/>
      <c r="D267" s="21"/>
      <c r="E267" s="21"/>
      <c r="F267" s="21"/>
      <c r="G267" s="21"/>
      <c r="H267" s="21"/>
      <c r="I267" s="21"/>
      <c r="J267" s="21"/>
      <c r="K267" s="21"/>
      <c r="L267" s="21"/>
      <c r="M267" s="21"/>
      <c r="N267" s="21"/>
      <c r="O267" s="21"/>
      <c r="P267" s="21"/>
      <c r="Q267" s="21"/>
      <c r="R267" s="21"/>
      <c r="S267" s="21"/>
      <c r="T267" s="21"/>
      <c r="U267" s="21"/>
      <c r="V267" s="21"/>
      <c r="W267" s="21"/>
      <c r="X267" s="21"/>
      <c r="Y267" s="21"/>
      <c r="Z267" s="21"/>
    </row>
    <row r="268" customFormat="false" ht="13.8" hidden="false" customHeight="false" outlineLevel="0" collapsed="false">
      <c r="A268" s="21"/>
      <c r="B268" s="21"/>
      <c r="C268" s="21"/>
      <c r="D268" s="21"/>
      <c r="E268" s="21"/>
      <c r="F268" s="21"/>
      <c r="G268" s="21"/>
      <c r="H268" s="21"/>
      <c r="I268" s="21"/>
      <c r="J268" s="21"/>
      <c r="K268" s="21"/>
      <c r="L268" s="21"/>
      <c r="M268" s="21"/>
      <c r="N268" s="21"/>
      <c r="O268" s="21"/>
      <c r="P268" s="21"/>
      <c r="Q268" s="21"/>
      <c r="R268" s="21"/>
      <c r="S268" s="21"/>
      <c r="T268" s="21"/>
      <c r="U268" s="21"/>
      <c r="V268" s="21"/>
      <c r="W268" s="21"/>
      <c r="X268" s="21"/>
      <c r="Y268" s="21"/>
      <c r="Z268" s="21"/>
    </row>
    <row r="269" customFormat="false" ht="13.8" hidden="false" customHeight="false" outlineLevel="0" collapsed="false">
      <c r="A269" s="21"/>
      <c r="B269" s="21"/>
      <c r="C269" s="21"/>
      <c r="D269" s="21"/>
      <c r="E269" s="21"/>
      <c r="F269" s="21"/>
      <c r="G269" s="21"/>
      <c r="H269" s="21"/>
      <c r="I269" s="21"/>
      <c r="J269" s="21"/>
      <c r="K269" s="21"/>
      <c r="L269" s="21"/>
      <c r="M269" s="21"/>
      <c r="N269" s="21"/>
      <c r="O269" s="21"/>
      <c r="P269" s="21"/>
      <c r="Q269" s="21"/>
      <c r="R269" s="21"/>
      <c r="S269" s="21"/>
      <c r="T269" s="21"/>
      <c r="U269" s="21"/>
      <c r="V269" s="21"/>
      <c r="W269" s="21"/>
      <c r="X269" s="21"/>
      <c r="Y269" s="21"/>
      <c r="Z269" s="21"/>
    </row>
    <row r="270" customFormat="false" ht="13.8" hidden="false" customHeight="false" outlineLevel="0" collapsed="false">
      <c r="A270" s="21"/>
      <c r="B270" s="21"/>
      <c r="C270" s="21"/>
      <c r="D270" s="21"/>
      <c r="E270" s="21"/>
      <c r="F270" s="21"/>
      <c r="G270" s="21"/>
      <c r="H270" s="21"/>
      <c r="I270" s="21"/>
      <c r="J270" s="21"/>
      <c r="K270" s="21"/>
      <c r="L270" s="21"/>
      <c r="M270" s="21"/>
      <c r="N270" s="21"/>
      <c r="O270" s="21"/>
      <c r="P270" s="21"/>
      <c r="Q270" s="21"/>
      <c r="R270" s="21"/>
      <c r="S270" s="21"/>
      <c r="T270" s="21"/>
      <c r="U270" s="21"/>
      <c r="V270" s="21"/>
      <c r="W270" s="21"/>
      <c r="X270" s="21"/>
      <c r="Y270" s="21"/>
      <c r="Z270" s="21"/>
    </row>
    <row r="271" customFormat="false" ht="13.8" hidden="false" customHeight="false" outlineLevel="0" collapsed="false">
      <c r="A271" s="21"/>
      <c r="B271" s="21"/>
      <c r="C271" s="21"/>
      <c r="D271" s="21"/>
      <c r="E271" s="21"/>
      <c r="F271" s="21"/>
      <c r="G271" s="21"/>
      <c r="H271" s="21"/>
      <c r="I271" s="21"/>
      <c r="J271" s="21"/>
      <c r="K271" s="21"/>
      <c r="L271" s="21"/>
      <c r="M271" s="21"/>
      <c r="N271" s="21"/>
      <c r="O271" s="21"/>
      <c r="P271" s="21"/>
      <c r="Q271" s="21"/>
      <c r="R271" s="21"/>
      <c r="S271" s="21"/>
      <c r="T271" s="21"/>
      <c r="U271" s="21"/>
      <c r="V271" s="21"/>
      <c r="W271" s="21"/>
      <c r="X271" s="21"/>
      <c r="Y271" s="21"/>
      <c r="Z271" s="21"/>
    </row>
    <row r="272" customFormat="false" ht="13.8" hidden="false" customHeight="false" outlineLevel="0" collapsed="false">
      <c r="A272" s="21"/>
      <c r="B272" s="21"/>
      <c r="C272" s="21"/>
      <c r="D272" s="21"/>
      <c r="E272" s="21"/>
      <c r="F272" s="21"/>
      <c r="G272" s="21"/>
      <c r="H272" s="21"/>
      <c r="I272" s="21"/>
      <c r="J272" s="21"/>
      <c r="K272" s="21"/>
      <c r="L272" s="21"/>
      <c r="M272" s="21"/>
      <c r="N272" s="21"/>
      <c r="O272" s="21"/>
      <c r="P272" s="21"/>
      <c r="Q272" s="21"/>
      <c r="R272" s="21"/>
      <c r="S272" s="21"/>
      <c r="T272" s="21"/>
      <c r="U272" s="21"/>
      <c r="V272" s="21"/>
      <c r="W272" s="21"/>
      <c r="X272" s="21"/>
      <c r="Y272" s="21"/>
      <c r="Z272" s="21"/>
    </row>
    <row r="273" customFormat="false" ht="13.8" hidden="false" customHeight="false" outlineLevel="0" collapsed="false">
      <c r="A273" s="21"/>
      <c r="B273" s="21"/>
      <c r="C273" s="21"/>
      <c r="D273" s="21"/>
      <c r="E273" s="21"/>
      <c r="F273" s="21"/>
      <c r="G273" s="21"/>
      <c r="H273" s="21"/>
      <c r="I273" s="21"/>
      <c r="J273" s="21"/>
      <c r="K273" s="21"/>
      <c r="L273" s="21"/>
      <c r="M273" s="21"/>
      <c r="N273" s="21"/>
      <c r="O273" s="21"/>
      <c r="P273" s="21"/>
      <c r="Q273" s="21"/>
      <c r="R273" s="21"/>
      <c r="S273" s="21"/>
      <c r="T273" s="21"/>
      <c r="U273" s="21"/>
      <c r="V273" s="21"/>
      <c r="W273" s="21"/>
      <c r="X273" s="21"/>
      <c r="Y273" s="21"/>
      <c r="Z273" s="21"/>
    </row>
    <row r="274" customFormat="false" ht="13.8" hidden="false" customHeight="false" outlineLevel="0" collapsed="false">
      <c r="A274" s="21"/>
      <c r="B274" s="21"/>
      <c r="C274" s="21"/>
      <c r="D274" s="21"/>
      <c r="E274" s="21"/>
      <c r="F274" s="21"/>
      <c r="G274" s="21"/>
      <c r="H274" s="21"/>
      <c r="I274" s="21"/>
      <c r="J274" s="21"/>
      <c r="K274" s="21"/>
      <c r="L274" s="21"/>
      <c r="M274" s="21"/>
      <c r="N274" s="21"/>
      <c r="O274" s="21"/>
      <c r="P274" s="21"/>
      <c r="Q274" s="21"/>
      <c r="R274" s="21"/>
      <c r="S274" s="21"/>
      <c r="T274" s="21"/>
      <c r="U274" s="21"/>
      <c r="V274" s="21"/>
      <c r="W274" s="21"/>
      <c r="X274" s="21"/>
      <c r="Y274" s="21"/>
      <c r="Z274" s="21"/>
    </row>
    <row r="275" customFormat="false" ht="13.8" hidden="false" customHeight="false" outlineLevel="0" collapsed="false">
      <c r="A275" s="21"/>
      <c r="B275" s="21"/>
      <c r="C275" s="21"/>
      <c r="D275" s="21"/>
      <c r="E275" s="21"/>
      <c r="F275" s="21"/>
      <c r="G275" s="21"/>
      <c r="H275" s="21"/>
      <c r="I275" s="21"/>
      <c r="J275" s="21"/>
      <c r="K275" s="21"/>
      <c r="L275" s="21"/>
      <c r="M275" s="21"/>
      <c r="N275" s="21"/>
      <c r="O275" s="21"/>
      <c r="P275" s="21"/>
      <c r="Q275" s="21"/>
      <c r="R275" s="21"/>
      <c r="S275" s="21"/>
      <c r="T275" s="21"/>
      <c r="U275" s="21"/>
      <c r="V275" s="21"/>
      <c r="W275" s="21"/>
      <c r="X275" s="21"/>
      <c r="Y275" s="21"/>
      <c r="Z275" s="21"/>
    </row>
    <row r="276" customFormat="false" ht="13.8" hidden="false" customHeight="false" outlineLevel="0" collapsed="false">
      <c r="A276" s="21"/>
      <c r="B276" s="21"/>
      <c r="C276" s="21"/>
      <c r="D276" s="21"/>
      <c r="E276" s="21"/>
      <c r="F276" s="21"/>
      <c r="G276" s="21"/>
      <c r="H276" s="21"/>
      <c r="I276" s="21"/>
      <c r="J276" s="21"/>
      <c r="K276" s="21"/>
      <c r="L276" s="21"/>
      <c r="M276" s="21"/>
      <c r="N276" s="21"/>
      <c r="O276" s="21"/>
      <c r="P276" s="21"/>
      <c r="Q276" s="21"/>
      <c r="R276" s="21"/>
      <c r="S276" s="21"/>
      <c r="T276" s="21"/>
      <c r="U276" s="21"/>
      <c r="V276" s="21"/>
      <c r="W276" s="21"/>
      <c r="X276" s="21"/>
      <c r="Y276" s="21"/>
      <c r="Z276" s="21"/>
    </row>
    <row r="277" customFormat="false" ht="13.8" hidden="false" customHeight="false" outlineLevel="0" collapsed="false">
      <c r="A277" s="21"/>
      <c r="B277" s="21"/>
      <c r="C277" s="21"/>
      <c r="D277" s="21"/>
      <c r="E277" s="21"/>
      <c r="F277" s="21"/>
      <c r="G277" s="21"/>
      <c r="H277" s="21"/>
      <c r="I277" s="21"/>
      <c r="J277" s="21"/>
      <c r="K277" s="21"/>
      <c r="L277" s="21"/>
      <c r="M277" s="21"/>
      <c r="N277" s="21"/>
      <c r="O277" s="21"/>
      <c r="P277" s="21"/>
      <c r="Q277" s="21"/>
      <c r="R277" s="21"/>
      <c r="S277" s="21"/>
      <c r="T277" s="21"/>
      <c r="U277" s="21"/>
      <c r="V277" s="21"/>
      <c r="W277" s="21"/>
      <c r="X277" s="21"/>
      <c r="Y277" s="21"/>
      <c r="Z277" s="21"/>
    </row>
    <row r="278" customFormat="false" ht="13.8" hidden="false" customHeight="false" outlineLevel="0" collapsed="false">
      <c r="A278" s="21"/>
      <c r="B278" s="21"/>
      <c r="C278" s="21"/>
      <c r="D278" s="21"/>
      <c r="E278" s="21"/>
      <c r="F278" s="21"/>
      <c r="G278" s="21"/>
      <c r="H278" s="21"/>
      <c r="I278" s="21"/>
      <c r="J278" s="21"/>
      <c r="K278" s="21"/>
      <c r="L278" s="21"/>
      <c r="M278" s="21"/>
      <c r="N278" s="21"/>
      <c r="O278" s="21"/>
      <c r="P278" s="21"/>
      <c r="Q278" s="21"/>
      <c r="R278" s="21"/>
      <c r="S278" s="21"/>
      <c r="T278" s="21"/>
      <c r="U278" s="21"/>
      <c r="V278" s="21"/>
      <c r="W278" s="21"/>
      <c r="X278" s="21"/>
      <c r="Y278" s="21"/>
      <c r="Z278" s="21"/>
    </row>
    <row r="279" customFormat="false" ht="13.8" hidden="false" customHeight="false" outlineLevel="0" collapsed="false">
      <c r="A279" s="21"/>
      <c r="B279" s="21"/>
      <c r="C279" s="21"/>
      <c r="D279" s="21"/>
      <c r="E279" s="21"/>
      <c r="F279" s="21"/>
      <c r="G279" s="21"/>
      <c r="H279" s="21"/>
      <c r="I279" s="21"/>
      <c r="J279" s="21"/>
      <c r="K279" s="21"/>
      <c r="L279" s="21"/>
      <c r="M279" s="21"/>
      <c r="N279" s="21"/>
      <c r="O279" s="21"/>
      <c r="P279" s="21"/>
      <c r="Q279" s="21"/>
      <c r="R279" s="21"/>
      <c r="S279" s="21"/>
      <c r="T279" s="21"/>
      <c r="U279" s="21"/>
      <c r="V279" s="21"/>
      <c r="W279" s="21"/>
      <c r="X279" s="21"/>
      <c r="Y279" s="21"/>
      <c r="Z279" s="21"/>
    </row>
    <row r="280" customFormat="false" ht="13.8" hidden="false" customHeight="false" outlineLevel="0" collapsed="false">
      <c r="A280" s="21"/>
      <c r="B280" s="21"/>
      <c r="C280" s="21"/>
      <c r="D280" s="21"/>
      <c r="E280" s="21"/>
      <c r="F280" s="21"/>
      <c r="G280" s="21"/>
      <c r="H280" s="21"/>
      <c r="I280" s="21"/>
      <c r="J280" s="21"/>
      <c r="K280" s="21"/>
      <c r="L280" s="21"/>
      <c r="M280" s="21"/>
      <c r="N280" s="21"/>
      <c r="O280" s="21"/>
      <c r="P280" s="21"/>
      <c r="Q280" s="21"/>
      <c r="R280" s="21"/>
      <c r="S280" s="21"/>
      <c r="T280" s="21"/>
      <c r="U280" s="21"/>
      <c r="V280" s="21"/>
      <c r="W280" s="21"/>
      <c r="X280" s="21"/>
      <c r="Y280" s="21"/>
      <c r="Z280" s="21"/>
    </row>
    <row r="281" customFormat="false" ht="13.8" hidden="false" customHeight="false" outlineLevel="0" collapsed="false">
      <c r="A281" s="21"/>
      <c r="B281" s="21"/>
      <c r="C281" s="21"/>
      <c r="D281" s="21"/>
      <c r="E281" s="21"/>
      <c r="F281" s="21"/>
      <c r="G281" s="21"/>
      <c r="H281" s="21"/>
      <c r="I281" s="21"/>
      <c r="J281" s="21"/>
      <c r="K281" s="21"/>
      <c r="L281" s="21"/>
      <c r="M281" s="21"/>
      <c r="N281" s="21"/>
      <c r="O281" s="21"/>
      <c r="P281" s="21"/>
      <c r="Q281" s="21"/>
      <c r="R281" s="21"/>
      <c r="S281" s="21"/>
      <c r="T281" s="21"/>
      <c r="U281" s="21"/>
      <c r="V281" s="21"/>
      <c r="W281" s="21"/>
      <c r="X281" s="21"/>
      <c r="Y281" s="21"/>
      <c r="Z281" s="21"/>
    </row>
    <row r="282" customFormat="false" ht="13.8" hidden="false" customHeight="false" outlineLevel="0" collapsed="false">
      <c r="A282" s="21"/>
      <c r="B282" s="21"/>
      <c r="C282" s="21"/>
      <c r="D282" s="21"/>
      <c r="E282" s="21"/>
      <c r="F282" s="21"/>
      <c r="G282" s="21"/>
      <c r="H282" s="21"/>
      <c r="I282" s="21"/>
      <c r="J282" s="21"/>
      <c r="K282" s="21"/>
      <c r="L282" s="21"/>
      <c r="M282" s="21"/>
      <c r="N282" s="21"/>
      <c r="O282" s="21"/>
      <c r="P282" s="21"/>
      <c r="Q282" s="21"/>
      <c r="R282" s="21"/>
      <c r="S282" s="21"/>
      <c r="T282" s="21"/>
      <c r="U282" s="21"/>
      <c r="V282" s="21"/>
      <c r="W282" s="21"/>
      <c r="X282" s="21"/>
      <c r="Y282" s="21"/>
      <c r="Z282" s="21"/>
    </row>
    <row r="283" customFormat="false" ht="13.8" hidden="false" customHeight="false" outlineLevel="0" collapsed="false">
      <c r="A283" s="21"/>
      <c r="B283" s="21"/>
      <c r="C283" s="21"/>
      <c r="D283" s="21"/>
      <c r="E283" s="21"/>
      <c r="F283" s="21"/>
      <c r="G283" s="21"/>
      <c r="H283" s="21"/>
      <c r="I283" s="21"/>
      <c r="J283" s="21"/>
      <c r="K283" s="21"/>
      <c r="L283" s="21"/>
      <c r="M283" s="21"/>
      <c r="N283" s="21"/>
      <c r="O283" s="21"/>
      <c r="P283" s="21"/>
      <c r="Q283" s="21"/>
      <c r="R283" s="21"/>
      <c r="S283" s="21"/>
      <c r="T283" s="21"/>
      <c r="U283" s="21"/>
      <c r="V283" s="21"/>
      <c r="W283" s="21"/>
      <c r="X283" s="21"/>
      <c r="Y283" s="21"/>
      <c r="Z283" s="21"/>
    </row>
    <row r="284" customFormat="false" ht="13.8" hidden="false" customHeight="false" outlineLevel="0" collapsed="false">
      <c r="A284" s="21"/>
      <c r="B284" s="21"/>
      <c r="C284" s="21"/>
      <c r="D284" s="21"/>
      <c r="E284" s="21"/>
      <c r="F284" s="21"/>
      <c r="G284" s="21"/>
      <c r="H284" s="21"/>
      <c r="I284" s="21"/>
      <c r="J284" s="21"/>
      <c r="K284" s="21"/>
      <c r="L284" s="21"/>
      <c r="M284" s="21"/>
      <c r="N284" s="21"/>
      <c r="O284" s="21"/>
      <c r="P284" s="21"/>
      <c r="Q284" s="21"/>
      <c r="R284" s="21"/>
      <c r="S284" s="21"/>
      <c r="T284" s="21"/>
      <c r="U284" s="21"/>
      <c r="V284" s="21"/>
      <c r="W284" s="21"/>
      <c r="X284" s="21"/>
      <c r="Y284" s="21"/>
      <c r="Z284" s="21"/>
    </row>
    <row r="285" customFormat="false" ht="13.8" hidden="false" customHeight="false" outlineLevel="0" collapsed="false">
      <c r="A285" s="21"/>
      <c r="B285" s="21"/>
      <c r="C285" s="21"/>
      <c r="D285" s="21"/>
      <c r="E285" s="21"/>
      <c r="F285" s="21"/>
      <c r="G285" s="21"/>
      <c r="H285" s="21"/>
      <c r="I285" s="21"/>
      <c r="J285" s="21"/>
      <c r="K285" s="21"/>
      <c r="L285" s="21"/>
      <c r="M285" s="21"/>
      <c r="N285" s="21"/>
      <c r="O285" s="21"/>
      <c r="P285" s="21"/>
      <c r="Q285" s="21"/>
      <c r="R285" s="21"/>
      <c r="S285" s="21"/>
      <c r="T285" s="21"/>
      <c r="U285" s="21"/>
      <c r="V285" s="21"/>
      <c r="W285" s="21"/>
      <c r="X285" s="21"/>
      <c r="Y285" s="21"/>
      <c r="Z285" s="21"/>
    </row>
    <row r="286" customFormat="false" ht="13.8" hidden="false" customHeight="false" outlineLevel="0" collapsed="false">
      <c r="A286" s="21"/>
      <c r="B286" s="21"/>
      <c r="C286" s="21"/>
      <c r="D286" s="21"/>
      <c r="E286" s="21"/>
      <c r="F286" s="21"/>
      <c r="G286" s="21"/>
      <c r="H286" s="21"/>
      <c r="I286" s="21"/>
      <c r="J286" s="21"/>
      <c r="K286" s="21"/>
      <c r="L286" s="21"/>
      <c r="M286" s="21"/>
      <c r="N286" s="21"/>
      <c r="O286" s="21"/>
      <c r="P286" s="21"/>
      <c r="Q286" s="21"/>
      <c r="R286" s="21"/>
      <c r="S286" s="21"/>
      <c r="T286" s="21"/>
      <c r="U286" s="21"/>
      <c r="V286" s="21"/>
      <c r="W286" s="21"/>
      <c r="X286" s="21"/>
      <c r="Y286" s="21"/>
      <c r="Z286" s="21"/>
    </row>
    <row r="287" customFormat="false" ht="13.8" hidden="false" customHeight="false" outlineLevel="0" collapsed="false">
      <c r="A287" s="21"/>
      <c r="B287" s="21"/>
      <c r="C287" s="21"/>
      <c r="D287" s="21"/>
      <c r="E287" s="21"/>
      <c r="F287" s="21"/>
      <c r="G287" s="21"/>
      <c r="H287" s="21"/>
      <c r="I287" s="21"/>
      <c r="J287" s="21"/>
      <c r="K287" s="21"/>
      <c r="L287" s="21"/>
      <c r="M287" s="21"/>
      <c r="N287" s="21"/>
      <c r="O287" s="21"/>
      <c r="P287" s="21"/>
      <c r="Q287" s="21"/>
      <c r="R287" s="21"/>
      <c r="S287" s="21"/>
      <c r="T287" s="21"/>
      <c r="U287" s="21"/>
      <c r="V287" s="21"/>
      <c r="W287" s="21"/>
      <c r="X287" s="21"/>
      <c r="Y287" s="21"/>
      <c r="Z287" s="21"/>
    </row>
    <row r="288" customFormat="false" ht="13.8" hidden="false" customHeight="false" outlineLevel="0" collapsed="false">
      <c r="A288" s="21"/>
      <c r="B288" s="21"/>
      <c r="C288" s="21"/>
      <c r="D288" s="21"/>
      <c r="E288" s="21"/>
      <c r="F288" s="21"/>
      <c r="G288" s="21"/>
      <c r="H288" s="21"/>
      <c r="I288" s="21"/>
      <c r="J288" s="21"/>
      <c r="K288" s="21"/>
      <c r="L288" s="21"/>
      <c r="M288" s="21"/>
      <c r="N288" s="21"/>
      <c r="O288" s="21"/>
      <c r="P288" s="21"/>
      <c r="Q288" s="21"/>
      <c r="R288" s="21"/>
      <c r="S288" s="21"/>
      <c r="T288" s="21"/>
      <c r="U288" s="21"/>
      <c r="V288" s="21"/>
      <c r="W288" s="21"/>
      <c r="X288" s="21"/>
      <c r="Y288" s="21"/>
      <c r="Z288" s="21"/>
    </row>
    <row r="289" customFormat="false" ht="13.8" hidden="false" customHeight="false" outlineLevel="0" collapsed="false">
      <c r="A289" s="21"/>
      <c r="B289" s="21"/>
      <c r="C289" s="21"/>
      <c r="D289" s="21"/>
      <c r="E289" s="21"/>
      <c r="F289" s="21"/>
      <c r="G289" s="21"/>
      <c r="H289" s="21"/>
      <c r="I289" s="21"/>
      <c r="J289" s="21"/>
      <c r="K289" s="21"/>
      <c r="L289" s="21"/>
      <c r="M289" s="21"/>
      <c r="N289" s="21"/>
      <c r="O289" s="21"/>
      <c r="P289" s="21"/>
      <c r="Q289" s="21"/>
      <c r="R289" s="21"/>
      <c r="S289" s="21"/>
      <c r="T289" s="21"/>
      <c r="U289" s="21"/>
      <c r="V289" s="21"/>
      <c r="W289" s="21"/>
      <c r="X289" s="21"/>
      <c r="Y289" s="21"/>
      <c r="Z289" s="21"/>
    </row>
    <row r="290" customFormat="false" ht="13.8" hidden="false" customHeight="false" outlineLevel="0" collapsed="false">
      <c r="A290" s="21"/>
      <c r="B290" s="21"/>
      <c r="C290" s="21"/>
      <c r="D290" s="21"/>
      <c r="E290" s="21"/>
      <c r="F290" s="21"/>
      <c r="G290" s="21"/>
      <c r="H290" s="21"/>
      <c r="I290" s="21"/>
      <c r="J290" s="21"/>
      <c r="K290" s="21"/>
      <c r="L290" s="21"/>
      <c r="M290" s="21"/>
      <c r="N290" s="21"/>
      <c r="O290" s="21"/>
      <c r="P290" s="21"/>
      <c r="Q290" s="21"/>
      <c r="R290" s="21"/>
      <c r="S290" s="21"/>
      <c r="T290" s="21"/>
      <c r="U290" s="21"/>
      <c r="V290" s="21"/>
      <c r="W290" s="21"/>
      <c r="X290" s="21"/>
      <c r="Y290" s="21"/>
      <c r="Z290" s="21"/>
    </row>
    <row r="291" customFormat="false" ht="13.8" hidden="false" customHeight="false" outlineLevel="0" collapsed="false">
      <c r="A291" s="21"/>
      <c r="B291" s="21"/>
      <c r="C291" s="21"/>
      <c r="D291" s="21"/>
      <c r="E291" s="21"/>
      <c r="F291" s="21"/>
      <c r="G291" s="21"/>
      <c r="H291" s="21"/>
      <c r="I291" s="21"/>
      <c r="J291" s="21"/>
      <c r="K291" s="21"/>
      <c r="L291" s="21"/>
      <c r="M291" s="21"/>
      <c r="N291" s="21"/>
      <c r="O291" s="21"/>
      <c r="P291" s="21"/>
      <c r="Q291" s="21"/>
      <c r="R291" s="21"/>
      <c r="S291" s="21"/>
      <c r="T291" s="21"/>
      <c r="U291" s="21"/>
      <c r="V291" s="21"/>
      <c r="W291" s="21"/>
      <c r="X291" s="21"/>
      <c r="Y291" s="21"/>
      <c r="Z291" s="21"/>
    </row>
    <row r="292" customFormat="false" ht="13.8" hidden="false" customHeight="false" outlineLevel="0" collapsed="false">
      <c r="A292" s="21"/>
      <c r="B292" s="21"/>
      <c r="C292" s="21"/>
      <c r="D292" s="21"/>
      <c r="E292" s="21"/>
      <c r="F292" s="21"/>
      <c r="G292" s="21"/>
      <c r="H292" s="21"/>
      <c r="I292" s="21"/>
      <c r="J292" s="21"/>
      <c r="K292" s="21"/>
      <c r="L292" s="21"/>
      <c r="M292" s="21"/>
      <c r="N292" s="21"/>
      <c r="O292" s="21"/>
      <c r="P292" s="21"/>
      <c r="Q292" s="21"/>
      <c r="R292" s="21"/>
      <c r="S292" s="21"/>
      <c r="T292" s="21"/>
      <c r="U292" s="21"/>
      <c r="V292" s="21"/>
      <c r="W292" s="21"/>
      <c r="X292" s="21"/>
      <c r="Y292" s="21"/>
      <c r="Z292" s="21"/>
    </row>
    <row r="293" customFormat="false" ht="13.8" hidden="false" customHeight="false" outlineLevel="0" collapsed="false">
      <c r="A293" s="21"/>
      <c r="B293" s="21"/>
      <c r="C293" s="21"/>
      <c r="D293" s="21"/>
      <c r="E293" s="21"/>
      <c r="F293" s="21"/>
      <c r="G293" s="21"/>
      <c r="H293" s="21"/>
      <c r="I293" s="21"/>
      <c r="J293" s="21"/>
      <c r="K293" s="21"/>
      <c r="L293" s="21"/>
      <c r="M293" s="21"/>
      <c r="N293" s="21"/>
      <c r="O293" s="21"/>
      <c r="P293" s="21"/>
      <c r="Q293" s="21"/>
      <c r="R293" s="21"/>
      <c r="S293" s="21"/>
      <c r="T293" s="21"/>
      <c r="U293" s="21"/>
      <c r="V293" s="21"/>
      <c r="W293" s="21"/>
      <c r="X293" s="21"/>
      <c r="Y293" s="21"/>
      <c r="Z293" s="21"/>
    </row>
    <row r="294" customFormat="false" ht="13.8" hidden="false" customHeight="false" outlineLevel="0" collapsed="false">
      <c r="A294" s="21"/>
      <c r="B294" s="21"/>
      <c r="C294" s="21"/>
      <c r="D294" s="21"/>
      <c r="E294" s="21"/>
      <c r="F294" s="21"/>
      <c r="G294" s="21"/>
      <c r="H294" s="21"/>
      <c r="I294" s="21"/>
      <c r="J294" s="21"/>
      <c r="K294" s="21"/>
      <c r="L294" s="21"/>
      <c r="M294" s="21"/>
      <c r="N294" s="21"/>
      <c r="O294" s="21"/>
      <c r="P294" s="21"/>
      <c r="Q294" s="21"/>
      <c r="R294" s="21"/>
      <c r="S294" s="21"/>
      <c r="T294" s="21"/>
      <c r="U294" s="21"/>
      <c r="V294" s="21"/>
      <c r="W294" s="21"/>
      <c r="X294" s="21"/>
      <c r="Y294" s="21"/>
      <c r="Z294" s="21"/>
    </row>
    <row r="295" customFormat="false" ht="13.8" hidden="false" customHeight="false" outlineLevel="0" collapsed="false">
      <c r="A295" s="21"/>
      <c r="B295" s="21"/>
      <c r="C295" s="21"/>
      <c r="D295" s="21"/>
      <c r="E295" s="21"/>
      <c r="F295" s="21"/>
      <c r="G295" s="21"/>
      <c r="H295" s="21"/>
      <c r="I295" s="21"/>
      <c r="J295" s="21"/>
      <c r="K295" s="21"/>
      <c r="L295" s="21"/>
      <c r="M295" s="21"/>
      <c r="N295" s="21"/>
      <c r="O295" s="21"/>
      <c r="P295" s="21"/>
      <c r="Q295" s="21"/>
      <c r="R295" s="21"/>
      <c r="S295" s="21"/>
      <c r="T295" s="21"/>
      <c r="U295" s="21"/>
      <c r="V295" s="21"/>
      <c r="W295" s="21"/>
      <c r="X295" s="21"/>
      <c r="Y295" s="21"/>
      <c r="Z295" s="21"/>
    </row>
    <row r="296" customFormat="false" ht="13.8" hidden="false" customHeight="false" outlineLevel="0" collapsed="false">
      <c r="A296" s="21"/>
      <c r="B296" s="21"/>
      <c r="C296" s="21"/>
      <c r="D296" s="21"/>
      <c r="E296" s="21"/>
      <c r="F296" s="21"/>
      <c r="G296" s="21"/>
      <c r="H296" s="21"/>
      <c r="I296" s="21"/>
      <c r="J296" s="21"/>
      <c r="K296" s="21"/>
      <c r="L296" s="21"/>
      <c r="M296" s="21"/>
      <c r="N296" s="21"/>
      <c r="O296" s="21"/>
      <c r="P296" s="21"/>
      <c r="Q296" s="21"/>
      <c r="R296" s="21"/>
      <c r="S296" s="21"/>
      <c r="T296" s="21"/>
      <c r="U296" s="21"/>
      <c r="V296" s="21"/>
      <c r="W296" s="21"/>
      <c r="X296" s="21"/>
      <c r="Y296" s="21"/>
      <c r="Z296" s="21"/>
    </row>
    <row r="297" customFormat="false" ht="13.8" hidden="false" customHeight="false" outlineLevel="0" collapsed="false">
      <c r="A297" s="21"/>
      <c r="B297" s="21"/>
      <c r="C297" s="21"/>
      <c r="D297" s="21"/>
      <c r="E297" s="21"/>
      <c r="F297" s="21"/>
      <c r="G297" s="21"/>
      <c r="H297" s="21"/>
      <c r="I297" s="21"/>
      <c r="J297" s="21"/>
      <c r="K297" s="21"/>
      <c r="L297" s="21"/>
      <c r="M297" s="21"/>
      <c r="N297" s="21"/>
      <c r="O297" s="21"/>
      <c r="P297" s="21"/>
      <c r="Q297" s="21"/>
      <c r="R297" s="21"/>
      <c r="S297" s="21"/>
      <c r="T297" s="21"/>
      <c r="U297" s="21"/>
      <c r="V297" s="21"/>
      <c r="W297" s="21"/>
      <c r="X297" s="21"/>
      <c r="Y297" s="21"/>
      <c r="Z297" s="21"/>
    </row>
    <row r="298" customFormat="false" ht="13.8" hidden="false" customHeight="false" outlineLevel="0" collapsed="false">
      <c r="A298" s="21"/>
      <c r="B298" s="21"/>
      <c r="C298" s="21"/>
      <c r="D298" s="21"/>
      <c r="E298" s="21"/>
      <c r="F298" s="21"/>
      <c r="G298" s="21"/>
      <c r="H298" s="21"/>
      <c r="I298" s="21"/>
      <c r="J298" s="21"/>
      <c r="K298" s="21"/>
      <c r="L298" s="21"/>
      <c r="M298" s="21"/>
      <c r="N298" s="21"/>
      <c r="O298" s="21"/>
      <c r="P298" s="21"/>
      <c r="Q298" s="21"/>
      <c r="R298" s="21"/>
      <c r="S298" s="21"/>
      <c r="T298" s="21"/>
      <c r="U298" s="21"/>
      <c r="V298" s="21"/>
      <c r="W298" s="21"/>
      <c r="X298" s="21"/>
      <c r="Y298" s="21"/>
      <c r="Z298" s="21"/>
    </row>
    <row r="299" customFormat="false" ht="13.8" hidden="false" customHeight="false" outlineLevel="0" collapsed="false">
      <c r="A299" s="21"/>
      <c r="B299" s="21"/>
      <c r="C299" s="21"/>
      <c r="D299" s="21"/>
      <c r="E299" s="21"/>
      <c r="F299" s="21"/>
      <c r="G299" s="21"/>
      <c r="H299" s="21"/>
      <c r="I299" s="21"/>
      <c r="J299" s="21"/>
      <c r="K299" s="21"/>
      <c r="L299" s="21"/>
      <c r="M299" s="21"/>
      <c r="N299" s="21"/>
      <c r="O299" s="21"/>
      <c r="P299" s="21"/>
      <c r="Q299" s="21"/>
      <c r="R299" s="21"/>
      <c r="S299" s="21"/>
      <c r="T299" s="21"/>
      <c r="U299" s="21"/>
      <c r="V299" s="21"/>
      <c r="W299" s="21"/>
      <c r="X299" s="21"/>
      <c r="Y299" s="21"/>
      <c r="Z299" s="21"/>
    </row>
    <row r="300" customFormat="false" ht="13.8" hidden="false" customHeight="false" outlineLevel="0" collapsed="false">
      <c r="A300" s="21"/>
      <c r="B300" s="21"/>
      <c r="C300" s="21"/>
      <c r="D300" s="21"/>
      <c r="E300" s="21"/>
      <c r="F300" s="21"/>
      <c r="G300" s="21"/>
      <c r="H300" s="21"/>
      <c r="I300" s="21"/>
      <c r="J300" s="21"/>
      <c r="K300" s="21"/>
      <c r="L300" s="21"/>
      <c r="M300" s="21"/>
      <c r="N300" s="21"/>
      <c r="O300" s="21"/>
      <c r="P300" s="21"/>
      <c r="Q300" s="21"/>
      <c r="R300" s="21"/>
      <c r="S300" s="21"/>
      <c r="T300" s="21"/>
      <c r="U300" s="21"/>
      <c r="V300" s="21"/>
      <c r="W300" s="21"/>
      <c r="X300" s="21"/>
      <c r="Y300" s="21"/>
      <c r="Z300" s="21"/>
    </row>
    <row r="301" customFormat="false" ht="13.8" hidden="false" customHeight="false" outlineLevel="0" collapsed="false">
      <c r="A301" s="21"/>
      <c r="B301" s="21"/>
      <c r="C301" s="21"/>
      <c r="D301" s="21"/>
      <c r="E301" s="21"/>
      <c r="F301" s="21"/>
      <c r="G301" s="21"/>
      <c r="H301" s="21"/>
      <c r="I301" s="21"/>
      <c r="J301" s="21"/>
      <c r="K301" s="21"/>
      <c r="L301" s="21"/>
      <c r="M301" s="21"/>
      <c r="N301" s="21"/>
      <c r="O301" s="21"/>
      <c r="P301" s="21"/>
      <c r="Q301" s="21"/>
      <c r="R301" s="21"/>
      <c r="S301" s="21"/>
      <c r="T301" s="21"/>
      <c r="U301" s="21"/>
      <c r="V301" s="21"/>
      <c r="W301" s="21"/>
      <c r="X301" s="21"/>
      <c r="Y301" s="21"/>
      <c r="Z301" s="21"/>
    </row>
    <row r="302" customFormat="false" ht="13.8" hidden="false" customHeight="false" outlineLevel="0" collapsed="false">
      <c r="A302" s="21"/>
      <c r="B302" s="21"/>
      <c r="C302" s="21"/>
      <c r="D302" s="21"/>
      <c r="E302" s="21"/>
      <c r="F302" s="21"/>
      <c r="G302" s="21"/>
      <c r="H302" s="21"/>
      <c r="I302" s="21"/>
      <c r="J302" s="21"/>
      <c r="K302" s="21"/>
      <c r="L302" s="21"/>
      <c r="M302" s="21"/>
      <c r="N302" s="21"/>
      <c r="O302" s="21"/>
      <c r="P302" s="21"/>
      <c r="Q302" s="21"/>
      <c r="R302" s="21"/>
      <c r="S302" s="21"/>
      <c r="T302" s="21"/>
      <c r="U302" s="21"/>
      <c r="V302" s="21"/>
      <c r="W302" s="21"/>
      <c r="X302" s="21"/>
      <c r="Y302" s="21"/>
      <c r="Z302" s="21"/>
    </row>
    <row r="303" customFormat="false" ht="13.8" hidden="false" customHeight="false" outlineLevel="0" collapsed="false">
      <c r="A303" s="21"/>
      <c r="B303" s="21"/>
      <c r="C303" s="21"/>
      <c r="D303" s="21"/>
      <c r="E303" s="21"/>
      <c r="F303" s="21"/>
      <c r="G303" s="21"/>
      <c r="H303" s="21"/>
      <c r="I303" s="21"/>
      <c r="J303" s="21"/>
      <c r="K303" s="21"/>
      <c r="L303" s="21"/>
      <c r="M303" s="21"/>
      <c r="N303" s="21"/>
      <c r="O303" s="21"/>
      <c r="P303" s="21"/>
      <c r="Q303" s="21"/>
      <c r="R303" s="21"/>
      <c r="S303" s="21"/>
      <c r="T303" s="21"/>
      <c r="U303" s="21"/>
      <c r="V303" s="21"/>
      <c r="W303" s="21"/>
      <c r="X303" s="21"/>
      <c r="Y303" s="21"/>
      <c r="Z303" s="21"/>
    </row>
    <row r="304" customFormat="false" ht="13.8" hidden="false" customHeight="false" outlineLevel="0" collapsed="false">
      <c r="A304" s="21"/>
      <c r="B304" s="21"/>
      <c r="C304" s="21"/>
      <c r="D304" s="21"/>
      <c r="E304" s="21"/>
      <c r="F304" s="21"/>
      <c r="G304" s="21"/>
      <c r="H304" s="21"/>
      <c r="I304" s="21"/>
      <c r="J304" s="21"/>
      <c r="K304" s="21"/>
      <c r="L304" s="21"/>
      <c r="M304" s="21"/>
      <c r="N304" s="21"/>
      <c r="O304" s="21"/>
      <c r="P304" s="21"/>
      <c r="Q304" s="21"/>
      <c r="R304" s="21"/>
      <c r="S304" s="21"/>
      <c r="T304" s="21"/>
      <c r="U304" s="21"/>
      <c r="V304" s="21"/>
      <c r="W304" s="21"/>
      <c r="X304" s="21"/>
      <c r="Y304" s="21"/>
      <c r="Z304" s="21"/>
    </row>
    <row r="305" customFormat="false" ht="13.8" hidden="false" customHeight="false" outlineLevel="0" collapsed="false">
      <c r="A305" s="21"/>
      <c r="B305" s="21"/>
      <c r="C305" s="21"/>
      <c r="D305" s="21"/>
      <c r="E305" s="21"/>
      <c r="F305" s="21"/>
      <c r="G305" s="21"/>
      <c r="H305" s="21"/>
      <c r="I305" s="21"/>
      <c r="J305" s="21"/>
      <c r="K305" s="21"/>
      <c r="L305" s="21"/>
      <c r="M305" s="21"/>
      <c r="N305" s="21"/>
      <c r="O305" s="21"/>
      <c r="P305" s="21"/>
      <c r="Q305" s="21"/>
      <c r="R305" s="21"/>
      <c r="S305" s="21"/>
      <c r="T305" s="21"/>
      <c r="U305" s="21"/>
      <c r="V305" s="21"/>
      <c r="W305" s="21"/>
      <c r="X305" s="21"/>
      <c r="Y305" s="21"/>
      <c r="Z305" s="21"/>
    </row>
    <row r="306" customFormat="false" ht="13.8" hidden="false" customHeight="false" outlineLevel="0" collapsed="false">
      <c r="A306" s="21"/>
      <c r="B306" s="21"/>
      <c r="C306" s="21"/>
      <c r="D306" s="21"/>
      <c r="E306" s="21"/>
      <c r="F306" s="21"/>
      <c r="G306" s="21"/>
      <c r="H306" s="21"/>
      <c r="I306" s="21"/>
      <c r="J306" s="21"/>
      <c r="K306" s="21"/>
      <c r="L306" s="21"/>
      <c r="M306" s="21"/>
      <c r="N306" s="21"/>
      <c r="O306" s="21"/>
      <c r="P306" s="21"/>
      <c r="Q306" s="21"/>
      <c r="R306" s="21"/>
      <c r="S306" s="21"/>
      <c r="T306" s="21"/>
      <c r="U306" s="21"/>
      <c r="V306" s="21"/>
      <c r="W306" s="21"/>
      <c r="X306" s="21"/>
      <c r="Y306" s="21"/>
      <c r="Z306" s="21"/>
    </row>
    <row r="307" customFormat="false" ht="13.8" hidden="false" customHeight="false" outlineLevel="0" collapsed="false">
      <c r="A307" s="21"/>
      <c r="B307" s="21"/>
      <c r="C307" s="21"/>
      <c r="D307" s="21"/>
      <c r="E307" s="21"/>
      <c r="F307" s="21"/>
      <c r="G307" s="21"/>
      <c r="H307" s="21"/>
      <c r="I307" s="21"/>
      <c r="J307" s="21"/>
      <c r="K307" s="21"/>
      <c r="L307" s="21"/>
      <c r="M307" s="21"/>
      <c r="N307" s="21"/>
      <c r="O307" s="21"/>
      <c r="P307" s="21"/>
      <c r="Q307" s="21"/>
      <c r="R307" s="21"/>
      <c r="S307" s="21"/>
      <c r="T307" s="21"/>
      <c r="U307" s="21"/>
      <c r="V307" s="21"/>
      <c r="W307" s="21"/>
      <c r="X307" s="21"/>
      <c r="Y307" s="21"/>
      <c r="Z307" s="21"/>
    </row>
    <row r="308" customFormat="false" ht="13.8" hidden="false" customHeight="false" outlineLevel="0" collapsed="false">
      <c r="A308" s="21"/>
      <c r="B308" s="21"/>
      <c r="C308" s="21"/>
      <c r="D308" s="21"/>
      <c r="E308" s="21"/>
      <c r="F308" s="21"/>
      <c r="G308" s="21"/>
      <c r="H308" s="21"/>
      <c r="I308" s="21"/>
      <c r="J308" s="21"/>
      <c r="K308" s="21"/>
      <c r="L308" s="21"/>
      <c r="M308" s="21"/>
      <c r="N308" s="21"/>
      <c r="O308" s="21"/>
      <c r="P308" s="21"/>
      <c r="Q308" s="21"/>
      <c r="R308" s="21"/>
      <c r="S308" s="21"/>
      <c r="T308" s="21"/>
      <c r="U308" s="21"/>
      <c r="V308" s="21"/>
      <c r="W308" s="21"/>
      <c r="X308" s="21"/>
      <c r="Y308" s="21"/>
      <c r="Z308" s="21"/>
    </row>
    <row r="309" customFormat="false" ht="13.8" hidden="false" customHeight="false" outlineLevel="0" collapsed="false">
      <c r="A309" s="21"/>
      <c r="B309" s="21"/>
      <c r="C309" s="21"/>
      <c r="D309" s="21"/>
      <c r="E309" s="21"/>
      <c r="F309" s="21"/>
      <c r="G309" s="21"/>
      <c r="H309" s="21"/>
      <c r="I309" s="21"/>
      <c r="J309" s="21"/>
      <c r="K309" s="21"/>
      <c r="L309" s="21"/>
      <c r="M309" s="21"/>
      <c r="N309" s="21"/>
      <c r="O309" s="21"/>
      <c r="P309" s="21"/>
      <c r="Q309" s="21"/>
      <c r="R309" s="21"/>
      <c r="S309" s="21"/>
      <c r="T309" s="21"/>
      <c r="U309" s="21"/>
      <c r="V309" s="21"/>
      <c r="W309" s="21"/>
      <c r="X309" s="21"/>
      <c r="Y309" s="21"/>
      <c r="Z309" s="21"/>
    </row>
    <row r="310" customFormat="false" ht="13.8" hidden="false" customHeight="false" outlineLevel="0" collapsed="false">
      <c r="A310" s="21"/>
      <c r="B310" s="21"/>
      <c r="C310" s="21"/>
      <c r="D310" s="21"/>
      <c r="E310" s="21"/>
      <c r="F310" s="21"/>
      <c r="G310" s="21"/>
      <c r="H310" s="21"/>
      <c r="I310" s="21"/>
      <c r="J310" s="21"/>
      <c r="K310" s="21"/>
      <c r="L310" s="21"/>
      <c r="M310" s="21"/>
      <c r="N310" s="21"/>
      <c r="O310" s="21"/>
      <c r="P310" s="21"/>
      <c r="Q310" s="21"/>
      <c r="R310" s="21"/>
      <c r="S310" s="21"/>
      <c r="T310" s="21"/>
      <c r="U310" s="21"/>
      <c r="V310" s="21"/>
      <c r="W310" s="21"/>
      <c r="X310" s="21"/>
      <c r="Y310" s="21"/>
      <c r="Z310" s="21"/>
    </row>
    <row r="311" customFormat="false" ht="13.8" hidden="false" customHeight="false" outlineLevel="0" collapsed="false">
      <c r="A311" s="21"/>
      <c r="B311" s="21"/>
      <c r="C311" s="21"/>
      <c r="D311" s="21"/>
      <c r="E311" s="21"/>
      <c r="F311" s="21"/>
      <c r="G311" s="21"/>
      <c r="H311" s="21"/>
      <c r="I311" s="21"/>
      <c r="J311" s="21"/>
      <c r="K311" s="21"/>
      <c r="L311" s="21"/>
      <c r="M311" s="21"/>
      <c r="N311" s="21"/>
      <c r="O311" s="21"/>
      <c r="P311" s="21"/>
      <c r="Q311" s="21"/>
      <c r="R311" s="21"/>
      <c r="S311" s="21"/>
      <c r="T311" s="21"/>
      <c r="U311" s="21"/>
      <c r="V311" s="21"/>
      <c r="W311" s="21"/>
      <c r="X311" s="21"/>
      <c r="Y311" s="21"/>
      <c r="Z311" s="21"/>
    </row>
    <row r="312" customFormat="false" ht="13.8" hidden="false" customHeight="false" outlineLevel="0" collapsed="false">
      <c r="A312" s="21"/>
      <c r="B312" s="21"/>
      <c r="C312" s="21"/>
      <c r="D312" s="21"/>
      <c r="E312" s="21"/>
      <c r="F312" s="21"/>
      <c r="G312" s="21"/>
      <c r="H312" s="21"/>
      <c r="I312" s="21"/>
      <c r="J312" s="21"/>
      <c r="K312" s="21"/>
      <c r="L312" s="21"/>
      <c r="M312" s="21"/>
      <c r="N312" s="21"/>
      <c r="O312" s="21"/>
      <c r="P312" s="21"/>
      <c r="Q312" s="21"/>
      <c r="R312" s="21"/>
      <c r="S312" s="21"/>
      <c r="T312" s="21"/>
      <c r="U312" s="21"/>
      <c r="V312" s="21"/>
      <c r="W312" s="21"/>
      <c r="X312" s="21"/>
      <c r="Y312" s="21"/>
      <c r="Z312" s="21"/>
    </row>
    <row r="313" customFormat="false" ht="13.8" hidden="false" customHeight="false" outlineLevel="0" collapsed="false">
      <c r="A313" s="21"/>
      <c r="B313" s="21"/>
      <c r="C313" s="21"/>
      <c r="D313" s="21"/>
      <c r="E313" s="21"/>
      <c r="F313" s="21"/>
      <c r="G313" s="21"/>
      <c r="H313" s="21"/>
      <c r="I313" s="21"/>
      <c r="J313" s="21"/>
      <c r="K313" s="21"/>
      <c r="L313" s="21"/>
      <c r="M313" s="21"/>
      <c r="N313" s="21"/>
      <c r="O313" s="21"/>
      <c r="P313" s="21"/>
      <c r="Q313" s="21"/>
      <c r="R313" s="21"/>
      <c r="S313" s="21"/>
      <c r="T313" s="21"/>
      <c r="U313" s="21"/>
      <c r="V313" s="21"/>
      <c r="W313" s="21"/>
      <c r="X313" s="21"/>
      <c r="Y313" s="21"/>
      <c r="Z313" s="21"/>
    </row>
    <row r="314" customFormat="false" ht="13.8" hidden="false" customHeight="false" outlineLevel="0" collapsed="false">
      <c r="A314" s="21"/>
      <c r="B314" s="21"/>
      <c r="C314" s="21"/>
      <c r="D314" s="21"/>
      <c r="E314" s="21"/>
      <c r="F314" s="21"/>
      <c r="G314" s="21"/>
      <c r="H314" s="21"/>
      <c r="I314" s="21"/>
      <c r="J314" s="21"/>
      <c r="K314" s="21"/>
      <c r="L314" s="21"/>
      <c r="M314" s="21"/>
      <c r="N314" s="21"/>
      <c r="O314" s="21"/>
      <c r="P314" s="21"/>
      <c r="Q314" s="21"/>
      <c r="R314" s="21"/>
      <c r="S314" s="21"/>
      <c r="T314" s="21"/>
      <c r="U314" s="21"/>
      <c r="V314" s="21"/>
      <c r="W314" s="21"/>
      <c r="X314" s="21"/>
      <c r="Y314" s="21"/>
      <c r="Z314" s="21"/>
    </row>
    <row r="315" customFormat="false" ht="13.8" hidden="false" customHeight="false" outlineLevel="0" collapsed="false">
      <c r="A315" s="21"/>
      <c r="B315" s="21"/>
      <c r="C315" s="21"/>
      <c r="D315" s="21"/>
      <c r="E315" s="21"/>
      <c r="F315" s="21"/>
      <c r="G315" s="21"/>
      <c r="H315" s="21"/>
      <c r="I315" s="21"/>
      <c r="J315" s="21"/>
      <c r="K315" s="21"/>
      <c r="L315" s="21"/>
      <c r="M315" s="21"/>
      <c r="N315" s="21"/>
      <c r="O315" s="21"/>
      <c r="P315" s="21"/>
      <c r="Q315" s="21"/>
      <c r="R315" s="21"/>
      <c r="S315" s="21"/>
      <c r="T315" s="21"/>
      <c r="U315" s="21"/>
      <c r="V315" s="21"/>
      <c r="W315" s="21"/>
      <c r="X315" s="21"/>
      <c r="Y315" s="21"/>
      <c r="Z315" s="21"/>
    </row>
    <row r="316" customFormat="false" ht="13.8" hidden="false" customHeight="false" outlineLevel="0" collapsed="false">
      <c r="A316" s="21"/>
      <c r="B316" s="21"/>
      <c r="C316" s="21"/>
      <c r="D316" s="21"/>
      <c r="E316" s="21"/>
      <c r="F316" s="21"/>
      <c r="G316" s="21"/>
      <c r="H316" s="21"/>
      <c r="I316" s="21"/>
      <c r="J316" s="21"/>
      <c r="K316" s="21"/>
      <c r="L316" s="21"/>
      <c r="M316" s="21"/>
      <c r="N316" s="21"/>
      <c r="O316" s="21"/>
      <c r="P316" s="21"/>
      <c r="Q316" s="21"/>
      <c r="R316" s="21"/>
      <c r="S316" s="21"/>
      <c r="T316" s="21"/>
      <c r="U316" s="21"/>
      <c r="V316" s="21"/>
      <c r="W316" s="21"/>
      <c r="X316" s="21"/>
      <c r="Y316" s="21"/>
      <c r="Z316" s="21"/>
    </row>
    <row r="317" customFormat="false" ht="13.8" hidden="false" customHeight="false" outlineLevel="0" collapsed="false">
      <c r="A317" s="21"/>
      <c r="B317" s="21"/>
      <c r="C317" s="21"/>
      <c r="D317" s="21"/>
      <c r="E317" s="21"/>
      <c r="F317" s="21"/>
      <c r="G317" s="21"/>
      <c r="H317" s="21"/>
      <c r="I317" s="21"/>
      <c r="J317" s="21"/>
      <c r="K317" s="21"/>
      <c r="L317" s="21"/>
      <c r="M317" s="21"/>
      <c r="N317" s="21"/>
      <c r="O317" s="21"/>
      <c r="P317" s="21"/>
      <c r="Q317" s="21"/>
      <c r="R317" s="21"/>
      <c r="S317" s="21"/>
      <c r="T317" s="21"/>
      <c r="U317" s="21"/>
      <c r="V317" s="21"/>
      <c r="W317" s="21"/>
      <c r="X317" s="21"/>
      <c r="Y317" s="21"/>
      <c r="Z317" s="21"/>
    </row>
    <row r="318" customFormat="false" ht="13.8" hidden="false" customHeight="false" outlineLevel="0" collapsed="false">
      <c r="A318" s="21"/>
      <c r="B318" s="21"/>
      <c r="C318" s="21"/>
      <c r="D318" s="21"/>
      <c r="E318" s="21"/>
      <c r="F318" s="21"/>
      <c r="G318" s="21"/>
      <c r="H318" s="21"/>
      <c r="I318" s="21"/>
      <c r="J318" s="21"/>
      <c r="K318" s="21"/>
      <c r="L318" s="21"/>
      <c r="M318" s="21"/>
      <c r="N318" s="21"/>
      <c r="O318" s="21"/>
      <c r="P318" s="21"/>
      <c r="Q318" s="21"/>
      <c r="R318" s="21"/>
      <c r="S318" s="21"/>
      <c r="T318" s="21"/>
      <c r="U318" s="21"/>
      <c r="V318" s="21"/>
      <c r="W318" s="21"/>
      <c r="X318" s="21"/>
      <c r="Y318" s="21"/>
      <c r="Z318" s="21"/>
    </row>
    <row r="319" customFormat="false" ht="13.8" hidden="false" customHeight="false" outlineLevel="0" collapsed="false">
      <c r="A319" s="21"/>
      <c r="B319" s="21"/>
      <c r="C319" s="21"/>
      <c r="D319" s="21"/>
      <c r="E319" s="21"/>
      <c r="F319" s="21"/>
      <c r="G319" s="21"/>
      <c r="H319" s="21"/>
      <c r="I319" s="21"/>
      <c r="J319" s="21"/>
      <c r="K319" s="21"/>
      <c r="L319" s="21"/>
      <c r="M319" s="21"/>
      <c r="N319" s="21"/>
      <c r="O319" s="21"/>
      <c r="P319" s="21"/>
      <c r="Q319" s="21"/>
      <c r="R319" s="21"/>
      <c r="S319" s="21"/>
      <c r="T319" s="21"/>
      <c r="U319" s="21"/>
      <c r="V319" s="21"/>
      <c r="W319" s="21"/>
      <c r="X319" s="21"/>
      <c r="Y319" s="21"/>
      <c r="Z319" s="21"/>
    </row>
    <row r="320" customFormat="false" ht="13.8" hidden="false" customHeight="false" outlineLevel="0" collapsed="false">
      <c r="A320" s="21"/>
      <c r="B320" s="21"/>
      <c r="C320" s="21"/>
      <c r="D320" s="21"/>
      <c r="E320" s="21"/>
      <c r="F320" s="21"/>
      <c r="G320" s="21"/>
      <c r="H320" s="21"/>
      <c r="I320" s="21"/>
      <c r="J320" s="21"/>
      <c r="K320" s="21"/>
      <c r="L320" s="21"/>
      <c r="M320" s="21"/>
      <c r="N320" s="21"/>
      <c r="O320" s="21"/>
      <c r="P320" s="21"/>
      <c r="Q320" s="21"/>
      <c r="R320" s="21"/>
      <c r="S320" s="21"/>
      <c r="T320" s="21"/>
      <c r="U320" s="21"/>
      <c r="V320" s="21"/>
      <c r="W320" s="21"/>
      <c r="X320" s="21"/>
      <c r="Y320" s="21"/>
      <c r="Z320" s="21"/>
    </row>
    <row r="321" customFormat="false" ht="13.8" hidden="false" customHeight="false" outlineLevel="0" collapsed="false">
      <c r="A321" s="21"/>
      <c r="B321" s="21"/>
      <c r="C321" s="21"/>
      <c r="D321" s="21"/>
      <c r="E321" s="21"/>
      <c r="F321" s="21"/>
      <c r="G321" s="21"/>
      <c r="H321" s="21"/>
      <c r="I321" s="21"/>
      <c r="J321" s="21"/>
      <c r="K321" s="21"/>
      <c r="L321" s="21"/>
      <c r="M321" s="21"/>
      <c r="N321" s="21"/>
      <c r="O321" s="21"/>
      <c r="P321" s="21"/>
      <c r="Q321" s="21"/>
      <c r="R321" s="21"/>
      <c r="S321" s="21"/>
      <c r="T321" s="21"/>
      <c r="U321" s="21"/>
      <c r="V321" s="21"/>
      <c r="W321" s="21"/>
      <c r="X321" s="21"/>
      <c r="Y321" s="21"/>
      <c r="Z321" s="21"/>
    </row>
    <row r="322" customFormat="false" ht="13.8" hidden="false" customHeight="false" outlineLevel="0" collapsed="false">
      <c r="A322" s="21"/>
      <c r="B322" s="21"/>
      <c r="C322" s="21"/>
      <c r="D322" s="21"/>
      <c r="E322" s="21"/>
      <c r="F322" s="21"/>
      <c r="G322" s="21"/>
      <c r="H322" s="21"/>
      <c r="I322" s="21"/>
      <c r="J322" s="21"/>
      <c r="K322" s="21"/>
      <c r="L322" s="21"/>
      <c r="M322" s="21"/>
      <c r="N322" s="21"/>
      <c r="O322" s="21"/>
      <c r="P322" s="21"/>
      <c r="Q322" s="21"/>
      <c r="R322" s="21"/>
      <c r="S322" s="21"/>
      <c r="T322" s="21"/>
      <c r="U322" s="21"/>
      <c r="V322" s="21"/>
      <c r="W322" s="21"/>
      <c r="X322" s="21"/>
      <c r="Y322" s="21"/>
      <c r="Z322" s="21"/>
    </row>
    <row r="323" customFormat="false" ht="13.8" hidden="false" customHeight="false" outlineLevel="0" collapsed="false">
      <c r="A323" s="21"/>
      <c r="B323" s="21"/>
      <c r="C323" s="21"/>
      <c r="D323" s="21"/>
      <c r="E323" s="21"/>
      <c r="F323" s="21"/>
      <c r="G323" s="21"/>
      <c r="H323" s="21"/>
      <c r="I323" s="21"/>
      <c r="J323" s="21"/>
      <c r="K323" s="21"/>
      <c r="L323" s="21"/>
      <c r="M323" s="21"/>
      <c r="N323" s="21"/>
      <c r="O323" s="21"/>
      <c r="P323" s="21"/>
      <c r="Q323" s="21"/>
      <c r="R323" s="21"/>
      <c r="S323" s="21"/>
      <c r="T323" s="21"/>
      <c r="U323" s="21"/>
      <c r="V323" s="21"/>
      <c r="W323" s="21"/>
      <c r="X323" s="21"/>
      <c r="Y323" s="21"/>
      <c r="Z323" s="21"/>
    </row>
    <row r="324" customFormat="false" ht="13.8" hidden="false" customHeight="false" outlineLevel="0" collapsed="false">
      <c r="A324" s="21"/>
      <c r="B324" s="21"/>
      <c r="C324" s="21"/>
      <c r="D324" s="21"/>
      <c r="E324" s="21"/>
      <c r="F324" s="21"/>
      <c r="G324" s="21"/>
      <c r="H324" s="21"/>
      <c r="I324" s="21"/>
      <c r="J324" s="21"/>
      <c r="K324" s="21"/>
      <c r="L324" s="21"/>
      <c r="M324" s="21"/>
      <c r="N324" s="21"/>
      <c r="O324" s="21"/>
      <c r="P324" s="21"/>
      <c r="Q324" s="21"/>
      <c r="R324" s="21"/>
      <c r="S324" s="21"/>
      <c r="T324" s="21"/>
      <c r="U324" s="21"/>
      <c r="V324" s="21"/>
      <c r="W324" s="21"/>
      <c r="X324" s="21"/>
      <c r="Y324" s="21"/>
      <c r="Z324" s="21"/>
    </row>
    <row r="325" customFormat="false" ht="13.8" hidden="false" customHeight="false" outlineLevel="0" collapsed="false">
      <c r="A325" s="21"/>
      <c r="B325" s="21"/>
      <c r="C325" s="21"/>
      <c r="D325" s="21"/>
      <c r="E325" s="21"/>
      <c r="F325" s="21"/>
      <c r="G325" s="21"/>
      <c r="H325" s="21"/>
      <c r="I325" s="21"/>
      <c r="J325" s="21"/>
      <c r="K325" s="21"/>
      <c r="L325" s="21"/>
      <c r="M325" s="21"/>
      <c r="N325" s="21"/>
      <c r="O325" s="21"/>
      <c r="P325" s="21"/>
      <c r="Q325" s="21"/>
      <c r="R325" s="21"/>
      <c r="S325" s="21"/>
      <c r="T325" s="21"/>
      <c r="U325" s="21"/>
      <c r="V325" s="21"/>
      <c r="W325" s="21"/>
      <c r="X325" s="21"/>
      <c r="Y325" s="21"/>
      <c r="Z325" s="21"/>
    </row>
    <row r="326" customFormat="false" ht="13.8" hidden="false" customHeight="false" outlineLevel="0" collapsed="false">
      <c r="A326" s="21"/>
      <c r="B326" s="21"/>
      <c r="C326" s="21"/>
      <c r="D326" s="21"/>
      <c r="E326" s="21"/>
      <c r="F326" s="21"/>
      <c r="G326" s="21"/>
      <c r="H326" s="21"/>
      <c r="I326" s="21"/>
      <c r="J326" s="21"/>
      <c r="K326" s="21"/>
      <c r="L326" s="21"/>
      <c r="M326" s="21"/>
      <c r="N326" s="21"/>
      <c r="O326" s="21"/>
      <c r="P326" s="21"/>
      <c r="Q326" s="21"/>
      <c r="R326" s="21"/>
      <c r="S326" s="21"/>
      <c r="T326" s="21"/>
      <c r="U326" s="21"/>
      <c r="V326" s="21"/>
      <c r="W326" s="21"/>
      <c r="X326" s="21"/>
      <c r="Y326" s="21"/>
      <c r="Z326" s="21"/>
    </row>
    <row r="327" customFormat="false" ht="13.8" hidden="false" customHeight="false" outlineLevel="0" collapsed="false">
      <c r="A327" s="21"/>
      <c r="B327" s="21"/>
      <c r="C327" s="21"/>
      <c r="D327" s="21"/>
      <c r="E327" s="21"/>
      <c r="F327" s="21"/>
      <c r="G327" s="21"/>
      <c r="H327" s="21"/>
      <c r="I327" s="21"/>
      <c r="J327" s="21"/>
      <c r="K327" s="21"/>
      <c r="L327" s="21"/>
      <c r="M327" s="21"/>
      <c r="N327" s="21"/>
      <c r="O327" s="21"/>
      <c r="P327" s="21"/>
      <c r="Q327" s="21"/>
      <c r="R327" s="21"/>
      <c r="S327" s="21"/>
      <c r="T327" s="21"/>
      <c r="U327" s="21"/>
      <c r="V327" s="21"/>
      <c r="W327" s="21"/>
      <c r="X327" s="21"/>
      <c r="Y327" s="21"/>
      <c r="Z327" s="21"/>
    </row>
    <row r="328" customFormat="false" ht="13.8" hidden="false" customHeight="false" outlineLevel="0" collapsed="false">
      <c r="A328" s="21"/>
      <c r="B328" s="21"/>
      <c r="C328" s="21"/>
      <c r="D328" s="21"/>
      <c r="E328" s="21"/>
      <c r="F328" s="21"/>
      <c r="G328" s="21"/>
      <c r="H328" s="21"/>
      <c r="I328" s="21"/>
      <c r="J328" s="21"/>
      <c r="K328" s="21"/>
      <c r="L328" s="21"/>
      <c r="M328" s="21"/>
      <c r="N328" s="21"/>
      <c r="O328" s="21"/>
      <c r="P328" s="21"/>
      <c r="Q328" s="21"/>
      <c r="R328" s="21"/>
      <c r="S328" s="21"/>
      <c r="T328" s="21"/>
      <c r="U328" s="21"/>
      <c r="V328" s="21"/>
      <c r="W328" s="21"/>
      <c r="X328" s="21"/>
      <c r="Y328" s="21"/>
      <c r="Z328" s="21"/>
    </row>
    <row r="329" customFormat="false" ht="13.8" hidden="false" customHeight="false" outlineLevel="0" collapsed="false">
      <c r="A329" s="21"/>
      <c r="B329" s="21"/>
      <c r="C329" s="21"/>
      <c r="D329" s="21"/>
      <c r="E329" s="21"/>
      <c r="F329" s="21"/>
      <c r="G329" s="21"/>
      <c r="H329" s="21"/>
      <c r="I329" s="21"/>
      <c r="J329" s="21"/>
      <c r="K329" s="21"/>
      <c r="L329" s="21"/>
      <c r="M329" s="21"/>
      <c r="N329" s="21"/>
      <c r="O329" s="21"/>
      <c r="P329" s="21"/>
      <c r="Q329" s="21"/>
      <c r="R329" s="21"/>
      <c r="S329" s="21"/>
      <c r="T329" s="21"/>
      <c r="U329" s="21"/>
      <c r="V329" s="21"/>
      <c r="W329" s="21"/>
      <c r="X329" s="21"/>
      <c r="Y329" s="21"/>
      <c r="Z329" s="21"/>
    </row>
    <row r="330" customFormat="false" ht="13.8" hidden="false" customHeight="false" outlineLevel="0" collapsed="false">
      <c r="A330" s="21"/>
      <c r="B330" s="21"/>
      <c r="C330" s="21"/>
      <c r="D330" s="21"/>
      <c r="E330" s="21"/>
      <c r="F330" s="21"/>
      <c r="G330" s="21"/>
      <c r="H330" s="21"/>
      <c r="I330" s="21"/>
      <c r="J330" s="21"/>
      <c r="K330" s="21"/>
      <c r="L330" s="21"/>
      <c r="M330" s="21"/>
      <c r="N330" s="21"/>
      <c r="O330" s="21"/>
      <c r="P330" s="21"/>
      <c r="Q330" s="21"/>
      <c r="R330" s="21"/>
      <c r="S330" s="21"/>
      <c r="T330" s="21"/>
      <c r="U330" s="21"/>
      <c r="V330" s="21"/>
      <c r="W330" s="21"/>
      <c r="X330" s="21"/>
      <c r="Y330" s="21"/>
      <c r="Z330" s="21"/>
    </row>
    <row r="331" customFormat="false" ht="13.8" hidden="false" customHeight="false" outlineLevel="0" collapsed="false">
      <c r="A331" s="21"/>
      <c r="B331" s="21"/>
      <c r="C331" s="21"/>
      <c r="D331" s="21"/>
      <c r="E331" s="21"/>
      <c r="F331" s="21"/>
      <c r="G331" s="21"/>
      <c r="H331" s="21"/>
      <c r="I331" s="21"/>
      <c r="J331" s="21"/>
      <c r="K331" s="21"/>
      <c r="L331" s="21"/>
      <c r="M331" s="21"/>
      <c r="N331" s="21"/>
      <c r="O331" s="21"/>
      <c r="P331" s="21"/>
      <c r="Q331" s="21"/>
      <c r="R331" s="21"/>
      <c r="S331" s="21"/>
      <c r="T331" s="21"/>
      <c r="U331" s="21"/>
      <c r="V331" s="21"/>
      <c r="W331" s="21"/>
      <c r="X331" s="21"/>
      <c r="Y331" s="21"/>
      <c r="Z331" s="21"/>
    </row>
    <row r="332" customFormat="false" ht="13.8" hidden="false" customHeight="false" outlineLevel="0" collapsed="false">
      <c r="A332" s="21"/>
      <c r="B332" s="21"/>
      <c r="C332" s="21"/>
      <c r="D332" s="21"/>
      <c r="E332" s="21"/>
      <c r="F332" s="21"/>
      <c r="G332" s="21"/>
      <c r="H332" s="21"/>
      <c r="I332" s="21"/>
      <c r="J332" s="21"/>
      <c r="K332" s="21"/>
      <c r="L332" s="21"/>
      <c r="M332" s="21"/>
      <c r="N332" s="21"/>
      <c r="O332" s="21"/>
      <c r="P332" s="21"/>
      <c r="Q332" s="21"/>
      <c r="R332" s="21"/>
      <c r="S332" s="21"/>
      <c r="T332" s="21"/>
      <c r="U332" s="21"/>
      <c r="V332" s="21"/>
      <c r="W332" s="21"/>
      <c r="X332" s="21"/>
      <c r="Y332" s="21"/>
      <c r="Z332" s="21"/>
    </row>
    <row r="333" customFormat="false" ht="13.8" hidden="false" customHeight="false" outlineLevel="0" collapsed="false">
      <c r="A333" s="21"/>
      <c r="B333" s="21"/>
      <c r="C333" s="21"/>
      <c r="D333" s="21"/>
      <c r="E333" s="21"/>
      <c r="F333" s="21"/>
      <c r="G333" s="21"/>
      <c r="H333" s="21"/>
      <c r="I333" s="21"/>
      <c r="J333" s="21"/>
      <c r="K333" s="21"/>
      <c r="L333" s="21"/>
      <c r="M333" s="21"/>
      <c r="N333" s="21"/>
      <c r="O333" s="21"/>
      <c r="P333" s="21"/>
      <c r="Q333" s="21"/>
      <c r="R333" s="21"/>
      <c r="S333" s="21"/>
      <c r="T333" s="21"/>
      <c r="U333" s="21"/>
      <c r="V333" s="21"/>
      <c r="W333" s="21"/>
      <c r="X333" s="21"/>
      <c r="Y333" s="21"/>
      <c r="Z333" s="21"/>
    </row>
    <row r="334" customFormat="false" ht="13.8" hidden="false" customHeight="false" outlineLevel="0" collapsed="false">
      <c r="A334" s="21"/>
      <c r="B334" s="21"/>
      <c r="C334" s="21"/>
      <c r="D334" s="21"/>
      <c r="E334" s="21"/>
      <c r="F334" s="21"/>
      <c r="G334" s="21"/>
      <c r="H334" s="21"/>
      <c r="I334" s="21"/>
      <c r="J334" s="21"/>
      <c r="K334" s="21"/>
      <c r="L334" s="21"/>
      <c r="M334" s="21"/>
      <c r="N334" s="21"/>
      <c r="O334" s="21"/>
      <c r="P334" s="21"/>
      <c r="Q334" s="21"/>
      <c r="R334" s="21"/>
      <c r="S334" s="21"/>
      <c r="T334" s="21"/>
      <c r="U334" s="21"/>
      <c r="V334" s="21"/>
      <c r="W334" s="21"/>
      <c r="X334" s="21"/>
      <c r="Y334" s="21"/>
      <c r="Z334" s="21"/>
    </row>
    <row r="335" customFormat="false" ht="13.8" hidden="false" customHeight="false" outlineLevel="0" collapsed="false">
      <c r="A335" s="21"/>
      <c r="B335" s="21"/>
      <c r="C335" s="21"/>
      <c r="D335" s="21"/>
      <c r="E335" s="21"/>
      <c r="F335" s="21"/>
      <c r="G335" s="21"/>
      <c r="H335" s="21"/>
      <c r="I335" s="21"/>
      <c r="J335" s="21"/>
      <c r="K335" s="21"/>
      <c r="L335" s="21"/>
      <c r="M335" s="21"/>
      <c r="N335" s="21"/>
      <c r="O335" s="21"/>
      <c r="P335" s="21"/>
      <c r="Q335" s="21"/>
      <c r="R335" s="21"/>
      <c r="S335" s="21"/>
      <c r="T335" s="21"/>
      <c r="U335" s="21"/>
      <c r="V335" s="21"/>
      <c r="W335" s="21"/>
      <c r="X335" s="21"/>
      <c r="Y335" s="21"/>
      <c r="Z335" s="21"/>
    </row>
    <row r="336" customFormat="false" ht="13.8" hidden="false" customHeight="false" outlineLevel="0" collapsed="false">
      <c r="A336" s="21"/>
      <c r="B336" s="21"/>
      <c r="C336" s="21"/>
      <c r="D336" s="21"/>
      <c r="E336" s="21"/>
      <c r="F336" s="21"/>
      <c r="G336" s="21"/>
      <c r="H336" s="21"/>
      <c r="I336" s="21"/>
      <c r="J336" s="21"/>
      <c r="K336" s="21"/>
      <c r="L336" s="21"/>
      <c r="M336" s="21"/>
      <c r="N336" s="21"/>
      <c r="O336" s="21"/>
      <c r="P336" s="21"/>
      <c r="Q336" s="21"/>
      <c r="R336" s="21"/>
      <c r="S336" s="21"/>
      <c r="T336" s="21"/>
      <c r="U336" s="21"/>
      <c r="V336" s="21"/>
      <c r="W336" s="21"/>
      <c r="X336" s="21"/>
      <c r="Y336" s="21"/>
      <c r="Z336" s="21"/>
    </row>
    <row r="337" customFormat="false" ht="13.8" hidden="false" customHeight="false" outlineLevel="0" collapsed="false">
      <c r="A337" s="21"/>
      <c r="B337" s="21"/>
      <c r="C337" s="21"/>
      <c r="D337" s="21"/>
      <c r="E337" s="21"/>
      <c r="F337" s="21"/>
      <c r="G337" s="21"/>
      <c r="H337" s="21"/>
      <c r="I337" s="21"/>
      <c r="J337" s="21"/>
      <c r="K337" s="21"/>
      <c r="L337" s="21"/>
      <c r="M337" s="21"/>
      <c r="N337" s="21"/>
      <c r="O337" s="21"/>
      <c r="P337" s="21"/>
      <c r="Q337" s="21"/>
      <c r="R337" s="21"/>
      <c r="S337" s="21"/>
      <c r="T337" s="21"/>
      <c r="U337" s="21"/>
      <c r="V337" s="21"/>
      <c r="W337" s="21"/>
      <c r="X337" s="21"/>
      <c r="Y337" s="21"/>
      <c r="Z337" s="21"/>
    </row>
    <row r="338" customFormat="false" ht="13.8" hidden="false" customHeight="false" outlineLevel="0" collapsed="false">
      <c r="A338" s="21"/>
      <c r="B338" s="21"/>
      <c r="C338" s="21"/>
      <c r="D338" s="21"/>
      <c r="E338" s="21"/>
      <c r="F338" s="21"/>
      <c r="G338" s="21"/>
      <c r="H338" s="21"/>
      <c r="I338" s="21"/>
      <c r="J338" s="21"/>
      <c r="K338" s="21"/>
      <c r="L338" s="21"/>
      <c r="M338" s="21"/>
      <c r="N338" s="21"/>
      <c r="O338" s="21"/>
      <c r="P338" s="21"/>
      <c r="Q338" s="21"/>
      <c r="R338" s="21"/>
      <c r="S338" s="21"/>
      <c r="T338" s="21"/>
      <c r="U338" s="21"/>
      <c r="V338" s="21"/>
      <c r="W338" s="21"/>
      <c r="X338" s="21"/>
      <c r="Y338" s="21"/>
      <c r="Z338" s="21"/>
    </row>
    <row r="339" customFormat="false" ht="13.8" hidden="false" customHeight="false" outlineLevel="0" collapsed="false">
      <c r="A339" s="21"/>
      <c r="B339" s="21"/>
      <c r="C339" s="21"/>
      <c r="D339" s="21"/>
      <c r="E339" s="21"/>
      <c r="F339" s="21"/>
      <c r="G339" s="21"/>
      <c r="H339" s="21"/>
      <c r="I339" s="21"/>
      <c r="J339" s="21"/>
      <c r="K339" s="21"/>
      <c r="L339" s="21"/>
      <c r="M339" s="21"/>
      <c r="N339" s="21"/>
      <c r="O339" s="21"/>
      <c r="P339" s="21"/>
      <c r="Q339" s="21"/>
      <c r="R339" s="21"/>
      <c r="S339" s="21"/>
      <c r="T339" s="21"/>
      <c r="U339" s="21"/>
      <c r="V339" s="21"/>
      <c r="W339" s="21"/>
      <c r="X339" s="21"/>
      <c r="Y339" s="21"/>
      <c r="Z339" s="21"/>
    </row>
    <row r="340" customFormat="false" ht="13.8" hidden="false" customHeight="false" outlineLevel="0" collapsed="false">
      <c r="A340" s="21"/>
      <c r="B340" s="21"/>
      <c r="C340" s="21"/>
      <c r="D340" s="21"/>
      <c r="E340" s="21"/>
      <c r="F340" s="21"/>
      <c r="G340" s="21"/>
      <c r="H340" s="21"/>
      <c r="I340" s="21"/>
      <c r="J340" s="21"/>
      <c r="K340" s="21"/>
      <c r="L340" s="21"/>
      <c r="M340" s="21"/>
      <c r="N340" s="21"/>
      <c r="O340" s="21"/>
      <c r="P340" s="21"/>
      <c r="Q340" s="21"/>
      <c r="R340" s="21"/>
      <c r="S340" s="21"/>
      <c r="T340" s="21"/>
      <c r="U340" s="21"/>
      <c r="V340" s="21"/>
      <c r="W340" s="21"/>
      <c r="X340" s="21"/>
      <c r="Y340" s="21"/>
      <c r="Z340" s="21"/>
    </row>
    <row r="341" customFormat="false" ht="13.8" hidden="false" customHeight="false" outlineLevel="0" collapsed="false">
      <c r="A341" s="21"/>
      <c r="B341" s="21"/>
      <c r="C341" s="21"/>
      <c r="D341" s="21"/>
      <c r="E341" s="21"/>
      <c r="F341" s="21"/>
      <c r="G341" s="21"/>
      <c r="H341" s="21"/>
      <c r="I341" s="21"/>
      <c r="J341" s="21"/>
      <c r="K341" s="21"/>
      <c r="L341" s="21"/>
      <c r="M341" s="21"/>
      <c r="N341" s="21"/>
      <c r="O341" s="21"/>
      <c r="P341" s="21"/>
      <c r="Q341" s="21"/>
      <c r="R341" s="21"/>
      <c r="S341" s="21"/>
      <c r="T341" s="21"/>
      <c r="U341" s="21"/>
      <c r="V341" s="21"/>
      <c r="W341" s="21"/>
      <c r="X341" s="21"/>
      <c r="Y341" s="21"/>
      <c r="Z341" s="21"/>
    </row>
    <row r="342" customFormat="false" ht="13.8" hidden="false" customHeight="false" outlineLevel="0" collapsed="false">
      <c r="A342" s="21"/>
      <c r="B342" s="21"/>
      <c r="C342" s="21"/>
      <c r="D342" s="21"/>
      <c r="E342" s="21"/>
      <c r="F342" s="21"/>
      <c r="G342" s="21"/>
      <c r="H342" s="21"/>
      <c r="I342" s="21"/>
      <c r="J342" s="21"/>
      <c r="K342" s="21"/>
      <c r="L342" s="21"/>
      <c r="M342" s="21"/>
      <c r="N342" s="21"/>
      <c r="O342" s="21"/>
      <c r="P342" s="21"/>
      <c r="Q342" s="21"/>
      <c r="R342" s="21"/>
      <c r="S342" s="21"/>
      <c r="T342" s="21"/>
      <c r="U342" s="21"/>
      <c r="V342" s="21"/>
      <c r="W342" s="21"/>
      <c r="X342" s="21"/>
      <c r="Y342" s="21"/>
      <c r="Z342" s="21"/>
    </row>
    <row r="343" customFormat="false" ht="13.8" hidden="false" customHeight="false" outlineLevel="0" collapsed="false">
      <c r="A343" s="21"/>
      <c r="B343" s="21"/>
      <c r="C343" s="21"/>
      <c r="D343" s="21"/>
      <c r="E343" s="21"/>
      <c r="F343" s="21"/>
      <c r="G343" s="21"/>
      <c r="H343" s="21"/>
      <c r="I343" s="21"/>
      <c r="J343" s="21"/>
      <c r="K343" s="21"/>
      <c r="L343" s="21"/>
      <c r="M343" s="21"/>
      <c r="N343" s="21"/>
      <c r="O343" s="21"/>
      <c r="P343" s="21"/>
      <c r="Q343" s="21"/>
      <c r="R343" s="21"/>
      <c r="S343" s="21"/>
      <c r="T343" s="21"/>
      <c r="U343" s="21"/>
      <c r="V343" s="21"/>
      <c r="W343" s="21"/>
      <c r="X343" s="21"/>
      <c r="Y343" s="21"/>
      <c r="Z343" s="21"/>
    </row>
    <row r="344" customFormat="false" ht="13.8" hidden="false" customHeight="false" outlineLevel="0" collapsed="false">
      <c r="A344" s="21"/>
      <c r="B344" s="21"/>
      <c r="C344" s="21"/>
      <c r="D344" s="21"/>
      <c r="E344" s="21"/>
      <c r="F344" s="21"/>
      <c r="G344" s="21"/>
      <c r="H344" s="21"/>
      <c r="I344" s="21"/>
      <c r="J344" s="21"/>
      <c r="K344" s="21"/>
      <c r="L344" s="21"/>
      <c r="M344" s="21"/>
      <c r="N344" s="21"/>
      <c r="O344" s="21"/>
      <c r="P344" s="21"/>
      <c r="Q344" s="21"/>
      <c r="R344" s="21"/>
      <c r="S344" s="21"/>
      <c r="T344" s="21"/>
      <c r="U344" s="21"/>
      <c r="V344" s="21"/>
      <c r="W344" s="21"/>
      <c r="X344" s="21"/>
      <c r="Y344" s="21"/>
      <c r="Z344" s="21"/>
    </row>
    <row r="345" customFormat="false" ht="13.8" hidden="false" customHeight="false" outlineLevel="0" collapsed="false">
      <c r="A345" s="21"/>
      <c r="B345" s="21"/>
      <c r="C345" s="21"/>
      <c r="D345" s="21"/>
      <c r="E345" s="21"/>
      <c r="F345" s="21"/>
      <c r="G345" s="21"/>
      <c r="H345" s="21"/>
      <c r="I345" s="21"/>
      <c r="J345" s="21"/>
      <c r="K345" s="21"/>
      <c r="L345" s="21"/>
      <c r="M345" s="21"/>
      <c r="N345" s="21"/>
      <c r="O345" s="21"/>
      <c r="P345" s="21"/>
      <c r="Q345" s="21"/>
      <c r="R345" s="21"/>
      <c r="S345" s="21"/>
      <c r="T345" s="21"/>
      <c r="U345" s="21"/>
      <c r="V345" s="21"/>
      <c r="W345" s="21"/>
      <c r="X345" s="21"/>
      <c r="Y345" s="21"/>
      <c r="Z345" s="21"/>
    </row>
    <row r="346" customFormat="false" ht="13.8" hidden="false" customHeight="false" outlineLevel="0" collapsed="false">
      <c r="A346" s="21"/>
      <c r="B346" s="21"/>
      <c r="C346" s="21"/>
      <c r="D346" s="21"/>
      <c r="E346" s="21"/>
      <c r="F346" s="21"/>
      <c r="G346" s="21"/>
      <c r="H346" s="21"/>
      <c r="I346" s="21"/>
      <c r="J346" s="21"/>
      <c r="K346" s="21"/>
      <c r="L346" s="21"/>
      <c r="M346" s="21"/>
      <c r="N346" s="21"/>
      <c r="O346" s="21"/>
      <c r="P346" s="21"/>
      <c r="Q346" s="21"/>
      <c r="R346" s="21"/>
      <c r="S346" s="21"/>
      <c r="T346" s="21"/>
      <c r="U346" s="21"/>
      <c r="V346" s="21"/>
      <c r="W346" s="21"/>
      <c r="X346" s="21"/>
      <c r="Y346" s="21"/>
      <c r="Z346" s="21"/>
    </row>
    <row r="347" customFormat="false" ht="13.8" hidden="false" customHeight="false" outlineLevel="0" collapsed="false">
      <c r="A347" s="21"/>
      <c r="B347" s="21"/>
      <c r="C347" s="21"/>
      <c r="D347" s="21"/>
      <c r="E347" s="21"/>
      <c r="F347" s="21"/>
      <c r="G347" s="21"/>
      <c r="H347" s="21"/>
      <c r="I347" s="21"/>
      <c r="J347" s="21"/>
      <c r="K347" s="21"/>
      <c r="L347" s="21"/>
      <c r="M347" s="21"/>
      <c r="N347" s="21"/>
      <c r="O347" s="21"/>
      <c r="P347" s="21"/>
      <c r="Q347" s="21"/>
      <c r="R347" s="21"/>
      <c r="S347" s="21"/>
      <c r="T347" s="21"/>
      <c r="U347" s="21"/>
      <c r="V347" s="21"/>
      <c r="W347" s="21"/>
      <c r="X347" s="21"/>
      <c r="Y347" s="21"/>
      <c r="Z347" s="21"/>
    </row>
    <row r="348" customFormat="false" ht="13.8" hidden="false" customHeight="false" outlineLevel="0" collapsed="false">
      <c r="A348" s="21"/>
      <c r="B348" s="21"/>
      <c r="C348" s="21"/>
      <c r="D348" s="21"/>
      <c r="E348" s="21"/>
      <c r="F348" s="21"/>
      <c r="G348" s="21"/>
      <c r="H348" s="21"/>
      <c r="I348" s="21"/>
      <c r="J348" s="21"/>
      <c r="K348" s="21"/>
      <c r="L348" s="21"/>
      <c r="M348" s="21"/>
      <c r="N348" s="21"/>
      <c r="O348" s="21"/>
      <c r="P348" s="21"/>
      <c r="Q348" s="21"/>
      <c r="R348" s="21"/>
      <c r="S348" s="21"/>
      <c r="T348" s="21"/>
      <c r="U348" s="21"/>
      <c r="V348" s="21"/>
      <c r="W348" s="21"/>
      <c r="X348" s="21"/>
      <c r="Y348" s="21"/>
      <c r="Z348" s="21"/>
    </row>
    <row r="349" customFormat="false" ht="13.8" hidden="false" customHeight="false" outlineLevel="0" collapsed="false">
      <c r="A349" s="21"/>
      <c r="B349" s="21"/>
      <c r="C349" s="21"/>
      <c r="D349" s="21"/>
      <c r="E349" s="21"/>
      <c r="F349" s="21"/>
      <c r="G349" s="21"/>
      <c r="H349" s="21"/>
      <c r="I349" s="21"/>
      <c r="J349" s="21"/>
      <c r="K349" s="21"/>
      <c r="L349" s="21"/>
      <c r="M349" s="21"/>
      <c r="N349" s="21"/>
      <c r="O349" s="21"/>
      <c r="P349" s="21"/>
      <c r="Q349" s="21"/>
      <c r="R349" s="21"/>
      <c r="S349" s="21"/>
      <c r="T349" s="21"/>
      <c r="U349" s="21"/>
      <c r="V349" s="21"/>
      <c r="W349" s="21"/>
      <c r="X349" s="21"/>
      <c r="Y349" s="21"/>
      <c r="Z349" s="21"/>
    </row>
    <row r="350" customFormat="false" ht="13.8" hidden="false" customHeight="false" outlineLevel="0" collapsed="false">
      <c r="A350" s="21"/>
      <c r="B350" s="21"/>
      <c r="C350" s="21"/>
      <c r="D350" s="21"/>
      <c r="E350" s="21"/>
      <c r="F350" s="21"/>
      <c r="G350" s="21"/>
      <c r="H350" s="21"/>
      <c r="I350" s="21"/>
      <c r="J350" s="21"/>
      <c r="K350" s="21"/>
      <c r="L350" s="21"/>
      <c r="M350" s="21"/>
      <c r="N350" s="21"/>
      <c r="O350" s="21"/>
      <c r="P350" s="21"/>
      <c r="Q350" s="21"/>
      <c r="R350" s="21"/>
      <c r="S350" s="21"/>
      <c r="T350" s="21"/>
      <c r="U350" s="21"/>
      <c r="V350" s="21"/>
      <c r="W350" s="21"/>
      <c r="X350" s="21"/>
      <c r="Y350" s="21"/>
      <c r="Z350" s="21"/>
    </row>
    <row r="351" customFormat="false" ht="13.8" hidden="false" customHeight="false" outlineLevel="0" collapsed="false">
      <c r="A351" s="21"/>
      <c r="B351" s="21"/>
      <c r="C351" s="21"/>
      <c r="D351" s="21"/>
      <c r="E351" s="21"/>
      <c r="F351" s="21"/>
      <c r="G351" s="21"/>
      <c r="H351" s="21"/>
      <c r="I351" s="21"/>
      <c r="J351" s="21"/>
      <c r="K351" s="21"/>
      <c r="L351" s="21"/>
      <c r="M351" s="21"/>
      <c r="N351" s="21"/>
      <c r="O351" s="21"/>
      <c r="P351" s="21"/>
      <c r="Q351" s="21"/>
      <c r="R351" s="21"/>
      <c r="S351" s="21"/>
      <c r="T351" s="21"/>
      <c r="U351" s="21"/>
      <c r="V351" s="21"/>
      <c r="W351" s="21"/>
      <c r="X351" s="21"/>
      <c r="Y351" s="21"/>
      <c r="Z351" s="21"/>
    </row>
    <row r="352" customFormat="false" ht="13.8" hidden="false" customHeight="false" outlineLevel="0" collapsed="false">
      <c r="A352" s="21"/>
      <c r="B352" s="21"/>
      <c r="C352" s="21"/>
      <c r="D352" s="21"/>
      <c r="E352" s="21"/>
      <c r="F352" s="21"/>
      <c r="G352" s="21"/>
      <c r="H352" s="21"/>
      <c r="I352" s="21"/>
      <c r="J352" s="21"/>
      <c r="K352" s="21"/>
      <c r="L352" s="21"/>
      <c r="M352" s="21"/>
      <c r="N352" s="21"/>
      <c r="O352" s="21"/>
      <c r="P352" s="21"/>
      <c r="Q352" s="21"/>
      <c r="R352" s="21"/>
      <c r="S352" s="21"/>
      <c r="T352" s="21"/>
      <c r="U352" s="21"/>
      <c r="V352" s="21"/>
      <c r="W352" s="21"/>
      <c r="X352" s="21"/>
      <c r="Y352" s="21"/>
      <c r="Z352" s="21"/>
    </row>
    <row r="353" customFormat="false" ht="13.8" hidden="false" customHeight="false" outlineLevel="0" collapsed="false">
      <c r="A353" s="21"/>
      <c r="B353" s="21"/>
      <c r="C353" s="21"/>
      <c r="D353" s="21"/>
      <c r="E353" s="21"/>
      <c r="F353" s="21"/>
      <c r="G353" s="21"/>
      <c r="H353" s="21"/>
      <c r="I353" s="21"/>
      <c r="J353" s="21"/>
      <c r="K353" s="21"/>
      <c r="L353" s="21"/>
      <c r="M353" s="21"/>
      <c r="N353" s="21"/>
      <c r="O353" s="21"/>
      <c r="P353" s="21"/>
      <c r="Q353" s="21"/>
      <c r="R353" s="21"/>
      <c r="S353" s="21"/>
      <c r="T353" s="21"/>
      <c r="U353" s="21"/>
      <c r="V353" s="21"/>
      <c r="W353" s="21"/>
      <c r="X353" s="21"/>
      <c r="Y353" s="21"/>
      <c r="Z353" s="21"/>
    </row>
    <row r="354" customFormat="false" ht="13.8" hidden="false" customHeight="false" outlineLevel="0" collapsed="false">
      <c r="A354" s="21"/>
      <c r="B354" s="21"/>
      <c r="C354" s="21"/>
      <c r="D354" s="21"/>
      <c r="E354" s="21"/>
      <c r="F354" s="21"/>
      <c r="G354" s="21"/>
      <c r="H354" s="21"/>
      <c r="I354" s="21"/>
      <c r="J354" s="21"/>
      <c r="K354" s="21"/>
      <c r="L354" s="21"/>
      <c r="M354" s="21"/>
      <c r="N354" s="21"/>
      <c r="O354" s="21"/>
      <c r="P354" s="21"/>
      <c r="Q354" s="21"/>
      <c r="R354" s="21"/>
      <c r="S354" s="21"/>
      <c r="T354" s="21"/>
      <c r="U354" s="21"/>
      <c r="V354" s="21"/>
      <c r="W354" s="21"/>
      <c r="X354" s="21"/>
      <c r="Y354" s="21"/>
      <c r="Z354" s="21"/>
    </row>
    <row r="355" customFormat="false" ht="13.8" hidden="false" customHeight="false" outlineLevel="0" collapsed="false">
      <c r="A355" s="21"/>
      <c r="B355" s="21"/>
      <c r="C355" s="21"/>
      <c r="D355" s="21"/>
      <c r="E355" s="21"/>
      <c r="F355" s="21"/>
      <c r="G355" s="21"/>
      <c r="H355" s="21"/>
      <c r="I355" s="21"/>
      <c r="J355" s="21"/>
      <c r="K355" s="21"/>
      <c r="L355" s="21"/>
      <c r="M355" s="21"/>
      <c r="N355" s="21"/>
      <c r="O355" s="21"/>
      <c r="P355" s="21"/>
      <c r="Q355" s="21"/>
      <c r="R355" s="21"/>
      <c r="S355" s="21"/>
      <c r="T355" s="21"/>
      <c r="U355" s="21"/>
      <c r="V355" s="21"/>
      <c r="W355" s="21"/>
      <c r="X355" s="21"/>
      <c r="Y355" s="21"/>
      <c r="Z355" s="21"/>
    </row>
    <row r="356" customFormat="false" ht="13.8" hidden="false" customHeight="false" outlineLevel="0" collapsed="false">
      <c r="A356" s="21"/>
      <c r="B356" s="21"/>
      <c r="C356" s="21"/>
      <c r="D356" s="21"/>
      <c r="E356" s="21"/>
      <c r="F356" s="21"/>
      <c r="G356" s="21"/>
      <c r="H356" s="21"/>
      <c r="I356" s="21"/>
      <c r="J356" s="21"/>
      <c r="K356" s="21"/>
      <c r="L356" s="21"/>
      <c r="M356" s="21"/>
      <c r="N356" s="21"/>
      <c r="O356" s="21"/>
      <c r="P356" s="21"/>
      <c r="Q356" s="21"/>
      <c r="R356" s="21"/>
      <c r="S356" s="21"/>
      <c r="T356" s="21"/>
      <c r="U356" s="21"/>
      <c r="V356" s="21"/>
      <c r="W356" s="21"/>
      <c r="X356" s="21"/>
      <c r="Y356" s="21"/>
      <c r="Z356" s="21"/>
    </row>
    <row r="357" customFormat="false" ht="13.8" hidden="false" customHeight="false" outlineLevel="0" collapsed="false">
      <c r="A357" s="21"/>
      <c r="B357" s="21"/>
      <c r="C357" s="21"/>
      <c r="D357" s="21"/>
      <c r="E357" s="21"/>
      <c r="F357" s="21"/>
      <c r="G357" s="21"/>
      <c r="H357" s="21"/>
      <c r="I357" s="21"/>
      <c r="J357" s="21"/>
      <c r="K357" s="21"/>
      <c r="L357" s="21"/>
      <c r="M357" s="21"/>
      <c r="N357" s="21"/>
      <c r="O357" s="21"/>
      <c r="P357" s="21"/>
      <c r="Q357" s="21"/>
      <c r="R357" s="21"/>
      <c r="S357" s="21"/>
      <c r="T357" s="21"/>
      <c r="U357" s="21"/>
      <c r="V357" s="21"/>
      <c r="W357" s="21"/>
      <c r="X357" s="21"/>
      <c r="Y357" s="21"/>
      <c r="Z357" s="21"/>
    </row>
    <row r="358" customFormat="false" ht="13.8" hidden="false" customHeight="false" outlineLevel="0" collapsed="false">
      <c r="A358" s="21"/>
      <c r="B358" s="21"/>
      <c r="C358" s="21"/>
      <c r="D358" s="21"/>
      <c r="E358" s="21"/>
      <c r="F358" s="21"/>
      <c r="G358" s="21"/>
      <c r="H358" s="21"/>
      <c r="I358" s="21"/>
      <c r="J358" s="21"/>
      <c r="K358" s="21"/>
      <c r="L358" s="21"/>
      <c r="M358" s="21"/>
      <c r="N358" s="21"/>
      <c r="O358" s="21"/>
      <c r="P358" s="21"/>
      <c r="Q358" s="21"/>
      <c r="R358" s="21"/>
      <c r="S358" s="21"/>
      <c r="T358" s="21"/>
      <c r="U358" s="21"/>
      <c r="V358" s="21"/>
      <c r="W358" s="21"/>
      <c r="X358" s="21"/>
      <c r="Y358" s="21"/>
      <c r="Z358" s="21"/>
    </row>
    <row r="359" customFormat="false" ht="13.8" hidden="false" customHeight="false" outlineLevel="0" collapsed="false">
      <c r="A359" s="21"/>
      <c r="B359" s="21"/>
      <c r="C359" s="21"/>
      <c r="D359" s="21"/>
      <c r="E359" s="21"/>
      <c r="F359" s="21"/>
      <c r="G359" s="21"/>
      <c r="H359" s="21"/>
      <c r="I359" s="21"/>
      <c r="J359" s="21"/>
      <c r="K359" s="21"/>
      <c r="L359" s="21"/>
      <c r="M359" s="21"/>
      <c r="N359" s="21"/>
      <c r="O359" s="21"/>
      <c r="P359" s="21"/>
      <c r="Q359" s="21"/>
      <c r="R359" s="21"/>
      <c r="S359" s="21"/>
      <c r="T359" s="21"/>
      <c r="U359" s="21"/>
      <c r="V359" s="21"/>
      <c r="W359" s="21"/>
      <c r="X359" s="21"/>
      <c r="Y359" s="21"/>
      <c r="Z359" s="21"/>
    </row>
    <row r="360" customFormat="false" ht="13.8" hidden="false" customHeight="false" outlineLevel="0" collapsed="false">
      <c r="A360" s="21"/>
      <c r="B360" s="21"/>
      <c r="C360" s="21"/>
      <c r="D360" s="21"/>
      <c r="E360" s="21"/>
      <c r="F360" s="21"/>
      <c r="G360" s="21"/>
      <c r="H360" s="21"/>
      <c r="I360" s="21"/>
      <c r="J360" s="21"/>
      <c r="K360" s="21"/>
      <c r="L360" s="21"/>
      <c r="M360" s="21"/>
      <c r="N360" s="21"/>
      <c r="O360" s="21"/>
      <c r="P360" s="21"/>
      <c r="Q360" s="21"/>
      <c r="R360" s="21"/>
      <c r="S360" s="21"/>
      <c r="T360" s="21"/>
      <c r="U360" s="21"/>
      <c r="V360" s="21"/>
      <c r="W360" s="21"/>
      <c r="X360" s="21"/>
      <c r="Y360" s="21"/>
      <c r="Z360" s="21"/>
    </row>
    <row r="361" customFormat="false" ht="13.8" hidden="false" customHeight="false" outlineLevel="0" collapsed="false">
      <c r="A361" s="21"/>
      <c r="B361" s="21"/>
      <c r="C361" s="21"/>
      <c r="D361" s="21"/>
      <c r="E361" s="21"/>
      <c r="F361" s="21"/>
      <c r="G361" s="21"/>
      <c r="H361" s="21"/>
      <c r="I361" s="21"/>
      <c r="J361" s="21"/>
      <c r="K361" s="21"/>
      <c r="L361" s="21"/>
      <c r="M361" s="21"/>
      <c r="N361" s="21"/>
      <c r="O361" s="21"/>
      <c r="P361" s="21"/>
      <c r="Q361" s="21"/>
      <c r="R361" s="21"/>
      <c r="S361" s="21"/>
      <c r="T361" s="21"/>
      <c r="U361" s="21"/>
      <c r="V361" s="21"/>
      <c r="W361" s="21"/>
      <c r="X361" s="21"/>
      <c r="Y361" s="21"/>
      <c r="Z361" s="21"/>
    </row>
    <row r="362" customFormat="false" ht="13.8" hidden="false" customHeight="false" outlineLevel="0" collapsed="false">
      <c r="A362" s="21"/>
      <c r="B362" s="21"/>
      <c r="C362" s="21"/>
      <c r="D362" s="21"/>
      <c r="E362" s="21"/>
      <c r="F362" s="21"/>
      <c r="G362" s="21"/>
      <c r="H362" s="21"/>
      <c r="I362" s="21"/>
      <c r="J362" s="21"/>
      <c r="K362" s="21"/>
      <c r="L362" s="21"/>
      <c r="M362" s="21"/>
      <c r="N362" s="21"/>
      <c r="O362" s="21"/>
      <c r="P362" s="21"/>
      <c r="Q362" s="21"/>
      <c r="R362" s="21"/>
      <c r="S362" s="21"/>
      <c r="T362" s="21"/>
      <c r="U362" s="21"/>
      <c r="V362" s="21"/>
      <c r="W362" s="21"/>
      <c r="X362" s="21"/>
      <c r="Y362" s="21"/>
      <c r="Z362" s="21"/>
    </row>
    <row r="363" customFormat="false" ht="13.8" hidden="false" customHeight="false" outlineLevel="0" collapsed="false">
      <c r="A363" s="21"/>
      <c r="B363" s="21"/>
      <c r="C363" s="21"/>
      <c r="D363" s="21"/>
      <c r="E363" s="21"/>
      <c r="F363" s="21"/>
      <c r="G363" s="21"/>
      <c r="H363" s="21"/>
      <c r="I363" s="21"/>
      <c r="J363" s="21"/>
      <c r="K363" s="21"/>
      <c r="L363" s="21"/>
      <c r="M363" s="21"/>
      <c r="N363" s="21"/>
      <c r="O363" s="21"/>
      <c r="P363" s="21"/>
      <c r="Q363" s="21"/>
      <c r="R363" s="21"/>
      <c r="S363" s="21"/>
      <c r="T363" s="21"/>
      <c r="U363" s="21"/>
      <c r="V363" s="21"/>
      <c r="W363" s="21"/>
      <c r="X363" s="21"/>
      <c r="Y363" s="21"/>
      <c r="Z363" s="21"/>
    </row>
    <row r="364" customFormat="false" ht="13.8" hidden="false" customHeight="false" outlineLevel="0" collapsed="false">
      <c r="A364" s="21"/>
      <c r="B364" s="21"/>
      <c r="C364" s="21"/>
      <c r="D364" s="21"/>
      <c r="E364" s="21"/>
      <c r="F364" s="21"/>
      <c r="G364" s="21"/>
      <c r="H364" s="21"/>
      <c r="I364" s="21"/>
      <c r="J364" s="21"/>
      <c r="K364" s="21"/>
      <c r="L364" s="21"/>
      <c r="M364" s="21"/>
      <c r="N364" s="21"/>
      <c r="O364" s="21"/>
      <c r="P364" s="21"/>
      <c r="Q364" s="21"/>
      <c r="R364" s="21"/>
      <c r="S364" s="21"/>
      <c r="T364" s="21"/>
      <c r="U364" s="21"/>
      <c r="V364" s="21"/>
      <c r="W364" s="21"/>
      <c r="X364" s="21"/>
      <c r="Y364" s="21"/>
      <c r="Z364" s="21"/>
    </row>
    <row r="365" customFormat="false" ht="13.8" hidden="false" customHeight="false" outlineLevel="0" collapsed="false">
      <c r="A365" s="21"/>
      <c r="B365" s="21"/>
      <c r="C365" s="21"/>
      <c r="D365" s="21"/>
      <c r="E365" s="21"/>
      <c r="F365" s="21"/>
      <c r="G365" s="21"/>
      <c r="H365" s="21"/>
      <c r="I365" s="21"/>
      <c r="J365" s="21"/>
      <c r="K365" s="21"/>
      <c r="L365" s="21"/>
      <c r="M365" s="21"/>
      <c r="N365" s="21"/>
      <c r="O365" s="21"/>
      <c r="P365" s="21"/>
      <c r="Q365" s="21"/>
      <c r="R365" s="21"/>
      <c r="S365" s="21"/>
      <c r="T365" s="21"/>
      <c r="U365" s="21"/>
      <c r="V365" s="21"/>
      <c r="W365" s="21"/>
      <c r="X365" s="21"/>
      <c r="Y365" s="21"/>
      <c r="Z365" s="21"/>
    </row>
    <row r="366" customFormat="false" ht="13.8" hidden="false" customHeight="false" outlineLevel="0" collapsed="false">
      <c r="A366" s="21"/>
      <c r="B366" s="21"/>
      <c r="C366" s="21"/>
      <c r="D366" s="21"/>
      <c r="E366" s="21"/>
      <c r="F366" s="21"/>
      <c r="G366" s="21"/>
      <c r="H366" s="21"/>
      <c r="I366" s="21"/>
      <c r="J366" s="21"/>
      <c r="K366" s="21"/>
      <c r="L366" s="21"/>
      <c r="M366" s="21"/>
      <c r="N366" s="21"/>
      <c r="O366" s="21"/>
      <c r="P366" s="21"/>
      <c r="Q366" s="21"/>
      <c r="R366" s="21"/>
      <c r="S366" s="21"/>
      <c r="T366" s="21"/>
      <c r="U366" s="21"/>
      <c r="V366" s="21"/>
      <c r="W366" s="21"/>
      <c r="X366" s="21"/>
      <c r="Y366" s="21"/>
      <c r="Z366" s="21"/>
    </row>
    <row r="367" customFormat="false" ht="13.8" hidden="false" customHeight="false" outlineLevel="0" collapsed="false">
      <c r="A367" s="21"/>
      <c r="B367" s="21"/>
      <c r="C367" s="21"/>
      <c r="D367" s="21"/>
      <c r="E367" s="21"/>
      <c r="F367" s="21"/>
      <c r="G367" s="21"/>
      <c r="H367" s="21"/>
      <c r="I367" s="21"/>
      <c r="J367" s="21"/>
      <c r="K367" s="21"/>
      <c r="L367" s="21"/>
      <c r="M367" s="21"/>
      <c r="N367" s="21"/>
      <c r="O367" s="21"/>
      <c r="P367" s="21"/>
      <c r="Q367" s="21"/>
      <c r="R367" s="21"/>
      <c r="S367" s="21"/>
      <c r="T367" s="21"/>
      <c r="U367" s="21"/>
      <c r="V367" s="21"/>
      <c r="W367" s="21"/>
      <c r="X367" s="21"/>
      <c r="Y367" s="21"/>
      <c r="Z367" s="21"/>
    </row>
    <row r="368" customFormat="false" ht="13.8" hidden="false" customHeight="false" outlineLevel="0" collapsed="false">
      <c r="A368" s="21"/>
      <c r="B368" s="21"/>
      <c r="C368" s="21"/>
      <c r="D368" s="21"/>
      <c r="E368" s="21"/>
      <c r="F368" s="21"/>
      <c r="G368" s="21"/>
      <c r="H368" s="21"/>
      <c r="I368" s="21"/>
      <c r="J368" s="21"/>
      <c r="K368" s="21"/>
      <c r="L368" s="21"/>
      <c r="M368" s="21"/>
      <c r="N368" s="21"/>
      <c r="O368" s="21"/>
      <c r="P368" s="21"/>
      <c r="Q368" s="21"/>
      <c r="R368" s="21"/>
      <c r="S368" s="21"/>
      <c r="T368" s="21"/>
      <c r="U368" s="21"/>
      <c r="V368" s="21"/>
      <c r="W368" s="21"/>
      <c r="X368" s="21"/>
      <c r="Y368" s="21"/>
      <c r="Z368" s="21"/>
    </row>
    <row r="369" customFormat="false" ht="13.8" hidden="false" customHeight="false" outlineLevel="0" collapsed="false">
      <c r="A369" s="21"/>
      <c r="B369" s="21"/>
      <c r="C369" s="21"/>
      <c r="D369" s="21"/>
      <c r="E369" s="21"/>
      <c r="F369" s="21"/>
      <c r="G369" s="21"/>
      <c r="H369" s="21"/>
      <c r="I369" s="21"/>
      <c r="J369" s="21"/>
      <c r="K369" s="21"/>
      <c r="L369" s="21"/>
      <c r="M369" s="21"/>
      <c r="N369" s="21"/>
      <c r="O369" s="21"/>
      <c r="P369" s="21"/>
      <c r="Q369" s="21"/>
      <c r="R369" s="21"/>
      <c r="S369" s="21"/>
      <c r="T369" s="21"/>
      <c r="U369" s="21"/>
      <c r="V369" s="21"/>
      <c r="W369" s="21"/>
      <c r="X369" s="21"/>
      <c r="Y369" s="21"/>
      <c r="Z369" s="21"/>
    </row>
    <row r="370" customFormat="false" ht="13.8" hidden="false" customHeight="false" outlineLevel="0" collapsed="false">
      <c r="A370" s="21"/>
      <c r="B370" s="21"/>
      <c r="C370" s="21"/>
      <c r="D370" s="21"/>
      <c r="E370" s="21"/>
      <c r="F370" s="21"/>
      <c r="G370" s="21"/>
      <c r="H370" s="21"/>
      <c r="I370" s="21"/>
      <c r="J370" s="21"/>
      <c r="K370" s="21"/>
      <c r="L370" s="21"/>
      <c r="M370" s="21"/>
      <c r="N370" s="21"/>
      <c r="O370" s="21"/>
      <c r="P370" s="21"/>
      <c r="Q370" s="21"/>
      <c r="R370" s="21"/>
      <c r="S370" s="21"/>
      <c r="T370" s="21"/>
      <c r="U370" s="21"/>
      <c r="V370" s="21"/>
      <c r="W370" s="21"/>
      <c r="X370" s="21"/>
      <c r="Y370" s="21"/>
      <c r="Z370" s="21"/>
    </row>
    <row r="371" customFormat="false" ht="13.8" hidden="false" customHeight="false" outlineLevel="0" collapsed="false">
      <c r="A371" s="21"/>
      <c r="B371" s="21"/>
      <c r="C371" s="21"/>
      <c r="D371" s="21"/>
      <c r="E371" s="21"/>
      <c r="F371" s="21"/>
      <c r="G371" s="21"/>
      <c r="H371" s="21"/>
      <c r="I371" s="21"/>
      <c r="J371" s="21"/>
      <c r="K371" s="21"/>
      <c r="L371" s="21"/>
      <c r="M371" s="21"/>
      <c r="N371" s="21"/>
      <c r="O371" s="21"/>
      <c r="P371" s="21"/>
      <c r="Q371" s="21"/>
      <c r="R371" s="21"/>
      <c r="S371" s="21"/>
      <c r="T371" s="21"/>
      <c r="U371" s="21"/>
      <c r="V371" s="21"/>
      <c r="W371" s="21"/>
      <c r="X371" s="21"/>
      <c r="Y371" s="21"/>
      <c r="Z371" s="21"/>
    </row>
    <row r="372" customFormat="false" ht="13.8" hidden="false" customHeight="false" outlineLevel="0" collapsed="false">
      <c r="A372" s="21"/>
      <c r="B372" s="21"/>
      <c r="C372" s="21"/>
      <c r="D372" s="21"/>
      <c r="E372" s="21"/>
      <c r="F372" s="21"/>
      <c r="G372" s="21"/>
      <c r="H372" s="21"/>
      <c r="I372" s="21"/>
      <c r="J372" s="21"/>
      <c r="K372" s="21"/>
      <c r="L372" s="21"/>
      <c r="M372" s="21"/>
      <c r="N372" s="21"/>
      <c r="O372" s="21"/>
      <c r="P372" s="21"/>
      <c r="Q372" s="21"/>
      <c r="R372" s="21"/>
      <c r="S372" s="21"/>
      <c r="T372" s="21"/>
      <c r="U372" s="21"/>
      <c r="V372" s="21"/>
      <c r="W372" s="21"/>
      <c r="X372" s="21"/>
      <c r="Y372" s="21"/>
      <c r="Z372" s="21"/>
    </row>
    <row r="373" customFormat="false" ht="13.8" hidden="false" customHeight="false" outlineLevel="0" collapsed="false">
      <c r="A373" s="21"/>
      <c r="B373" s="21"/>
      <c r="C373" s="21"/>
      <c r="D373" s="21"/>
      <c r="E373" s="21"/>
      <c r="F373" s="21"/>
      <c r="G373" s="21"/>
      <c r="H373" s="21"/>
      <c r="I373" s="21"/>
      <c r="J373" s="21"/>
      <c r="K373" s="21"/>
      <c r="L373" s="21"/>
      <c r="M373" s="21"/>
      <c r="N373" s="21"/>
      <c r="O373" s="21"/>
      <c r="P373" s="21"/>
      <c r="Q373" s="21"/>
      <c r="R373" s="21"/>
      <c r="S373" s="21"/>
      <c r="T373" s="21"/>
      <c r="U373" s="21"/>
      <c r="V373" s="21"/>
      <c r="W373" s="21"/>
      <c r="X373" s="21"/>
      <c r="Y373" s="21"/>
      <c r="Z373" s="21"/>
    </row>
    <row r="374" customFormat="false" ht="13.8" hidden="false" customHeight="false" outlineLevel="0" collapsed="false">
      <c r="A374" s="21"/>
      <c r="B374" s="21"/>
      <c r="C374" s="21"/>
      <c r="D374" s="21"/>
      <c r="E374" s="21"/>
      <c r="F374" s="21"/>
      <c r="G374" s="21"/>
      <c r="H374" s="21"/>
      <c r="I374" s="21"/>
      <c r="J374" s="21"/>
      <c r="K374" s="21"/>
      <c r="L374" s="21"/>
      <c r="M374" s="21"/>
      <c r="N374" s="21"/>
      <c r="O374" s="21"/>
      <c r="P374" s="21"/>
      <c r="Q374" s="21"/>
      <c r="R374" s="21"/>
      <c r="S374" s="21"/>
      <c r="T374" s="21"/>
      <c r="U374" s="21"/>
      <c r="V374" s="21"/>
      <c r="W374" s="21"/>
      <c r="X374" s="21"/>
      <c r="Y374" s="21"/>
      <c r="Z374" s="21"/>
    </row>
    <row r="375" customFormat="false" ht="13.8" hidden="false" customHeight="false" outlineLevel="0" collapsed="false">
      <c r="A375" s="21"/>
      <c r="B375" s="21"/>
      <c r="C375" s="21"/>
      <c r="D375" s="21"/>
      <c r="E375" s="21"/>
      <c r="F375" s="21"/>
      <c r="G375" s="21"/>
      <c r="H375" s="21"/>
      <c r="I375" s="21"/>
      <c r="J375" s="21"/>
      <c r="K375" s="21"/>
      <c r="L375" s="21"/>
      <c r="M375" s="21"/>
      <c r="N375" s="21"/>
      <c r="O375" s="21"/>
      <c r="P375" s="21"/>
      <c r="Q375" s="21"/>
      <c r="R375" s="21"/>
      <c r="S375" s="21"/>
      <c r="T375" s="21"/>
      <c r="U375" s="21"/>
      <c r="V375" s="21"/>
      <c r="W375" s="21"/>
      <c r="X375" s="21"/>
      <c r="Y375" s="21"/>
      <c r="Z375" s="21"/>
    </row>
    <row r="376" customFormat="false" ht="13.8" hidden="false" customHeight="false" outlineLevel="0" collapsed="false">
      <c r="A376" s="21"/>
      <c r="B376" s="21"/>
      <c r="C376" s="21"/>
      <c r="D376" s="21"/>
      <c r="E376" s="21"/>
      <c r="F376" s="21"/>
      <c r="G376" s="21"/>
      <c r="H376" s="21"/>
      <c r="I376" s="21"/>
      <c r="J376" s="21"/>
      <c r="K376" s="21"/>
      <c r="L376" s="21"/>
      <c r="M376" s="21"/>
      <c r="N376" s="21"/>
      <c r="O376" s="21"/>
      <c r="P376" s="21"/>
      <c r="Q376" s="21"/>
      <c r="R376" s="21"/>
      <c r="S376" s="21"/>
      <c r="T376" s="21"/>
      <c r="U376" s="21"/>
      <c r="V376" s="21"/>
      <c r="W376" s="21"/>
      <c r="X376" s="21"/>
      <c r="Y376" s="21"/>
      <c r="Z376" s="21"/>
    </row>
    <row r="377" customFormat="false" ht="13.8" hidden="false" customHeight="false" outlineLevel="0" collapsed="false">
      <c r="A377" s="21"/>
      <c r="B377" s="21"/>
      <c r="C377" s="21"/>
      <c r="D377" s="21"/>
      <c r="E377" s="21"/>
      <c r="F377" s="21"/>
      <c r="G377" s="21"/>
      <c r="H377" s="21"/>
      <c r="I377" s="21"/>
      <c r="J377" s="21"/>
      <c r="K377" s="21"/>
      <c r="L377" s="21"/>
      <c r="M377" s="21"/>
      <c r="N377" s="21"/>
      <c r="O377" s="21"/>
      <c r="P377" s="21"/>
      <c r="Q377" s="21"/>
      <c r="R377" s="21"/>
      <c r="S377" s="21"/>
      <c r="T377" s="21"/>
      <c r="U377" s="21"/>
      <c r="V377" s="21"/>
      <c r="W377" s="21"/>
      <c r="X377" s="21"/>
      <c r="Y377" s="21"/>
      <c r="Z377" s="21"/>
    </row>
    <row r="378" customFormat="false" ht="13.8" hidden="false" customHeight="false" outlineLevel="0" collapsed="false">
      <c r="A378" s="21"/>
      <c r="B378" s="21"/>
      <c r="C378" s="21"/>
      <c r="D378" s="21"/>
      <c r="E378" s="21"/>
      <c r="F378" s="21"/>
      <c r="G378" s="21"/>
      <c r="H378" s="21"/>
      <c r="I378" s="21"/>
      <c r="J378" s="21"/>
      <c r="K378" s="21"/>
      <c r="L378" s="21"/>
      <c r="M378" s="21"/>
      <c r="N378" s="21"/>
      <c r="O378" s="21"/>
      <c r="P378" s="21"/>
      <c r="Q378" s="21"/>
      <c r="R378" s="21"/>
      <c r="S378" s="21"/>
      <c r="T378" s="21"/>
      <c r="U378" s="21"/>
      <c r="V378" s="21"/>
      <c r="W378" s="21"/>
      <c r="X378" s="21"/>
      <c r="Y378" s="21"/>
      <c r="Z378" s="21"/>
    </row>
    <row r="379" customFormat="false" ht="13.8" hidden="false" customHeight="false" outlineLevel="0" collapsed="false">
      <c r="A379" s="21"/>
      <c r="B379" s="21"/>
      <c r="C379" s="21"/>
      <c r="D379" s="21"/>
      <c r="E379" s="21"/>
      <c r="F379" s="21"/>
      <c r="G379" s="21"/>
      <c r="H379" s="21"/>
      <c r="I379" s="21"/>
      <c r="J379" s="21"/>
      <c r="K379" s="21"/>
      <c r="L379" s="21"/>
      <c r="M379" s="21"/>
      <c r="N379" s="21"/>
      <c r="O379" s="21"/>
      <c r="P379" s="21"/>
      <c r="Q379" s="21"/>
      <c r="R379" s="21"/>
      <c r="S379" s="21"/>
      <c r="T379" s="21"/>
      <c r="U379" s="21"/>
      <c r="V379" s="21"/>
      <c r="W379" s="21"/>
      <c r="X379" s="21"/>
      <c r="Y379" s="21"/>
      <c r="Z379" s="21"/>
    </row>
    <row r="380" customFormat="false" ht="13.8" hidden="false" customHeight="false" outlineLevel="0" collapsed="false">
      <c r="A380" s="21"/>
      <c r="B380" s="21"/>
      <c r="C380" s="21"/>
      <c r="D380" s="21"/>
      <c r="E380" s="21"/>
      <c r="F380" s="21"/>
      <c r="G380" s="21"/>
      <c r="H380" s="21"/>
      <c r="I380" s="21"/>
      <c r="J380" s="21"/>
      <c r="K380" s="21"/>
      <c r="L380" s="21"/>
      <c r="M380" s="21"/>
      <c r="N380" s="21"/>
      <c r="O380" s="21"/>
      <c r="P380" s="21"/>
      <c r="Q380" s="21"/>
      <c r="R380" s="21"/>
      <c r="S380" s="21"/>
      <c r="T380" s="21"/>
      <c r="U380" s="21"/>
      <c r="V380" s="21"/>
      <c r="W380" s="21"/>
      <c r="X380" s="21"/>
      <c r="Y380" s="21"/>
      <c r="Z380" s="21"/>
    </row>
    <row r="381" customFormat="false" ht="13.8" hidden="false" customHeight="false" outlineLevel="0" collapsed="false">
      <c r="A381" s="21"/>
      <c r="B381" s="21"/>
      <c r="C381" s="21"/>
      <c r="D381" s="21"/>
      <c r="E381" s="21"/>
      <c r="F381" s="21"/>
      <c r="G381" s="21"/>
      <c r="H381" s="21"/>
      <c r="I381" s="21"/>
      <c r="J381" s="21"/>
      <c r="K381" s="21"/>
      <c r="L381" s="21"/>
      <c r="M381" s="21"/>
      <c r="N381" s="21"/>
      <c r="O381" s="21"/>
      <c r="P381" s="21"/>
      <c r="Q381" s="21"/>
      <c r="R381" s="21"/>
      <c r="S381" s="21"/>
      <c r="T381" s="21"/>
      <c r="U381" s="21"/>
      <c r="V381" s="21"/>
      <c r="W381" s="21"/>
      <c r="X381" s="21"/>
      <c r="Y381" s="21"/>
      <c r="Z381" s="21"/>
    </row>
    <row r="382" customFormat="false" ht="13.8" hidden="false" customHeight="false" outlineLevel="0" collapsed="false">
      <c r="A382" s="21"/>
      <c r="B382" s="21"/>
      <c r="C382" s="21"/>
      <c r="D382" s="21"/>
      <c r="E382" s="21"/>
      <c r="F382" s="21"/>
      <c r="G382" s="21"/>
      <c r="H382" s="21"/>
      <c r="I382" s="21"/>
      <c r="J382" s="21"/>
      <c r="K382" s="21"/>
      <c r="L382" s="21"/>
      <c r="M382" s="21"/>
      <c r="N382" s="21"/>
      <c r="O382" s="21"/>
      <c r="P382" s="21"/>
      <c r="Q382" s="21"/>
      <c r="R382" s="21"/>
      <c r="S382" s="21"/>
      <c r="T382" s="21"/>
      <c r="U382" s="21"/>
      <c r="V382" s="21"/>
      <c r="W382" s="21"/>
      <c r="X382" s="21"/>
      <c r="Y382" s="21"/>
      <c r="Z382" s="21"/>
    </row>
    <row r="383" customFormat="false" ht="13.8" hidden="false" customHeight="false" outlineLevel="0" collapsed="false">
      <c r="A383" s="21"/>
      <c r="B383" s="21"/>
      <c r="C383" s="21"/>
      <c r="D383" s="21"/>
      <c r="E383" s="21"/>
      <c r="F383" s="21"/>
      <c r="G383" s="21"/>
      <c r="H383" s="21"/>
      <c r="I383" s="21"/>
      <c r="J383" s="21"/>
      <c r="K383" s="21"/>
      <c r="L383" s="21"/>
      <c r="M383" s="21"/>
      <c r="N383" s="21"/>
      <c r="O383" s="21"/>
      <c r="P383" s="21"/>
      <c r="Q383" s="21"/>
      <c r="R383" s="21"/>
      <c r="S383" s="21"/>
      <c r="T383" s="21"/>
      <c r="U383" s="21"/>
      <c r="V383" s="21"/>
      <c r="W383" s="21"/>
      <c r="X383" s="21"/>
      <c r="Y383" s="21"/>
      <c r="Z383" s="21"/>
    </row>
    <row r="384" customFormat="false" ht="13.8" hidden="false" customHeight="false" outlineLevel="0" collapsed="false">
      <c r="A384" s="21"/>
      <c r="B384" s="21"/>
      <c r="C384" s="21"/>
      <c r="D384" s="21"/>
      <c r="E384" s="21"/>
      <c r="F384" s="21"/>
      <c r="G384" s="21"/>
      <c r="H384" s="21"/>
      <c r="I384" s="21"/>
      <c r="J384" s="21"/>
      <c r="K384" s="21"/>
      <c r="L384" s="21"/>
      <c r="M384" s="21"/>
      <c r="N384" s="21"/>
      <c r="O384" s="21"/>
      <c r="P384" s="21"/>
      <c r="Q384" s="21"/>
      <c r="R384" s="21"/>
      <c r="S384" s="21"/>
      <c r="T384" s="21"/>
      <c r="U384" s="21"/>
      <c r="V384" s="21"/>
      <c r="W384" s="21"/>
      <c r="X384" s="21"/>
      <c r="Y384" s="21"/>
      <c r="Z384" s="21"/>
    </row>
    <row r="385" customFormat="false" ht="13.8" hidden="false" customHeight="false" outlineLevel="0" collapsed="false">
      <c r="A385" s="21"/>
      <c r="B385" s="21"/>
      <c r="C385" s="21"/>
      <c r="D385" s="21"/>
      <c r="E385" s="21"/>
      <c r="F385" s="21"/>
      <c r="G385" s="21"/>
      <c r="H385" s="21"/>
      <c r="I385" s="21"/>
      <c r="J385" s="21"/>
      <c r="K385" s="21"/>
      <c r="L385" s="21"/>
      <c r="M385" s="21"/>
      <c r="N385" s="21"/>
      <c r="O385" s="21"/>
      <c r="P385" s="21"/>
      <c r="Q385" s="21"/>
      <c r="R385" s="21"/>
      <c r="S385" s="21"/>
      <c r="T385" s="21"/>
      <c r="U385" s="21"/>
      <c r="V385" s="21"/>
      <c r="W385" s="21"/>
      <c r="X385" s="21"/>
      <c r="Y385" s="21"/>
      <c r="Z385" s="21"/>
    </row>
    <row r="386" customFormat="false" ht="13.8" hidden="false" customHeight="false" outlineLevel="0" collapsed="false">
      <c r="A386" s="21"/>
      <c r="B386" s="21"/>
      <c r="C386" s="21"/>
      <c r="D386" s="21"/>
      <c r="E386" s="21"/>
      <c r="F386" s="21"/>
      <c r="G386" s="21"/>
      <c r="H386" s="21"/>
      <c r="I386" s="21"/>
      <c r="J386" s="21"/>
      <c r="K386" s="21"/>
      <c r="L386" s="21"/>
      <c r="M386" s="21"/>
      <c r="N386" s="21"/>
      <c r="O386" s="21"/>
      <c r="P386" s="21"/>
      <c r="Q386" s="21"/>
      <c r="R386" s="21"/>
      <c r="S386" s="21"/>
      <c r="T386" s="21"/>
      <c r="U386" s="21"/>
      <c r="V386" s="21"/>
      <c r="W386" s="21"/>
      <c r="X386" s="21"/>
      <c r="Y386" s="21"/>
      <c r="Z386" s="21"/>
    </row>
    <row r="387" customFormat="false" ht="13.8" hidden="false" customHeight="false" outlineLevel="0" collapsed="false">
      <c r="A387" s="21"/>
      <c r="B387" s="21"/>
      <c r="C387" s="21"/>
      <c r="D387" s="21"/>
      <c r="E387" s="21"/>
      <c r="F387" s="21"/>
      <c r="G387" s="21"/>
      <c r="H387" s="21"/>
      <c r="I387" s="21"/>
      <c r="J387" s="21"/>
      <c r="K387" s="21"/>
      <c r="L387" s="21"/>
      <c r="M387" s="21"/>
      <c r="N387" s="21"/>
      <c r="O387" s="21"/>
      <c r="P387" s="21"/>
      <c r="Q387" s="21"/>
      <c r="R387" s="21"/>
      <c r="S387" s="21"/>
      <c r="T387" s="21"/>
      <c r="U387" s="21"/>
      <c r="V387" s="21"/>
      <c r="W387" s="21"/>
      <c r="X387" s="21"/>
      <c r="Y387" s="21"/>
      <c r="Z387" s="21"/>
    </row>
    <row r="388" customFormat="false" ht="13.8" hidden="false" customHeight="false" outlineLevel="0" collapsed="false">
      <c r="A388" s="21"/>
      <c r="B388" s="21"/>
      <c r="C388" s="21"/>
      <c r="D388" s="21"/>
      <c r="E388" s="21"/>
      <c r="F388" s="21"/>
      <c r="G388" s="21"/>
      <c r="H388" s="21"/>
      <c r="I388" s="21"/>
      <c r="J388" s="21"/>
      <c r="K388" s="21"/>
      <c r="L388" s="21"/>
      <c r="M388" s="21"/>
      <c r="N388" s="21"/>
      <c r="O388" s="21"/>
      <c r="P388" s="21"/>
      <c r="Q388" s="21"/>
      <c r="R388" s="21"/>
      <c r="S388" s="21"/>
      <c r="T388" s="21"/>
      <c r="U388" s="21"/>
      <c r="V388" s="21"/>
      <c r="W388" s="21"/>
      <c r="X388" s="21"/>
      <c r="Y388" s="21"/>
      <c r="Z388" s="21"/>
    </row>
    <row r="389" customFormat="false" ht="13.8" hidden="false" customHeight="false" outlineLevel="0" collapsed="false">
      <c r="A389" s="21"/>
      <c r="B389" s="21"/>
      <c r="C389" s="21"/>
      <c r="D389" s="21"/>
      <c r="E389" s="21"/>
      <c r="F389" s="21"/>
      <c r="G389" s="21"/>
      <c r="H389" s="21"/>
      <c r="I389" s="21"/>
      <c r="J389" s="21"/>
      <c r="K389" s="21"/>
      <c r="L389" s="21"/>
      <c r="M389" s="21"/>
      <c r="N389" s="21"/>
      <c r="O389" s="21"/>
      <c r="P389" s="21"/>
      <c r="Q389" s="21"/>
      <c r="R389" s="21"/>
      <c r="S389" s="21"/>
      <c r="T389" s="21"/>
      <c r="U389" s="21"/>
      <c r="V389" s="21"/>
      <c r="W389" s="21"/>
      <c r="X389" s="21"/>
      <c r="Y389" s="21"/>
      <c r="Z389" s="21"/>
    </row>
    <row r="390" customFormat="false" ht="13.8" hidden="false" customHeight="false" outlineLevel="0" collapsed="false">
      <c r="A390" s="21"/>
      <c r="B390" s="21"/>
      <c r="C390" s="21"/>
      <c r="D390" s="21"/>
      <c r="E390" s="21"/>
      <c r="F390" s="21"/>
      <c r="G390" s="21"/>
      <c r="H390" s="21"/>
      <c r="I390" s="21"/>
      <c r="J390" s="21"/>
      <c r="K390" s="21"/>
      <c r="L390" s="21"/>
      <c r="M390" s="21"/>
      <c r="N390" s="21"/>
      <c r="O390" s="21"/>
      <c r="P390" s="21"/>
      <c r="Q390" s="21"/>
      <c r="R390" s="21"/>
      <c r="S390" s="21"/>
      <c r="T390" s="21"/>
      <c r="U390" s="21"/>
      <c r="V390" s="21"/>
      <c r="W390" s="21"/>
      <c r="X390" s="21"/>
      <c r="Y390" s="21"/>
      <c r="Z390" s="21"/>
    </row>
    <row r="391" customFormat="false" ht="13.8" hidden="false" customHeight="false" outlineLevel="0" collapsed="false">
      <c r="A391" s="21"/>
      <c r="B391" s="21"/>
      <c r="C391" s="21"/>
      <c r="D391" s="21"/>
      <c r="E391" s="21"/>
      <c r="F391" s="21"/>
      <c r="G391" s="21"/>
      <c r="H391" s="21"/>
      <c r="I391" s="21"/>
      <c r="J391" s="21"/>
      <c r="K391" s="21"/>
      <c r="L391" s="21"/>
      <c r="M391" s="21"/>
      <c r="N391" s="21"/>
      <c r="O391" s="21"/>
      <c r="P391" s="21"/>
      <c r="Q391" s="21"/>
      <c r="R391" s="21"/>
      <c r="S391" s="21"/>
      <c r="T391" s="21"/>
      <c r="U391" s="21"/>
      <c r="V391" s="21"/>
      <c r="W391" s="21"/>
      <c r="X391" s="21"/>
      <c r="Y391" s="21"/>
      <c r="Z391" s="21"/>
    </row>
    <row r="392" customFormat="false" ht="13.8" hidden="false" customHeight="false" outlineLevel="0" collapsed="false">
      <c r="A392" s="21"/>
      <c r="B392" s="21"/>
      <c r="C392" s="21"/>
      <c r="D392" s="21"/>
      <c r="E392" s="21"/>
      <c r="F392" s="21"/>
      <c r="G392" s="21"/>
      <c r="H392" s="21"/>
      <c r="I392" s="21"/>
      <c r="J392" s="21"/>
      <c r="K392" s="21"/>
      <c r="L392" s="21"/>
      <c r="M392" s="21"/>
      <c r="N392" s="21"/>
      <c r="O392" s="21"/>
      <c r="P392" s="21"/>
      <c r="Q392" s="21"/>
      <c r="R392" s="21"/>
      <c r="S392" s="21"/>
      <c r="T392" s="21"/>
      <c r="U392" s="21"/>
      <c r="V392" s="21"/>
      <c r="W392" s="21"/>
      <c r="X392" s="21"/>
      <c r="Y392" s="21"/>
      <c r="Z392" s="21"/>
    </row>
    <row r="393" customFormat="false" ht="13.8" hidden="false" customHeight="false" outlineLevel="0" collapsed="false">
      <c r="A393" s="21"/>
      <c r="B393" s="21"/>
      <c r="C393" s="21"/>
      <c r="D393" s="21"/>
      <c r="E393" s="21"/>
      <c r="F393" s="21"/>
      <c r="G393" s="21"/>
      <c r="H393" s="21"/>
      <c r="I393" s="21"/>
      <c r="J393" s="21"/>
      <c r="K393" s="21"/>
      <c r="L393" s="21"/>
      <c r="M393" s="21"/>
      <c r="N393" s="21"/>
      <c r="O393" s="21"/>
      <c r="P393" s="21"/>
      <c r="Q393" s="21"/>
      <c r="R393" s="21"/>
      <c r="S393" s="21"/>
      <c r="T393" s="21"/>
      <c r="U393" s="21"/>
      <c r="V393" s="21"/>
      <c r="W393" s="21"/>
      <c r="X393" s="21"/>
      <c r="Y393" s="21"/>
      <c r="Z393" s="21"/>
    </row>
    <row r="394" customFormat="false" ht="13.8" hidden="false" customHeight="false" outlineLevel="0" collapsed="false">
      <c r="A394" s="21"/>
      <c r="B394" s="21"/>
      <c r="C394" s="21"/>
      <c r="D394" s="21"/>
      <c r="E394" s="21"/>
      <c r="F394" s="21"/>
      <c r="G394" s="21"/>
      <c r="H394" s="21"/>
      <c r="I394" s="21"/>
      <c r="J394" s="21"/>
      <c r="K394" s="21"/>
      <c r="L394" s="21"/>
      <c r="M394" s="21"/>
      <c r="N394" s="21"/>
      <c r="O394" s="21"/>
      <c r="P394" s="21"/>
      <c r="Q394" s="21"/>
      <c r="R394" s="21"/>
      <c r="S394" s="21"/>
      <c r="T394" s="21"/>
      <c r="U394" s="21"/>
      <c r="V394" s="21"/>
      <c r="W394" s="21"/>
      <c r="X394" s="21"/>
      <c r="Y394" s="21"/>
      <c r="Z394" s="21"/>
    </row>
    <row r="395" customFormat="false" ht="13.8" hidden="false" customHeight="false" outlineLevel="0" collapsed="false">
      <c r="A395" s="21"/>
      <c r="B395" s="21"/>
      <c r="C395" s="21"/>
      <c r="D395" s="21"/>
      <c r="E395" s="21"/>
      <c r="F395" s="21"/>
      <c r="G395" s="21"/>
      <c r="H395" s="21"/>
      <c r="I395" s="21"/>
      <c r="J395" s="21"/>
      <c r="K395" s="21"/>
      <c r="L395" s="21"/>
      <c r="M395" s="21"/>
      <c r="N395" s="21"/>
      <c r="O395" s="21"/>
      <c r="P395" s="21"/>
      <c r="Q395" s="21"/>
      <c r="R395" s="21"/>
      <c r="S395" s="21"/>
      <c r="T395" s="21"/>
      <c r="U395" s="21"/>
      <c r="V395" s="21"/>
      <c r="W395" s="21"/>
      <c r="X395" s="21"/>
      <c r="Y395" s="21"/>
      <c r="Z395" s="21"/>
    </row>
    <row r="396" customFormat="false" ht="13.8" hidden="false" customHeight="false" outlineLevel="0" collapsed="false">
      <c r="A396" s="21"/>
      <c r="B396" s="21"/>
      <c r="C396" s="21"/>
      <c r="D396" s="21"/>
      <c r="E396" s="21"/>
      <c r="F396" s="21"/>
      <c r="G396" s="21"/>
      <c r="H396" s="21"/>
      <c r="I396" s="21"/>
      <c r="J396" s="21"/>
      <c r="K396" s="21"/>
      <c r="L396" s="21"/>
      <c r="M396" s="21"/>
      <c r="N396" s="21"/>
      <c r="O396" s="21"/>
      <c r="P396" s="21"/>
      <c r="Q396" s="21"/>
      <c r="R396" s="21"/>
      <c r="S396" s="21"/>
      <c r="T396" s="21"/>
      <c r="U396" s="21"/>
      <c r="V396" s="21"/>
      <c r="W396" s="21"/>
      <c r="X396" s="21"/>
      <c r="Y396" s="21"/>
      <c r="Z396" s="21"/>
    </row>
    <row r="397" customFormat="false" ht="13.8" hidden="false" customHeight="false" outlineLevel="0" collapsed="false">
      <c r="A397" s="21"/>
      <c r="B397" s="21"/>
      <c r="C397" s="21"/>
      <c r="D397" s="21"/>
      <c r="E397" s="21"/>
      <c r="F397" s="21"/>
      <c r="G397" s="21"/>
      <c r="H397" s="21"/>
      <c r="I397" s="21"/>
      <c r="J397" s="21"/>
      <c r="K397" s="21"/>
      <c r="L397" s="21"/>
      <c r="M397" s="21"/>
      <c r="N397" s="21"/>
      <c r="O397" s="21"/>
      <c r="P397" s="21"/>
      <c r="Q397" s="21"/>
      <c r="R397" s="21"/>
      <c r="S397" s="21"/>
      <c r="T397" s="21"/>
      <c r="U397" s="21"/>
      <c r="V397" s="21"/>
      <c r="W397" s="21"/>
      <c r="X397" s="21"/>
      <c r="Y397" s="21"/>
      <c r="Z397" s="21"/>
    </row>
    <row r="398" customFormat="false" ht="13.8" hidden="false" customHeight="false" outlineLevel="0" collapsed="false">
      <c r="A398" s="21"/>
      <c r="B398" s="21"/>
      <c r="C398" s="21"/>
      <c r="D398" s="21"/>
      <c r="E398" s="21"/>
      <c r="F398" s="21"/>
      <c r="G398" s="21"/>
      <c r="H398" s="21"/>
      <c r="I398" s="21"/>
      <c r="J398" s="21"/>
      <c r="K398" s="21"/>
      <c r="L398" s="21"/>
      <c r="M398" s="21"/>
      <c r="N398" s="21"/>
      <c r="O398" s="21"/>
      <c r="P398" s="21"/>
      <c r="Q398" s="21"/>
      <c r="R398" s="21"/>
      <c r="S398" s="21"/>
      <c r="T398" s="21"/>
      <c r="U398" s="21"/>
      <c r="V398" s="21"/>
      <c r="W398" s="21"/>
      <c r="X398" s="21"/>
      <c r="Y398" s="21"/>
      <c r="Z398" s="21"/>
    </row>
    <row r="399" customFormat="false" ht="13.8" hidden="false" customHeight="false" outlineLevel="0" collapsed="false">
      <c r="A399" s="21"/>
      <c r="B399" s="21"/>
      <c r="C399" s="21"/>
      <c r="D399" s="21"/>
      <c r="E399" s="21"/>
      <c r="F399" s="21"/>
      <c r="G399" s="21"/>
      <c r="H399" s="21"/>
      <c r="I399" s="21"/>
      <c r="J399" s="21"/>
      <c r="K399" s="21"/>
      <c r="L399" s="21"/>
      <c r="M399" s="21"/>
      <c r="N399" s="21"/>
      <c r="O399" s="21"/>
      <c r="P399" s="21"/>
      <c r="Q399" s="21"/>
      <c r="R399" s="21"/>
      <c r="S399" s="21"/>
      <c r="T399" s="21"/>
      <c r="U399" s="21"/>
      <c r="V399" s="21"/>
      <c r="W399" s="21"/>
      <c r="X399" s="21"/>
      <c r="Y399" s="21"/>
      <c r="Z399" s="21"/>
    </row>
    <row r="400" customFormat="false" ht="13.8" hidden="false" customHeight="false" outlineLevel="0" collapsed="false">
      <c r="A400" s="21"/>
      <c r="B400" s="21"/>
      <c r="C400" s="21"/>
      <c r="D400" s="21"/>
      <c r="E400" s="21"/>
      <c r="F400" s="21"/>
      <c r="G400" s="21"/>
      <c r="H400" s="21"/>
      <c r="I400" s="21"/>
      <c r="J400" s="21"/>
      <c r="K400" s="21"/>
      <c r="L400" s="21"/>
      <c r="M400" s="21"/>
      <c r="N400" s="21"/>
      <c r="O400" s="21"/>
      <c r="P400" s="21"/>
      <c r="Q400" s="21"/>
      <c r="R400" s="21"/>
      <c r="S400" s="21"/>
      <c r="T400" s="21"/>
      <c r="U400" s="21"/>
      <c r="V400" s="21"/>
      <c r="W400" s="21"/>
      <c r="X400" s="21"/>
      <c r="Y400" s="21"/>
      <c r="Z400" s="21"/>
    </row>
    <row r="401" customFormat="false" ht="13.8" hidden="false" customHeight="false" outlineLevel="0" collapsed="false">
      <c r="A401" s="21"/>
      <c r="B401" s="21"/>
      <c r="C401" s="21"/>
      <c r="D401" s="21"/>
      <c r="E401" s="21"/>
      <c r="F401" s="21"/>
      <c r="G401" s="21"/>
      <c r="H401" s="21"/>
      <c r="I401" s="21"/>
      <c r="J401" s="21"/>
      <c r="K401" s="21"/>
      <c r="L401" s="21"/>
      <c r="M401" s="21"/>
      <c r="N401" s="21"/>
      <c r="O401" s="21"/>
      <c r="P401" s="21"/>
      <c r="Q401" s="21"/>
      <c r="R401" s="21"/>
      <c r="S401" s="21"/>
      <c r="T401" s="21"/>
      <c r="U401" s="21"/>
      <c r="V401" s="21"/>
      <c r="W401" s="21"/>
      <c r="X401" s="21"/>
      <c r="Y401" s="21"/>
      <c r="Z401" s="21"/>
    </row>
    <row r="402" customFormat="false" ht="13.8" hidden="false" customHeight="false" outlineLevel="0" collapsed="false">
      <c r="A402" s="21"/>
      <c r="B402" s="21"/>
      <c r="C402" s="21"/>
      <c r="D402" s="21"/>
      <c r="E402" s="21"/>
      <c r="F402" s="21"/>
      <c r="G402" s="21"/>
      <c r="H402" s="21"/>
      <c r="I402" s="21"/>
      <c r="J402" s="21"/>
      <c r="K402" s="21"/>
      <c r="L402" s="21"/>
      <c r="M402" s="21"/>
      <c r="N402" s="21"/>
      <c r="O402" s="21"/>
      <c r="P402" s="21"/>
      <c r="Q402" s="21"/>
      <c r="R402" s="21"/>
      <c r="S402" s="21"/>
      <c r="T402" s="21"/>
      <c r="U402" s="21"/>
      <c r="V402" s="21"/>
      <c r="W402" s="21"/>
      <c r="X402" s="21"/>
      <c r="Y402" s="21"/>
      <c r="Z402" s="21"/>
    </row>
    <row r="403" customFormat="false" ht="13.8" hidden="false" customHeight="false" outlineLevel="0" collapsed="false">
      <c r="A403" s="21"/>
      <c r="B403" s="21"/>
      <c r="C403" s="21"/>
      <c r="D403" s="21"/>
      <c r="E403" s="21"/>
      <c r="F403" s="21"/>
      <c r="G403" s="21"/>
      <c r="H403" s="21"/>
      <c r="I403" s="21"/>
      <c r="J403" s="21"/>
      <c r="K403" s="21"/>
      <c r="L403" s="21"/>
      <c r="M403" s="21"/>
      <c r="N403" s="21"/>
      <c r="O403" s="21"/>
      <c r="P403" s="21"/>
      <c r="Q403" s="21"/>
      <c r="R403" s="21"/>
      <c r="S403" s="21"/>
      <c r="T403" s="21"/>
      <c r="U403" s="21"/>
      <c r="V403" s="21"/>
      <c r="W403" s="21"/>
      <c r="X403" s="21"/>
      <c r="Y403" s="21"/>
      <c r="Z403" s="21"/>
    </row>
    <row r="404" customFormat="false" ht="13.8" hidden="false" customHeight="false" outlineLevel="0" collapsed="false">
      <c r="A404" s="21"/>
      <c r="B404" s="21"/>
      <c r="C404" s="21"/>
      <c r="D404" s="21"/>
      <c r="E404" s="21"/>
      <c r="F404" s="21"/>
      <c r="G404" s="21"/>
      <c r="H404" s="21"/>
      <c r="I404" s="21"/>
      <c r="J404" s="21"/>
      <c r="K404" s="21"/>
      <c r="L404" s="21"/>
      <c r="M404" s="21"/>
      <c r="N404" s="21"/>
      <c r="O404" s="21"/>
      <c r="P404" s="21"/>
      <c r="Q404" s="21"/>
      <c r="R404" s="21"/>
      <c r="S404" s="21"/>
      <c r="T404" s="21"/>
      <c r="U404" s="21"/>
      <c r="V404" s="21"/>
      <c r="W404" s="21"/>
      <c r="X404" s="21"/>
      <c r="Y404" s="21"/>
      <c r="Z404" s="21"/>
    </row>
    <row r="405" customFormat="false" ht="13.8" hidden="false" customHeight="false" outlineLevel="0" collapsed="false">
      <c r="A405" s="21"/>
      <c r="B405" s="21"/>
      <c r="C405" s="21"/>
      <c r="D405" s="21"/>
      <c r="E405" s="21"/>
      <c r="F405" s="21"/>
      <c r="G405" s="21"/>
      <c r="H405" s="21"/>
      <c r="I405" s="21"/>
      <c r="J405" s="21"/>
      <c r="K405" s="21"/>
      <c r="L405" s="21"/>
      <c r="M405" s="21"/>
      <c r="N405" s="21"/>
      <c r="O405" s="21"/>
      <c r="P405" s="21"/>
      <c r="Q405" s="21"/>
      <c r="R405" s="21"/>
      <c r="S405" s="21"/>
      <c r="T405" s="21"/>
      <c r="U405" s="21"/>
      <c r="V405" s="21"/>
      <c r="W405" s="21"/>
      <c r="X405" s="21"/>
      <c r="Y405" s="21"/>
      <c r="Z405" s="21"/>
    </row>
    <row r="406" customFormat="false" ht="13.8" hidden="false" customHeight="false" outlineLevel="0" collapsed="false">
      <c r="A406" s="21"/>
      <c r="B406" s="21"/>
      <c r="C406" s="21"/>
      <c r="D406" s="21"/>
      <c r="E406" s="21"/>
      <c r="F406" s="21"/>
      <c r="G406" s="21"/>
      <c r="H406" s="21"/>
      <c r="I406" s="21"/>
      <c r="J406" s="21"/>
      <c r="K406" s="21"/>
      <c r="L406" s="21"/>
      <c r="M406" s="21"/>
      <c r="N406" s="21"/>
      <c r="O406" s="21"/>
      <c r="P406" s="21"/>
      <c r="Q406" s="21"/>
      <c r="R406" s="21"/>
      <c r="S406" s="21"/>
      <c r="T406" s="21"/>
      <c r="U406" s="21"/>
      <c r="V406" s="21"/>
      <c r="W406" s="21"/>
      <c r="X406" s="21"/>
      <c r="Y406" s="21"/>
      <c r="Z406" s="21"/>
    </row>
    <row r="407" customFormat="false" ht="13.8" hidden="false" customHeight="false" outlineLevel="0" collapsed="false">
      <c r="A407" s="21"/>
      <c r="B407" s="21"/>
      <c r="C407" s="21"/>
      <c r="D407" s="21"/>
      <c r="E407" s="21"/>
      <c r="F407" s="21"/>
      <c r="G407" s="21"/>
      <c r="H407" s="21"/>
      <c r="I407" s="21"/>
      <c r="J407" s="21"/>
      <c r="K407" s="21"/>
      <c r="L407" s="21"/>
      <c r="M407" s="21"/>
      <c r="N407" s="21"/>
      <c r="O407" s="21"/>
      <c r="P407" s="21"/>
      <c r="Q407" s="21"/>
      <c r="R407" s="21"/>
      <c r="S407" s="21"/>
      <c r="T407" s="21"/>
      <c r="U407" s="21"/>
      <c r="V407" s="21"/>
      <c r="W407" s="21"/>
      <c r="X407" s="21"/>
      <c r="Y407" s="21"/>
      <c r="Z407" s="21"/>
    </row>
    <row r="408" customFormat="false" ht="13.8" hidden="false" customHeight="false" outlineLevel="0" collapsed="false">
      <c r="A408" s="21"/>
      <c r="B408" s="21"/>
      <c r="C408" s="21"/>
      <c r="D408" s="21"/>
      <c r="E408" s="21"/>
      <c r="F408" s="21"/>
      <c r="G408" s="21"/>
      <c r="H408" s="21"/>
      <c r="I408" s="21"/>
      <c r="J408" s="21"/>
      <c r="K408" s="21"/>
      <c r="L408" s="21"/>
      <c r="M408" s="21"/>
      <c r="N408" s="21"/>
      <c r="O408" s="21"/>
      <c r="P408" s="21"/>
      <c r="Q408" s="21"/>
      <c r="R408" s="21"/>
      <c r="S408" s="21"/>
      <c r="T408" s="21"/>
      <c r="U408" s="21"/>
      <c r="V408" s="21"/>
      <c r="W408" s="21"/>
      <c r="X408" s="21"/>
      <c r="Y408" s="21"/>
      <c r="Z408" s="21"/>
    </row>
    <row r="409" customFormat="false" ht="13.8" hidden="false" customHeight="false" outlineLevel="0" collapsed="false">
      <c r="A409" s="21"/>
      <c r="B409" s="21"/>
      <c r="C409" s="21"/>
      <c r="D409" s="21"/>
      <c r="E409" s="21"/>
      <c r="F409" s="21"/>
      <c r="G409" s="21"/>
      <c r="H409" s="21"/>
      <c r="I409" s="21"/>
      <c r="J409" s="21"/>
      <c r="K409" s="21"/>
      <c r="L409" s="21"/>
      <c r="M409" s="21"/>
      <c r="N409" s="21"/>
      <c r="O409" s="21"/>
      <c r="P409" s="21"/>
      <c r="Q409" s="21"/>
      <c r="R409" s="21"/>
      <c r="S409" s="21"/>
      <c r="T409" s="21"/>
      <c r="U409" s="21"/>
      <c r="V409" s="21"/>
      <c r="W409" s="21"/>
      <c r="X409" s="21"/>
      <c r="Y409" s="21"/>
      <c r="Z409" s="21"/>
    </row>
    <row r="410" customFormat="false" ht="13.8" hidden="false" customHeight="false" outlineLevel="0" collapsed="false">
      <c r="A410" s="21"/>
      <c r="B410" s="21"/>
      <c r="C410" s="21"/>
      <c r="D410" s="21"/>
      <c r="E410" s="21"/>
      <c r="F410" s="21"/>
      <c r="G410" s="21"/>
      <c r="H410" s="21"/>
      <c r="I410" s="21"/>
      <c r="J410" s="21"/>
      <c r="K410" s="21"/>
      <c r="L410" s="21"/>
      <c r="M410" s="21"/>
      <c r="N410" s="21"/>
      <c r="O410" s="21"/>
      <c r="P410" s="21"/>
      <c r="Q410" s="21"/>
      <c r="R410" s="21"/>
      <c r="S410" s="21"/>
      <c r="T410" s="21"/>
      <c r="U410" s="21"/>
      <c r="V410" s="21"/>
      <c r="W410" s="21"/>
      <c r="X410" s="21"/>
      <c r="Y410" s="21"/>
      <c r="Z410" s="21"/>
    </row>
    <row r="411" customFormat="false" ht="13.8" hidden="false" customHeight="false" outlineLevel="0" collapsed="false">
      <c r="A411" s="21"/>
      <c r="B411" s="21"/>
      <c r="C411" s="21"/>
      <c r="D411" s="21"/>
      <c r="E411" s="21"/>
      <c r="F411" s="21"/>
      <c r="G411" s="21"/>
      <c r="H411" s="21"/>
      <c r="I411" s="21"/>
      <c r="J411" s="21"/>
      <c r="K411" s="21"/>
      <c r="L411" s="21"/>
      <c r="M411" s="21"/>
      <c r="N411" s="21"/>
      <c r="O411" s="21"/>
      <c r="P411" s="21"/>
      <c r="Q411" s="21"/>
      <c r="R411" s="21"/>
      <c r="S411" s="21"/>
      <c r="T411" s="21"/>
      <c r="U411" s="21"/>
      <c r="V411" s="21"/>
      <c r="W411" s="21"/>
      <c r="X411" s="21"/>
      <c r="Y411" s="21"/>
      <c r="Z411" s="21"/>
    </row>
    <row r="412" customFormat="false" ht="13.8" hidden="false" customHeight="false" outlineLevel="0" collapsed="false">
      <c r="A412" s="21"/>
      <c r="B412" s="21"/>
      <c r="C412" s="21"/>
      <c r="D412" s="21"/>
      <c r="E412" s="21"/>
      <c r="F412" s="21"/>
      <c r="G412" s="21"/>
      <c r="H412" s="21"/>
      <c r="I412" s="21"/>
      <c r="J412" s="21"/>
      <c r="K412" s="21"/>
      <c r="L412" s="21"/>
      <c r="M412" s="21"/>
      <c r="N412" s="21"/>
      <c r="O412" s="21"/>
      <c r="P412" s="21"/>
      <c r="Q412" s="21"/>
      <c r="R412" s="21"/>
      <c r="S412" s="21"/>
      <c r="T412" s="21"/>
      <c r="U412" s="21"/>
      <c r="V412" s="21"/>
      <c r="W412" s="21"/>
      <c r="X412" s="21"/>
      <c r="Y412" s="21"/>
      <c r="Z412" s="21"/>
    </row>
    <row r="413" customFormat="false" ht="13.8" hidden="false" customHeight="false" outlineLevel="0" collapsed="false">
      <c r="A413" s="21"/>
      <c r="B413" s="21"/>
      <c r="C413" s="21"/>
      <c r="D413" s="21"/>
      <c r="E413" s="21"/>
      <c r="F413" s="21"/>
      <c r="G413" s="21"/>
      <c r="H413" s="21"/>
      <c r="I413" s="21"/>
      <c r="J413" s="21"/>
      <c r="K413" s="21"/>
      <c r="L413" s="21"/>
      <c r="M413" s="21"/>
      <c r="N413" s="21"/>
      <c r="O413" s="21"/>
      <c r="P413" s="21"/>
      <c r="Q413" s="21"/>
      <c r="R413" s="21"/>
      <c r="S413" s="21"/>
      <c r="T413" s="21"/>
      <c r="U413" s="21"/>
      <c r="V413" s="21"/>
      <c r="W413" s="21"/>
      <c r="X413" s="21"/>
      <c r="Y413" s="21"/>
      <c r="Z413" s="21"/>
    </row>
    <row r="414" customFormat="false" ht="13.8" hidden="false" customHeight="false" outlineLevel="0" collapsed="false">
      <c r="A414" s="21"/>
      <c r="B414" s="21"/>
      <c r="C414" s="21"/>
      <c r="D414" s="21"/>
      <c r="E414" s="21"/>
      <c r="F414" s="21"/>
      <c r="G414" s="21"/>
      <c r="H414" s="21"/>
      <c r="I414" s="21"/>
      <c r="J414" s="21"/>
      <c r="K414" s="21"/>
      <c r="L414" s="21"/>
      <c r="M414" s="21"/>
      <c r="N414" s="21"/>
      <c r="O414" s="21"/>
      <c r="P414" s="21"/>
      <c r="Q414" s="21"/>
      <c r="R414" s="21"/>
      <c r="S414" s="21"/>
      <c r="T414" s="21"/>
      <c r="U414" s="21"/>
      <c r="V414" s="21"/>
      <c r="W414" s="21"/>
      <c r="X414" s="21"/>
      <c r="Y414" s="21"/>
      <c r="Z414" s="21"/>
    </row>
    <row r="415" customFormat="false" ht="13.8" hidden="false" customHeight="false" outlineLevel="0" collapsed="false">
      <c r="A415" s="21"/>
      <c r="B415" s="21"/>
      <c r="C415" s="21"/>
      <c r="D415" s="21"/>
      <c r="E415" s="21"/>
      <c r="F415" s="21"/>
      <c r="G415" s="21"/>
      <c r="H415" s="21"/>
      <c r="I415" s="21"/>
      <c r="J415" s="21"/>
      <c r="K415" s="21"/>
      <c r="L415" s="21"/>
      <c r="M415" s="21"/>
      <c r="N415" s="21"/>
      <c r="O415" s="21"/>
      <c r="P415" s="21"/>
      <c r="Q415" s="21"/>
      <c r="R415" s="21"/>
      <c r="S415" s="21"/>
      <c r="T415" s="21"/>
      <c r="U415" s="21"/>
      <c r="V415" s="21"/>
      <c r="W415" s="21"/>
      <c r="X415" s="21"/>
      <c r="Y415" s="21"/>
      <c r="Z415" s="21"/>
    </row>
    <row r="416" customFormat="false" ht="13.8" hidden="false" customHeight="false" outlineLevel="0" collapsed="false">
      <c r="A416" s="21"/>
      <c r="B416" s="21"/>
      <c r="C416" s="21"/>
      <c r="D416" s="21"/>
      <c r="E416" s="21"/>
      <c r="F416" s="21"/>
      <c r="G416" s="21"/>
      <c r="H416" s="21"/>
      <c r="I416" s="21"/>
      <c r="J416" s="21"/>
      <c r="K416" s="21"/>
      <c r="L416" s="21"/>
      <c r="M416" s="21"/>
      <c r="N416" s="21"/>
      <c r="O416" s="21"/>
      <c r="P416" s="21"/>
      <c r="Q416" s="21"/>
      <c r="R416" s="21"/>
      <c r="S416" s="21"/>
      <c r="T416" s="21"/>
      <c r="U416" s="21"/>
      <c r="V416" s="21"/>
      <c r="W416" s="21"/>
      <c r="X416" s="21"/>
      <c r="Y416" s="21"/>
      <c r="Z416" s="21"/>
    </row>
    <row r="417" customFormat="false" ht="13.8" hidden="false" customHeight="false" outlineLevel="0" collapsed="false">
      <c r="A417" s="21"/>
      <c r="B417" s="21"/>
      <c r="C417" s="21"/>
      <c r="D417" s="21"/>
      <c r="E417" s="21"/>
      <c r="F417" s="21"/>
      <c r="G417" s="21"/>
      <c r="H417" s="21"/>
      <c r="I417" s="21"/>
      <c r="J417" s="21"/>
      <c r="K417" s="21"/>
      <c r="L417" s="21"/>
      <c r="M417" s="21"/>
      <c r="N417" s="21"/>
      <c r="O417" s="21"/>
      <c r="P417" s="21"/>
      <c r="Q417" s="21"/>
      <c r="R417" s="21"/>
      <c r="S417" s="21"/>
      <c r="T417" s="21"/>
      <c r="U417" s="21"/>
      <c r="V417" s="21"/>
      <c r="W417" s="21"/>
      <c r="X417" s="21"/>
      <c r="Y417" s="21"/>
      <c r="Z417" s="21"/>
    </row>
    <row r="418" customFormat="false" ht="13.8" hidden="false" customHeight="false" outlineLevel="0" collapsed="false">
      <c r="A418" s="21"/>
      <c r="B418" s="21"/>
      <c r="C418" s="21"/>
      <c r="D418" s="21"/>
      <c r="E418" s="21"/>
      <c r="F418" s="21"/>
      <c r="G418" s="21"/>
      <c r="H418" s="21"/>
      <c r="I418" s="21"/>
      <c r="J418" s="21"/>
      <c r="K418" s="21"/>
      <c r="L418" s="21"/>
      <c r="M418" s="21"/>
      <c r="N418" s="21"/>
      <c r="O418" s="21"/>
      <c r="P418" s="21"/>
      <c r="Q418" s="21"/>
      <c r="R418" s="21"/>
      <c r="S418" s="21"/>
      <c r="T418" s="21"/>
      <c r="U418" s="21"/>
      <c r="V418" s="21"/>
      <c r="W418" s="21"/>
      <c r="X418" s="21"/>
      <c r="Y418" s="21"/>
      <c r="Z418" s="21"/>
    </row>
    <row r="419" customFormat="false" ht="13.8" hidden="false" customHeight="false" outlineLevel="0" collapsed="false">
      <c r="A419" s="21"/>
      <c r="B419" s="21"/>
      <c r="C419" s="21"/>
      <c r="D419" s="21"/>
      <c r="E419" s="21"/>
      <c r="F419" s="21"/>
      <c r="G419" s="21"/>
      <c r="H419" s="21"/>
      <c r="I419" s="21"/>
      <c r="J419" s="21"/>
      <c r="K419" s="21"/>
      <c r="L419" s="21"/>
      <c r="M419" s="21"/>
      <c r="N419" s="21"/>
      <c r="O419" s="21"/>
      <c r="P419" s="21"/>
      <c r="Q419" s="21"/>
      <c r="R419" s="21"/>
      <c r="S419" s="21"/>
      <c r="T419" s="21"/>
      <c r="U419" s="21"/>
      <c r="V419" s="21"/>
      <c r="W419" s="21"/>
      <c r="X419" s="21"/>
      <c r="Y419" s="21"/>
      <c r="Z419" s="21"/>
    </row>
    <row r="420" customFormat="false" ht="13.8" hidden="false" customHeight="false" outlineLevel="0" collapsed="false">
      <c r="A420" s="21"/>
      <c r="B420" s="21"/>
      <c r="C420" s="21"/>
      <c r="D420" s="21"/>
      <c r="E420" s="21"/>
      <c r="F420" s="21"/>
      <c r="G420" s="21"/>
      <c r="H420" s="21"/>
      <c r="I420" s="21"/>
      <c r="J420" s="21"/>
      <c r="K420" s="21"/>
      <c r="L420" s="21"/>
      <c r="M420" s="21"/>
      <c r="N420" s="21"/>
      <c r="O420" s="21"/>
      <c r="P420" s="21"/>
      <c r="Q420" s="21"/>
      <c r="R420" s="21"/>
      <c r="S420" s="21"/>
      <c r="T420" s="21"/>
      <c r="U420" s="21"/>
      <c r="V420" s="21"/>
      <c r="W420" s="21"/>
      <c r="X420" s="21"/>
      <c r="Y420" s="21"/>
      <c r="Z420" s="21"/>
    </row>
    <row r="421" customFormat="false" ht="13.8" hidden="false" customHeight="false" outlineLevel="0" collapsed="false">
      <c r="A421" s="21"/>
      <c r="B421" s="21"/>
      <c r="C421" s="21"/>
      <c r="D421" s="21"/>
      <c r="E421" s="21"/>
      <c r="F421" s="21"/>
      <c r="G421" s="21"/>
      <c r="H421" s="21"/>
      <c r="I421" s="21"/>
      <c r="J421" s="21"/>
      <c r="K421" s="21"/>
      <c r="L421" s="21"/>
      <c r="M421" s="21"/>
      <c r="N421" s="21"/>
      <c r="O421" s="21"/>
      <c r="P421" s="21"/>
      <c r="Q421" s="21"/>
      <c r="R421" s="21"/>
      <c r="S421" s="21"/>
      <c r="T421" s="21"/>
      <c r="U421" s="21"/>
      <c r="V421" s="21"/>
      <c r="W421" s="21"/>
      <c r="X421" s="21"/>
      <c r="Y421" s="21"/>
      <c r="Z421" s="21"/>
    </row>
    <row r="422" customFormat="false" ht="13.8" hidden="false" customHeight="false" outlineLevel="0" collapsed="false">
      <c r="A422" s="21"/>
      <c r="B422" s="21"/>
      <c r="C422" s="21"/>
      <c r="D422" s="21"/>
      <c r="E422" s="21"/>
      <c r="F422" s="21"/>
      <c r="G422" s="21"/>
      <c r="H422" s="21"/>
      <c r="I422" s="21"/>
      <c r="J422" s="21"/>
      <c r="K422" s="21"/>
      <c r="L422" s="21"/>
      <c r="M422" s="21"/>
      <c r="N422" s="21"/>
      <c r="O422" s="21"/>
      <c r="P422" s="21"/>
      <c r="Q422" s="21"/>
      <c r="R422" s="21"/>
      <c r="S422" s="21"/>
      <c r="T422" s="21"/>
      <c r="U422" s="21"/>
      <c r="V422" s="21"/>
      <c r="W422" s="21"/>
      <c r="X422" s="21"/>
      <c r="Y422" s="21"/>
      <c r="Z422" s="21"/>
    </row>
    <row r="423" customFormat="false" ht="13.8" hidden="false" customHeight="false" outlineLevel="0" collapsed="false">
      <c r="A423" s="21"/>
      <c r="B423" s="21"/>
      <c r="C423" s="21"/>
      <c r="D423" s="21"/>
      <c r="E423" s="21"/>
      <c r="F423" s="21"/>
      <c r="G423" s="21"/>
      <c r="H423" s="21"/>
      <c r="I423" s="21"/>
      <c r="J423" s="21"/>
      <c r="K423" s="21"/>
      <c r="L423" s="21"/>
      <c r="M423" s="21"/>
      <c r="N423" s="21"/>
      <c r="O423" s="21"/>
      <c r="P423" s="21"/>
      <c r="Q423" s="21"/>
      <c r="R423" s="21"/>
      <c r="S423" s="21"/>
      <c r="T423" s="21"/>
      <c r="U423" s="21"/>
      <c r="V423" s="21"/>
      <c r="W423" s="21"/>
      <c r="X423" s="21"/>
      <c r="Y423" s="21"/>
      <c r="Z423" s="21"/>
    </row>
    <row r="424" customFormat="false" ht="13.8" hidden="false" customHeight="false" outlineLevel="0" collapsed="false">
      <c r="A424" s="21"/>
      <c r="B424" s="21"/>
      <c r="C424" s="21"/>
      <c r="D424" s="21"/>
      <c r="E424" s="21"/>
      <c r="F424" s="21"/>
      <c r="G424" s="21"/>
      <c r="H424" s="21"/>
      <c r="I424" s="21"/>
      <c r="J424" s="21"/>
      <c r="K424" s="21"/>
      <c r="L424" s="21"/>
      <c r="M424" s="21"/>
      <c r="N424" s="21"/>
      <c r="O424" s="21"/>
      <c r="P424" s="21"/>
      <c r="Q424" s="21"/>
      <c r="R424" s="21"/>
      <c r="S424" s="21"/>
      <c r="T424" s="21"/>
      <c r="U424" s="21"/>
      <c r="V424" s="21"/>
      <c r="W424" s="21"/>
      <c r="X424" s="21"/>
      <c r="Y424" s="21"/>
      <c r="Z424" s="21"/>
    </row>
    <row r="425" customFormat="false" ht="13.8" hidden="false" customHeight="false" outlineLevel="0" collapsed="false">
      <c r="A425" s="21"/>
      <c r="B425" s="21"/>
      <c r="C425" s="21"/>
      <c r="D425" s="21"/>
      <c r="E425" s="21"/>
      <c r="F425" s="21"/>
      <c r="G425" s="21"/>
      <c r="H425" s="21"/>
      <c r="I425" s="21"/>
      <c r="J425" s="21"/>
      <c r="K425" s="21"/>
      <c r="L425" s="21"/>
      <c r="M425" s="21"/>
      <c r="N425" s="21"/>
      <c r="O425" s="21"/>
      <c r="P425" s="21"/>
      <c r="Q425" s="21"/>
      <c r="R425" s="21"/>
      <c r="S425" s="21"/>
      <c r="T425" s="21"/>
      <c r="U425" s="21"/>
      <c r="V425" s="21"/>
      <c r="W425" s="21"/>
      <c r="X425" s="21"/>
      <c r="Y425" s="21"/>
      <c r="Z425" s="21"/>
    </row>
    <row r="426" customFormat="false" ht="13.8" hidden="false" customHeight="false" outlineLevel="0" collapsed="false">
      <c r="A426" s="21"/>
      <c r="B426" s="21"/>
      <c r="C426" s="21"/>
      <c r="D426" s="21"/>
      <c r="E426" s="21"/>
      <c r="F426" s="21"/>
      <c r="G426" s="21"/>
      <c r="H426" s="21"/>
      <c r="I426" s="21"/>
      <c r="J426" s="21"/>
      <c r="K426" s="21"/>
      <c r="L426" s="21"/>
      <c r="M426" s="21"/>
      <c r="N426" s="21"/>
      <c r="O426" s="21"/>
      <c r="P426" s="21"/>
      <c r="Q426" s="21"/>
      <c r="R426" s="21"/>
      <c r="S426" s="21"/>
      <c r="T426" s="21"/>
      <c r="U426" s="21"/>
      <c r="V426" s="21"/>
      <c r="W426" s="21"/>
      <c r="X426" s="21"/>
      <c r="Y426" s="21"/>
      <c r="Z426" s="21"/>
    </row>
    <row r="427" customFormat="false" ht="13.8" hidden="false" customHeight="false" outlineLevel="0" collapsed="false">
      <c r="A427" s="21"/>
      <c r="B427" s="21"/>
      <c r="C427" s="21"/>
      <c r="D427" s="21"/>
      <c r="E427" s="21"/>
      <c r="F427" s="21"/>
      <c r="G427" s="21"/>
      <c r="H427" s="21"/>
      <c r="I427" s="21"/>
      <c r="J427" s="21"/>
      <c r="K427" s="21"/>
      <c r="L427" s="21"/>
      <c r="M427" s="21"/>
      <c r="N427" s="21"/>
      <c r="O427" s="21"/>
      <c r="P427" s="21"/>
      <c r="Q427" s="21"/>
      <c r="R427" s="21"/>
      <c r="S427" s="21"/>
      <c r="T427" s="21"/>
      <c r="U427" s="21"/>
      <c r="V427" s="21"/>
      <c r="W427" s="21"/>
      <c r="X427" s="21"/>
      <c r="Y427" s="21"/>
      <c r="Z427" s="21"/>
    </row>
    <row r="428" customFormat="false" ht="13.8" hidden="false" customHeight="false" outlineLevel="0" collapsed="false">
      <c r="A428" s="21"/>
      <c r="B428" s="21"/>
      <c r="C428" s="21"/>
      <c r="D428" s="21"/>
      <c r="E428" s="21"/>
      <c r="F428" s="21"/>
      <c r="G428" s="21"/>
      <c r="H428" s="21"/>
      <c r="I428" s="21"/>
      <c r="J428" s="21"/>
      <c r="K428" s="21"/>
      <c r="L428" s="21"/>
      <c r="M428" s="21"/>
      <c r="N428" s="21"/>
      <c r="O428" s="21"/>
      <c r="P428" s="21"/>
      <c r="Q428" s="21"/>
      <c r="R428" s="21"/>
      <c r="S428" s="21"/>
      <c r="T428" s="21"/>
      <c r="U428" s="21"/>
      <c r="V428" s="21"/>
      <c r="W428" s="21"/>
      <c r="X428" s="21"/>
      <c r="Y428" s="21"/>
      <c r="Z428" s="21"/>
    </row>
    <row r="429" customFormat="false" ht="13.8" hidden="false" customHeight="false" outlineLevel="0" collapsed="false">
      <c r="A429" s="21"/>
      <c r="B429" s="21"/>
      <c r="C429" s="21"/>
      <c r="D429" s="21"/>
      <c r="E429" s="21"/>
      <c r="F429" s="21"/>
      <c r="G429" s="21"/>
      <c r="H429" s="21"/>
      <c r="I429" s="21"/>
      <c r="J429" s="21"/>
      <c r="K429" s="21"/>
      <c r="L429" s="21"/>
      <c r="M429" s="21"/>
      <c r="N429" s="21"/>
      <c r="O429" s="21"/>
      <c r="P429" s="21"/>
      <c r="Q429" s="21"/>
      <c r="R429" s="21"/>
      <c r="S429" s="21"/>
      <c r="T429" s="21"/>
      <c r="U429" s="21"/>
      <c r="V429" s="21"/>
      <c r="W429" s="21"/>
      <c r="X429" s="21"/>
      <c r="Y429" s="21"/>
      <c r="Z429" s="21"/>
    </row>
    <row r="430" customFormat="false" ht="13.8" hidden="false" customHeight="false" outlineLevel="0" collapsed="false">
      <c r="A430" s="21"/>
      <c r="B430" s="21"/>
      <c r="C430" s="21"/>
      <c r="D430" s="21"/>
      <c r="E430" s="21"/>
      <c r="F430" s="21"/>
      <c r="G430" s="21"/>
      <c r="H430" s="21"/>
      <c r="I430" s="21"/>
      <c r="J430" s="21"/>
      <c r="K430" s="21"/>
      <c r="L430" s="21"/>
      <c r="M430" s="21"/>
      <c r="N430" s="21"/>
      <c r="O430" s="21"/>
      <c r="P430" s="21"/>
      <c r="Q430" s="21"/>
      <c r="R430" s="21"/>
      <c r="S430" s="21"/>
      <c r="T430" s="21"/>
      <c r="U430" s="21"/>
      <c r="V430" s="21"/>
      <c r="W430" s="21"/>
      <c r="X430" s="21"/>
      <c r="Y430" s="21"/>
      <c r="Z430" s="21"/>
    </row>
    <row r="431" customFormat="false" ht="13.8" hidden="false" customHeight="false" outlineLevel="0" collapsed="false">
      <c r="A431" s="21"/>
      <c r="B431" s="21"/>
      <c r="C431" s="21"/>
      <c r="D431" s="21"/>
      <c r="E431" s="21"/>
      <c r="F431" s="21"/>
      <c r="G431" s="21"/>
      <c r="H431" s="21"/>
      <c r="I431" s="21"/>
      <c r="J431" s="21"/>
      <c r="K431" s="21"/>
      <c r="L431" s="21"/>
      <c r="M431" s="21"/>
      <c r="N431" s="21"/>
      <c r="O431" s="21"/>
      <c r="P431" s="21"/>
      <c r="Q431" s="21"/>
      <c r="R431" s="21"/>
      <c r="S431" s="21"/>
      <c r="T431" s="21"/>
      <c r="U431" s="21"/>
      <c r="V431" s="21"/>
      <c r="W431" s="21"/>
      <c r="X431" s="21"/>
      <c r="Y431" s="21"/>
      <c r="Z431" s="21"/>
    </row>
    <row r="432" customFormat="false" ht="13.8" hidden="false" customHeight="false" outlineLevel="0" collapsed="false">
      <c r="A432" s="21"/>
      <c r="B432" s="21"/>
      <c r="C432" s="21"/>
      <c r="D432" s="21"/>
      <c r="E432" s="21"/>
      <c r="F432" s="21"/>
      <c r="G432" s="21"/>
      <c r="H432" s="21"/>
      <c r="I432" s="21"/>
      <c r="J432" s="21"/>
      <c r="K432" s="21"/>
      <c r="L432" s="21"/>
      <c r="M432" s="21"/>
      <c r="N432" s="21"/>
      <c r="O432" s="21"/>
      <c r="P432" s="21"/>
      <c r="Q432" s="21"/>
      <c r="R432" s="21"/>
      <c r="S432" s="21"/>
      <c r="T432" s="21"/>
      <c r="U432" s="21"/>
      <c r="V432" s="21"/>
      <c r="W432" s="21"/>
      <c r="X432" s="21"/>
      <c r="Y432" s="21"/>
      <c r="Z432" s="21"/>
    </row>
    <row r="433" customFormat="false" ht="13.8" hidden="false" customHeight="false" outlineLevel="0" collapsed="false">
      <c r="A433" s="21"/>
      <c r="B433" s="21"/>
      <c r="C433" s="21"/>
      <c r="D433" s="21"/>
      <c r="E433" s="21"/>
      <c r="F433" s="21"/>
      <c r="G433" s="21"/>
      <c r="H433" s="21"/>
      <c r="I433" s="21"/>
      <c r="J433" s="21"/>
      <c r="K433" s="21"/>
      <c r="L433" s="21"/>
      <c r="M433" s="21"/>
      <c r="N433" s="21"/>
      <c r="O433" s="21"/>
      <c r="P433" s="21"/>
      <c r="Q433" s="21"/>
      <c r="R433" s="21"/>
      <c r="S433" s="21"/>
      <c r="T433" s="21"/>
      <c r="U433" s="21"/>
      <c r="V433" s="21"/>
      <c r="W433" s="21"/>
      <c r="X433" s="21"/>
      <c r="Y433" s="21"/>
      <c r="Z433" s="21"/>
    </row>
    <row r="434" customFormat="false" ht="13.8" hidden="false" customHeight="false" outlineLevel="0" collapsed="false">
      <c r="A434" s="21"/>
      <c r="B434" s="21"/>
      <c r="C434" s="21"/>
      <c r="D434" s="21"/>
      <c r="E434" s="21"/>
      <c r="F434" s="21"/>
      <c r="G434" s="21"/>
      <c r="H434" s="21"/>
      <c r="I434" s="21"/>
      <c r="J434" s="21"/>
      <c r="K434" s="21"/>
      <c r="L434" s="21"/>
      <c r="M434" s="21"/>
      <c r="N434" s="21"/>
      <c r="O434" s="21"/>
      <c r="P434" s="21"/>
      <c r="Q434" s="21"/>
      <c r="R434" s="21"/>
      <c r="S434" s="21"/>
      <c r="T434" s="21"/>
      <c r="U434" s="21"/>
      <c r="V434" s="21"/>
      <c r="W434" s="21"/>
      <c r="X434" s="21"/>
      <c r="Y434" s="21"/>
      <c r="Z434" s="21"/>
    </row>
    <row r="435" customFormat="false" ht="13.8" hidden="false" customHeight="false" outlineLevel="0" collapsed="false">
      <c r="A435" s="21"/>
      <c r="B435" s="21"/>
      <c r="C435" s="21"/>
      <c r="D435" s="21"/>
      <c r="E435" s="21"/>
      <c r="F435" s="21"/>
      <c r="G435" s="21"/>
      <c r="H435" s="21"/>
      <c r="I435" s="21"/>
      <c r="J435" s="21"/>
      <c r="K435" s="21"/>
      <c r="L435" s="21"/>
      <c r="M435" s="21"/>
      <c r="N435" s="21"/>
      <c r="O435" s="21"/>
      <c r="P435" s="21"/>
      <c r="Q435" s="21"/>
      <c r="R435" s="21"/>
      <c r="S435" s="21"/>
      <c r="T435" s="21"/>
      <c r="U435" s="21"/>
      <c r="V435" s="21"/>
      <c r="W435" s="21"/>
      <c r="X435" s="21"/>
      <c r="Y435" s="21"/>
      <c r="Z435" s="21"/>
    </row>
    <row r="436" customFormat="false" ht="13.8" hidden="false" customHeight="false" outlineLevel="0" collapsed="false">
      <c r="A436" s="21"/>
      <c r="B436" s="21"/>
      <c r="C436" s="21"/>
      <c r="D436" s="21"/>
      <c r="E436" s="21"/>
      <c r="F436" s="21"/>
      <c r="G436" s="21"/>
      <c r="H436" s="21"/>
      <c r="I436" s="21"/>
      <c r="J436" s="21"/>
      <c r="K436" s="21"/>
      <c r="L436" s="21"/>
      <c r="M436" s="21"/>
      <c r="N436" s="21"/>
      <c r="O436" s="21"/>
      <c r="P436" s="21"/>
      <c r="Q436" s="21"/>
      <c r="R436" s="21"/>
      <c r="S436" s="21"/>
      <c r="T436" s="21"/>
      <c r="U436" s="21"/>
      <c r="V436" s="21"/>
      <c r="W436" s="21"/>
      <c r="X436" s="21"/>
      <c r="Y436" s="21"/>
      <c r="Z436" s="21"/>
    </row>
    <row r="437" customFormat="false" ht="13.8" hidden="false" customHeight="false" outlineLevel="0" collapsed="false">
      <c r="A437" s="21"/>
      <c r="B437" s="21"/>
      <c r="C437" s="21"/>
      <c r="D437" s="21"/>
      <c r="E437" s="21"/>
      <c r="F437" s="21"/>
      <c r="G437" s="21"/>
      <c r="H437" s="21"/>
      <c r="I437" s="21"/>
      <c r="J437" s="21"/>
      <c r="K437" s="21"/>
      <c r="L437" s="21"/>
      <c r="M437" s="21"/>
      <c r="N437" s="21"/>
      <c r="O437" s="21"/>
      <c r="P437" s="21"/>
      <c r="Q437" s="21"/>
      <c r="R437" s="21"/>
      <c r="S437" s="21"/>
      <c r="T437" s="21"/>
      <c r="U437" s="21"/>
      <c r="V437" s="21"/>
      <c r="W437" s="21"/>
      <c r="X437" s="21"/>
      <c r="Y437" s="21"/>
      <c r="Z437" s="21"/>
    </row>
    <row r="438" customFormat="false" ht="13.8" hidden="false" customHeight="false" outlineLevel="0" collapsed="false">
      <c r="A438" s="21"/>
      <c r="B438" s="21"/>
      <c r="C438" s="21"/>
      <c r="D438" s="21"/>
      <c r="E438" s="21"/>
      <c r="F438" s="21"/>
      <c r="G438" s="21"/>
      <c r="H438" s="21"/>
      <c r="I438" s="21"/>
      <c r="J438" s="21"/>
      <c r="K438" s="21"/>
      <c r="L438" s="21"/>
      <c r="M438" s="21"/>
      <c r="N438" s="21"/>
      <c r="O438" s="21"/>
      <c r="P438" s="21"/>
      <c r="Q438" s="21"/>
      <c r="R438" s="21"/>
      <c r="S438" s="21"/>
      <c r="T438" s="21"/>
      <c r="U438" s="21"/>
      <c r="V438" s="21"/>
      <c r="W438" s="21"/>
      <c r="X438" s="21"/>
      <c r="Y438" s="21"/>
      <c r="Z438" s="21"/>
    </row>
    <row r="439" customFormat="false" ht="13.8" hidden="false" customHeight="false" outlineLevel="0" collapsed="false">
      <c r="A439" s="21"/>
      <c r="B439" s="21"/>
      <c r="C439" s="21"/>
      <c r="D439" s="21"/>
      <c r="E439" s="21"/>
      <c r="F439" s="21"/>
      <c r="G439" s="21"/>
      <c r="H439" s="21"/>
      <c r="I439" s="21"/>
      <c r="J439" s="21"/>
      <c r="K439" s="21"/>
      <c r="L439" s="21"/>
      <c r="M439" s="21"/>
      <c r="N439" s="21"/>
      <c r="O439" s="21"/>
      <c r="P439" s="21"/>
      <c r="Q439" s="21"/>
      <c r="R439" s="21"/>
      <c r="S439" s="21"/>
      <c r="T439" s="21"/>
      <c r="U439" s="21"/>
      <c r="V439" s="21"/>
      <c r="W439" s="21"/>
      <c r="X439" s="21"/>
      <c r="Y439" s="21"/>
      <c r="Z439" s="21"/>
    </row>
    <row r="440" customFormat="false" ht="13.8" hidden="false" customHeight="false" outlineLevel="0" collapsed="false">
      <c r="A440" s="21"/>
      <c r="B440" s="21"/>
      <c r="C440" s="21"/>
      <c r="D440" s="21"/>
      <c r="E440" s="21"/>
      <c r="F440" s="21"/>
      <c r="G440" s="21"/>
      <c r="H440" s="21"/>
      <c r="I440" s="21"/>
      <c r="J440" s="21"/>
      <c r="K440" s="21"/>
      <c r="L440" s="21"/>
      <c r="M440" s="21"/>
      <c r="N440" s="21"/>
      <c r="O440" s="21"/>
      <c r="P440" s="21"/>
      <c r="Q440" s="21"/>
      <c r="R440" s="21"/>
      <c r="S440" s="21"/>
      <c r="T440" s="21"/>
      <c r="U440" s="21"/>
      <c r="V440" s="21"/>
      <c r="W440" s="21"/>
      <c r="X440" s="21"/>
      <c r="Y440" s="21"/>
      <c r="Z440" s="21"/>
    </row>
    <row r="441" customFormat="false" ht="13.8" hidden="false" customHeight="false" outlineLevel="0" collapsed="false">
      <c r="A441" s="21"/>
      <c r="B441" s="21"/>
      <c r="C441" s="21"/>
      <c r="D441" s="21"/>
      <c r="E441" s="21"/>
      <c r="F441" s="21"/>
      <c r="G441" s="21"/>
      <c r="H441" s="21"/>
      <c r="I441" s="21"/>
      <c r="J441" s="21"/>
      <c r="K441" s="21"/>
      <c r="L441" s="21"/>
      <c r="M441" s="21"/>
      <c r="N441" s="21"/>
      <c r="O441" s="21"/>
      <c r="P441" s="21"/>
      <c r="Q441" s="21"/>
      <c r="R441" s="21"/>
      <c r="S441" s="21"/>
      <c r="T441" s="21"/>
      <c r="U441" s="21"/>
      <c r="V441" s="21"/>
      <c r="W441" s="21"/>
      <c r="X441" s="21"/>
      <c r="Y441" s="21"/>
      <c r="Z441" s="21"/>
    </row>
    <row r="442" customFormat="false" ht="13.8" hidden="false" customHeight="false" outlineLevel="0" collapsed="false">
      <c r="A442" s="21"/>
      <c r="B442" s="21"/>
      <c r="C442" s="21"/>
      <c r="D442" s="21"/>
      <c r="E442" s="21"/>
      <c r="F442" s="21"/>
      <c r="G442" s="21"/>
      <c r="H442" s="21"/>
      <c r="I442" s="21"/>
      <c r="J442" s="21"/>
      <c r="K442" s="21"/>
      <c r="L442" s="21"/>
      <c r="M442" s="21"/>
      <c r="N442" s="21"/>
      <c r="O442" s="21"/>
      <c r="P442" s="21"/>
      <c r="Q442" s="21"/>
      <c r="R442" s="21"/>
      <c r="S442" s="21"/>
      <c r="T442" s="21"/>
      <c r="U442" s="21"/>
      <c r="V442" s="21"/>
      <c r="W442" s="21"/>
      <c r="X442" s="21"/>
      <c r="Y442" s="21"/>
      <c r="Z442" s="21"/>
    </row>
    <row r="443" customFormat="false" ht="13.8" hidden="false" customHeight="false" outlineLevel="0" collapsed="false">
      <c r="A443" s="21"/>
      <c r="B443" s="21"/>
      <c r="C443" s="21"/>
      <c r="D443" s="21"/>
      <c r="E443" s="21"/>
      <c r="F443" s="21"/>
      <c r="G443" s="21"/>
      <c r="H443" s="21"/>
      <c r="I443" s="21"/>
      <c r="J443" s="21"/>
      <c r="K443" s="21"/>
      <c r="L443" s="21"/>
      <c r="M443" s="21"/>
      <c r="N443" s="21"/>
      <c r="O443" s="21"/>
      <c r="P443" s="21"/>
      <c r="Q443" s="21"/>
      <c r="R443" s="21"/>
      <c r="S443" s="21"/>
      <c r="T443" s="21"/>
      <c r="U443" s="21"/>
      <c r="V443" s="21"/>
      <c r="W443" s="21"/>
      <c r="X443" s="21"/>
      <c r="Y443" s="21"/>
      <c r="Z443" s="21"/>
    </row>
    <row r="444" customFormat="false" ht="13.8" hidden="false" customHeight="false" outlineLevel="0" collapsed="false">
      <c r="A444" s="21"/>
      <c r="B444" s="21"/>
      <c r="C444" s="21"/>
      <c r="D444" s="21"/>
      <c r="E444" s="21"/>
      <c r="F444" s="21"/>
      <c r="G444" s="21"/>
      <c r="H444" s="21"/>
      <c r="I444" s="21"/>
      <c r="J444" s="21"/>
      <c r="K444" s="21"/>
      <c r="L444" s="21"/>
      <c r="M444" s="21"/>
      <c r="N444" s="21"/>
      <c r="O444" s="21"/>
      <c r="P444" s="21"/>
      <c r="Q444" s="21"/>
      <c r="R444" s="21"/>
      <c r="S444" s="21"/>
      <c r="T444" s="21"/>
      <c r="U444" s="21"/>
      <c r="V444" s="21"/>
      <c r="W444" s="21"/>
      <c r="X444" s="21"/>
      <c r="Y444" s="21"/>
      <c r="Z444" s="21"/>
    </row>
    <row r="445" customFormat="false" ht="13.8" hidden="false" customHeight="false" outlineLevel="0" collapsed="false">
      <c r="A445" s="21"/>
      <c r="B445" s="21"/>
      <c r="C445" s="21"/>
      <c r="D445" s="21"/>
      <c r="E445" s="21"/>
      <c r="F445" s="21"/>
      <c r="G445" s="21"/>
      <c r="H445" s="21"/>
      <c r="I445" s="21"/>
      <c r="J445" s="21"/>
      <c r="K445" s="21"/>
      <c r="L445" s="21"/>
      <c r="M445" s="21"/>
      <c r="N445" s="21"/>
      <c r="O445" s="21"/>
      <c r="P445" s="21"/>
      <c r="Q445" s="21"/>
      <c r="R445" s="21"/>
      <c r="S445" s="21"/>
      <c r="T445" s="21"/>
      <c r="U445" s="21"/>
      <c r="V445" s="21"/>
      <c r="W445" s="21"/>
      <c r="X445" s="21"/>
      <c r="Y445" s="21"/>
      <c r="Z445" s="21"/>
    </row>
    <row r="446" customFormat="false" ht="13.8" hidden="false" customHeight="false" outlineLevel="0" collapsed="false">
      <c r="A446" s="21"/>
      <c r="B446" s="21"/>
      <c r="C446" s="21"/>
      <c r="D446" s="21"/>
      <c r="E446" s="21"/>
      <c r="F446" s="21"/>
      <c r="G446" s="21"/>
      <c r="H446" s="21"/>
      <c r="I446" s="21"/>
      <c r="J446" s="21"/>
      <c r="K446" s="21"/>
      <c r="L446" s="21"/>
      <c r="M446" s="21"/>
      <c r="N446" s="21"/>
      <c r="O446" s="21"/>
      <c r="P446" s="21"/>
      <c r="Q446" s="21"/>
      <c r="R446" s="21"/>
      <c r="S446" s="21"/>
      <c r="T446" s="21"/>
      <c r="U446" s="21"/>
      <c r="V446" s="21"/>
      <c r="W446" s="21"/>
      <c r="X446" s="21"/>
      <c r="Y446" s="21"/>
      <c r="Z446" s="21"/>
    </row>
    <row r="447" customFormat="false" ht="13.8" hidden="false" customHeight="false" outlineLevel="0" collapsed="false">
      <c r="A447" s="21"/>
      <c r="B447" s="21"/>
      <c r="C447" s="21"/>
      <c r="D447" s="21"/>
      <c r="E447" s="21"/>
      <c r="F447" s="21"/>
      <c r="G447" s="21"/>
      <c r="H447" s="21"/>
      <c r="I447" s="21"/>
      <c r="J447" s="21"/>
      <c r="K447" s="21"/>
      <c r="L447" s="21"/>
      <c r="M447" s="21"/>
      <c r="N447" s="21"/>
      <c r="O447" s="21"/>
      <c r="P447" s="21"/>
      <c r="Q447" s="21"/>
      <c r="R447" s="21"/>
      <c r="S447" s="21"/>
      <c r="T447" s="21"/>
      <c r="U447" s="21"/>
      <c r="V447" s="21"/>
      <c r="W447" s="21"/>
      <c r="X447" s="21"/>
      <c r="Y447" s="21"/>
      <c r="Z447" s="21"/>
    </row>
    <row r="448" customFormat="false" ht="13.8" hidden="false" customHeight="false" outlineLevel="0" collapsed="false">
      <c r="A448" s="21"/>
      <c r="B448" s="21"/>
      <c r="C448" s="21"/>
      <c r="D448" s="21"/>
      <c r="E448" s="21"/>
      <c r="F448" s="21"/>
      <c r="G448" s="21"/>
      <c r="H448" s="21"/>
      <c r="I448" s="21"/>
      <c r="J448" s="21"/>
      <c r="K448" s="21"/>
      <c r="L448" s="21"/>
      <c r="M448" s="21"/>
      <c r="N448" s="21"/>
      <c r="O448" s="21"/>
      <c r="P448" s="21"/>
      <c r="Q448" s="21"/>
      <c r="R448" s="21"/>
      <c r="S448" s="21"/>
      <c r="T448" s="21"/>
      <c r="U448" s="21"/>
      <c r="V448" s="21"/>
      <c r="W448" s="21"/>
      <c r="X448" s="21"/>
      <c r="Y448" s="21"/>
      <c r="Z448" s="21"/>
    </row>
    <row r="449" customFormat="false" ht="13.8" hidden="false" customHeight="false" outlineLevel="0" collapsed="false">
      <c r="A449" s="21"/>
      <c r="B449" s="21"/>
      <c r="C449" s="21"/>
      <c r="D449" s="21"/>
      <c r="E449" s="21"/>
      <c r="F449" s="21"/>
      <c r="G449" s="21"/>
      <c r="H449" s="21"/>
      <c r="I449" s="21"/>
      <c r="J449" s="21"/>
      <c r="K449" s="21"/>
      <c r="L449" s="21"/>
      <c r="M449" s="21"/>
      <c r="N449" s="21"/>
      <c r="O449" s="21"/>
      <c r="P449" s="21"/>
      <c r="Q449" s="21"/>
      <c r="R449" s="21"/>
      <c r="S449" s="21"/>
      <c r="T449" s="21"/>
      <c r="U449" s="21"/>
      <c r="V449" s="21"/>
      <c r="W449" s="21"/>
      <c r="X449" s="21"/>
      <c r="Y449" s="21"/>
      <c r="Z449" s="21"/>
    </row>
    <row r="450" customFormat="false" ht="13.8" hidden="false" customHeight="false" outlineLevel="0" collapsed="false">
      <c r="A450" s="21"/>
      <c r="B450" s="21"/>
      <c r="C450" s="21"/>
      <c r="D450" s="21"/>
      <c r="E450" s="21"/>
      <c r="F450" s="21"/>
      <c r="G450" s="21"/>
      <c r="H450" s="21"/>
      <c r="I450" s="21"/>
      <c r="J450" s="21"/>
      <c r="K450" s="21"/>
      <c r="L450" s="21"/>
      <c r="M450" s="21"/>
      <c r="N450" s="21"/>
      <c r="O450" s="21"/>
      <c r="P450" s="21"/>
      <c r="Q450" s="21"/>
      <c r="R450" s="21"/>
      <c r="S450" s="21"/>
      <c r="T450" s="21"/>
      <c r="U450" s="21"/>
      <c r="V450" s="21"/>
      <c r="W450" s="21"/>
      <c r="X450" s="21"/>
      <c r="Y450" s="21"/>
      <c r="Z450" s="21"/>
    </row>
    <row r="451" customFormat="false" ht="13.8" hidden="false" customHeight="false" outlineLevel="0" collapsed="false">
      <c r="A451" s="21"/>
      <c r="B451" s="21"/>
      <c r="C451" s="21"/>
      <c r="D451" s="21"/>
      <c r="E451" s="21"/>
      <c r="F451" s="21"/>
      <c r="G451" s="21"/>
      <c r="H451" s="21"/>
      <c r="I451" s="21"/>
      <c r="J451" s="21"/>
      <c r="K451" s="21"/>
      <c r="L451" s="21"/>
      <c r="M451" s="21"/>
      <c r="N451" s="21"/>
      <c r="O451" s="21"/>
      <c r="P451" s="21"/>
      <c r="Q451" s="21"/>
      <c r="R451" s="21"/>
      <c r="S451" s="21"/>
      <c r="T451" s="21"/>
      <c r="U451" s="21"/>
      <c r="V451" s="21"/>
      <c r="W451" s="21"/>
      <c r="X451" s="21"/>
      <c r="Y451" s="21"/>
      <c r="Z451" s="21"/>
    </row>
    <row r="452" customFormat="false" ht="13.8" hidden="false" customHeight="false" outlineLevel="0" collapsed="false">
      <c r="A452" s="21"/>
      <c r="B452" s="21"/>
      <c r="C452" s="21"/>
      <c r="D452" s="21"/>
      <c r="E452" s="21"/>
      <c r="F452" s="21"/>
      <c r="G452" s="21"/>
      <c r="H452" s="21"/>
      <c r="I452" s="21"/>
      <c r="J452" s="21"/>
      <c r="K452" s="21"/>
      <c r="L452" s="21"/>
      <c r="M452" s="21"/>
      <c r="N452" s="21"/>
      <c r="O452" s="21"/>
      <c r="P452" s="21"/>
      <c r="Q452" s="21"/>
      <c r="R452" s="21"/>
      <c r="S452" s="21"/>
      <c r="T452" s="21"/>
      <c r="U452" s="21"/>
      <c r="V452" s="21"/>
      <c r="W452" s="21"/>
      <c r="X452" s="21"/>
      <c r="Y452" s="21"/>
      <c r="Z452" s="21"/>
    </row>
    <row r="453" customFormat="false" ht="13.8" hidden="false" customHeight="false" outlineLevel="0" collapsed="false">
      <c r="A453" s="21"/>
      <c r="B453" s="21"/>
      <c r="C453" s="21"/>
      <c r="D453" s="21"/>
      <c r="E453" s="21"/>
      <c r="F453" s="21"/>
      <c r="G453" s="21"/>
      <c r="H453" s="21"/>
      <c r="I453" s="21"/>
      <c r="J453" s="21"/>
      <c r="K453" s="21"/>
      <c r="L453" s="21"/>
      <c r="M453" s="21"/>
      <c r="N453" s="21"/>
      <c r="O453" s="21"/>
      <c r="P453" s="21"/>
      <c r="Q453" s="21"/>
      <c r="R453" s="21"/>
      <c r="S453" s="21"/>
      <c r="T453" s="21"/>
      <c r="U453" s="21"/>
      <c r="V453" s="21"/>
      <c r="W453" s="21"/>
      <c r="X453" s="21"/>
      <c r="Y453" s="21"/>
      <c r="Z453" s="21"/>
    </row>
    <row r="454" customFormat="false" ht="13.8" hidden="false" customHeight="false" outlineLevel="0" collapsed="false">
      <c r="A454" s="21"/>
      <c r="B454" s="21"/>
      <c r="C454" s="21"/>
      <c r="D454" s="21"/>
      <c r="E454" s="21"/>
      <c r="F454" s="21"/>
      <c r="G454" s="21"/>
      <c r="H454" s="21"/>
      <c r="I454" s="21"/>
      <c r="J454" s="21"/>
      <c r="K454" s="21"/>
      <c r="L454" s="21"/>
      <c r="M454" s="21"/>
      <c r="N454" s="21"/>
      <c r="O454" s="21"/>
      <c r="P454" s="21"/>
      <c r="Q454" s="21"/>
      <c r="R454" s="21"/>
      <c r="S454" s="21"/>
      <c r="T454" s="21"/>
      <c r="U454" s="21"/>
      <c r="V454" s="21"/>
      <c r="W454" s="21"/>
      <c r="X454" s="21"/>
      <c r="Y454" s="21"/>
      <c r="Z454" s="21"/>
    </row>
    <row r="455" customFormat="false" ht="13.8" hidden="false" customHeight="false" outlineLevel="0" collapsed="false">
      <c r="A455" s="21"/>
      <c r="B455" s="21"/>
      <c r="C455" s="21"/>
      <c r="D455" s="21"/>
      <c r="E455" s="21"/>
      <c r="F455" s="21"/>
      <c r="G455" s="21"/>
      <c r="H455" s="21"/>
      <c r="I455" s="21"/>
      <c r="J455" s="21"/>
      <c r="K455" s="21"/>
      <c r="L455" s="21"/>
      <c r="M455" s="21"/>
      <c r="N455" s="21"/>
      <c r="O455" s="21"/>
      <c r="P455" s="21"/>
      <c r="Q455" s="21"/>
      <c r="R455" s="21"/>
      <c r="S455" s="21"/>
      <c r="T455" s="21"/>
      <c r="U455" s="21"/>
      <c r="V455" s="21"/>
      <c r="W455" s="21"/>
      <c r="X455" s="21"/>
      <c r="Y455" s="21"/>
      <c r="Z455" s="21"/>
    </row>
    <row r="456" customFormat="false" ht="13.8" hidden="false" customHeight="false" outlineLevel="0" collapsed="false">
      <c r="A456" s="21"/>
      <c r="B456" s="21"/>
      <c r="C456" s="21"/>
      <c r="D456" s="21"/>
      <c r="E456" s="21"/>
      <c r="F456" s="21"/>
      <c r="G456" s="21"/>
      <c r="H456" s="21"/>
      <c r="I456" s="21"/>
      <c r="J456" s="21"/>
      <c r="K456" s="21"/>
      <c r="L456" s="21"/>
      <c r="M456" s="21"/>
      <c r="N456" s="21"/>
      <c r="O456" s="21"/>
      <c r="P456" s="21"/>
      <c r="Q456" s="21"/>
      <c r="R456" s="21"/>
      <c r="S456" s="21"/>
      <c r="T456" s="21"/>
      <c r="U456" s="21"/>
      <c r="V456" s="21"/>
      <c r="W456" s="21"/>
      <c r="X456" s="21"/>
      <c r="Y456" s="21"/>
      <c r="Z456" s="21"/>
    </row>
    <row r="457" customFormat="false" ht="13.8" hidden="false" customHeight="false" outlineLevel="0" collapsed="false">
      <c r="A457" s="21"/>
      <c r="B457" s="21"/>
      <c r="C457" s="21"/>
      <c r="D457" s="21"/>
      <c r="E457" s="21"/>
      <c r="F457" s="21"/>
      <c r="G457" s="21"/>
      <c r="H457" s="21"/>
      <c r="I457" s="21"/>
      <c r="J457" s="21"/>
      <c r="K457" s="21"/>
      <c r="L457" s="21"/>
      <c r="M457" s="21"/>
      <c r="N457" s="21"/>
      <c r="O457" s="21"/>
      <c r="P457" s="21"/>
      <c r="Q457" s="21"/>
      <c r="R457" s="21"/>
      <c r="S457" s="21"/>
      <c r="T457" s="21"/>
      <c r="U457" s="21"/>
      <c r="V457" s="21"/>
      <c r="W457" s="21"/>
      <c r="X457" s="21"/>
      <c r="Y457" s="21"/>
      <c r="Z457" s="21"/>
    </row>
    <row r="458" customFormat="false" ht="13.8" hidden="false" customHeight="false" outlineLevel="0" collapsed="false">
      <c r="A458" s="21"/>
      <c r="B458" s="21"/>
      <c r="C458" s="21"/>
      <c r="D458" s="21"/>
      <c r="E458" s="21"/>
      <c r="F458" s="21"/>
      <c r="G458" s="21"/>
      <c r="H458" s="21"/>
      <c r="I458" s="21"/>
      <c r="J458" s="21"/>
      <c r="K458" s="21"/>
      <c r="L458" s="21"/>
      <c r="M458" s="21"/>
      <c r="N458" s="21"/>
      <c r="O458" s="21"/>
      <c r="P458" s="21"/>
      <c r="Q458" s="21"/>
      <c r="R458" s="21"/>
      <c r="S458" s="21"/>
      <c r="T458" s="21"/>
      <c r="U458" s="21"/>
      <c r="V458" s="21"/>
      <c r="W458" s="21"/>
      <c r="X458" s="21"/>
      <c r="Y458" s="21"/>
      <c r="Z458" s="21"/>
    </row>
    <row r="459" customFormat="false" ht="13.8" hidden="false" customHeight="false" outlineLevel="0" collapsed="false">
      <c r="A459" s="21"/>
      <c r="B459" s="21"/>
      <c r="C459" s="21"/>
      <c r="D459" s="21"/>
      <c r="E459" s="21"/>
      <c r="F459" s="21"/>
      <c r="G459" s="21"/>
      <c r="H459" s="21"/>
      <c r="I459" s="21"/>
      <c r="J459" s="21"/>
      <c r="K459" s="21"/>
      <c r="L459" s="21"/>
      <c r="M459" s="21"/>
      <c r="N459" s="21"/>
      <c r="O459" s="21"/>
      <c r="P459" s="21"/>
      <c r="Q459" s="21"/>
      <c r="R459" s="21"/>
      <c r="S459" s="21"/>
      <c r="T459" s="21"/>
      <c r="U459" s="21"/>
      <c r="V459" s="21"/>
      <c r="W459" s="21"/>
      <c r="X459" s="21"/>
      <c r="Y459" s="21"/>
      <c r="Z459" s="21"/>
    </row>
    <row r="460" customFormat="false" ht="13.8" hidden="false" customHeight="false" outlineLevel="0" collapsed="false">
      <c r="A460" s="21"/>
      <c r="B460" s="21"/>
      <c r="C460" s="21"/>
      <c r="D460" s="21"/>
      <c r="E460" s="21"/>
      <c r="F460" s="21"/>
      <c r="G460" s="21"/>
      <c r="H460" s="21"/>
      <c r="I460" s="21"/>
      <c r="J460" s="21"/>
      <c r="K460" s="21"/>
      <c r="L460" s="21"/>
      <c r="M460" s="21"/>
      <c r="N460" s="21"/>
      <c r="O460" s="21"/>
      <c r="P460" s="21"/>
      <c r="Q460" s="21"/>
      <c r="R460" s="21"/>
      <c r="S460" s="21"/>
      <c r="T460" s="21"/>
      <c r="U460" s="21"/>
      <c r="V460" s="21"/>
      <c r="W460" s="21"/>
      <c r="X460" s="21"/>
      <c r="Y460" s="21"/>
      <c r="Z460" s="21"/>
    </row>
    <row r="461" customFormat="false" ht="13.8" hidden="false" customHeight="false" outlineLevel="0" collapsed="false">
      <c r="A461" s="21"/>
      <c r="B461" s="21"/>
      <c r="C461" s="21"/>
      <c r="D461" s="21"/>
      <c r="E461" s="21"/>
      <c r="F461" s="21"/>
      <c r="G461" s="21"/>
      <c r="H461" s="21"/>
      <c r="I461" s="21"/>
      <c r="J461" s="21"/>
      <c r="K461" s="21"/>
      <c r="L461" s="21"/>
      <c r="M461" s="21"/>
      <c r="N461" s="21"/>
      <c r="O461" s="21"/>
      <c r="P461" s="21"/>
      <c r="Q461" s="21"/>
      <c r="R461" s="21"/>
      <c r="S461" s="21"/>
      <c r="T461" s="21"/>
      <c r="U461" s="21"/>
      <c r="V461" s="21"/>
      <c r="W461" s="21"/>
      <c r="X461" s="21"/>
      <c r="Y461" s="21"/>
      <c r="Z461" s="21"/>
    </row>
    <row r="462" customFormat="false" ht="13.8" hidden="false" customHeight="false" outlineLevel="0" collapsed="false">
      <c r="A462" s="21"/>
      <c r="B462" s="21"/>
      <c r="C462" s="21"/>
      <c r="D462" s="21"/>
      <c r="E462" s="21"/>
      <c r="F462" s="21"/>
      <c r="G462" s="21"/>
      <c r="H462" s="21"/>
      <c r="I462" s="21"/>
      <c r="J462" s="21"/>
      <c r="K462" s="21"/>
      <c r="L462" s="21"/>
      <c r="M462" s="21"/>
      <c r="N462" s="21"/>
      <c r="O462" s="21"/>
      <c r="P462" s="21"/>
      <c r="Q462" s="21"/>
      <c r="R462" s="21"/>
      <c r="S462" s="21"/>
      <c r="T462" s="21"/>
      <c r="U462" s="21"/>
      <c r="V462" s="21"/>
      <c r="W462" s="21"/>
      <c r="X462" s="21"/>
      <c r="Y462" s="21"/>
      <c r="Z462" s="21"/>
    </row>
    <row r="463" customFormat="false" ht="13.8" hidden="false" customHeight="false" outlineLevel="0" collapsed="false">
      <c r="A463" s="21"/>
      <c r="B463" s="21"/>
      <c r="C463" s="21"/>
      <c r="D463" s="21"/>
      <c r="E463" s="21"/>
      <c r="F463" s="21"/>
      <c r="G463" s="21"/>
      <c r="H463" s="21"/>
      <c r="I463" s="21"/>
      <c r="J463" s="21"/>
      <c r="K463" s="21"/>
      <c r="L463" s="21"/>
      <c r="M463" s="21"/>
      <c r="N463" s="21"/>
      <c r="O463" s="21"/>
      <c r="P463" s="21"/>
      <c r="Q463" s="21"/>
      <c r="R463" s="21"/>
      <c r="S463" s="21"/>
      <c r="T463" s="21"/>
      <c r="U463" s="21"/>
      <c r="V463" s="21"/>
      <c r="W463" s="21"/>
      <c r="X463" s="21"/>
      <c r="Y463" s="21"/>
      <c r="Z463" s="21"/>
    </row>
    <row r="464" customFormat="false" ht="13.8" hidden="false" customHeight="false" outlineLevel="0" collapsed="false">
      <c r="A464" s="21"/>
      <c r="B464" s="21"/>
      <c r="C464" s="21"/>
      <c r="D464" s="21"/>
      <c r="E464" s="21"/>
      <c r="F464" s="21"/>
      <c r="G464" s="21"/>
      <c r="H464" s="21"/>
      <c r="I464" s="21"/>
      <c r="J464" s="21"/>
      <c r="K464" s="21"/>
      <c r="L464" s="21"/>
      <c r="M464" s="21"/>
      <c r="N464" s="21"/>
      <c r="O464" s="21"/>
      <c r="P464" s="21"/>
      <c r="Q464" s="21"/>
      <c r="R464" s="21"/>
      <c r="S464" s="21"/>
      <c r="T464" s="21"/>
      <c r="U464" s="21"/>
      <c r="V464" s="21"/>
      <c r="W464" s="21"/>
      <c r="X464" s="21"/>
      <c r="Y464" s="21"/>
      <c r="Z464" s="21"/>
    </row>
    <row r="465" customFormat="false" ht="13.8" hidden="false" customHeight="false" outlineLevel="0" collapsed="false">
      <c r="A465" s="21"/>
      <c r="B465" s="21"/>
      <c r="C465" s="21"/>
      <c r="D465" s="21"/>
      <c r="E465" s="21"/>
      <c r="F465" s="21"/>
      <c r="G465" s="21"/>
      <c r="H465" s="21"/>
      <c r="I465" s="21"/>
      <c r="J465" s="21"/>
      <c r="K465" s="21"/>
      <c r="L465" s="21"/>
      <c r="M465" s="21"/>
      <c r="N465" s="21"/>
      <c r="O465" s="21"/>
      <c r="P465" s="21"/>
      <c r="Q465" s="21"/>
      <c r="R465" s="21"/>
      <c r="S465" s="21"/>
      <c r="T465" s="21"/>
      <c r="U465" s="21"/>
      <c r="V465" s="21"/>
      <c r="W465" s="21"/>
      <c r="X465" s="21"/>
      <c r="Y465" s="21"/>
      <c r="Z465" s="21"/>
    </row>
    <row r="466" customFormat="false" ht="13.8" hidden="false" customHeight="false" outlineLevel="0" collapsed="false">
      <c r="A466" s="21"/>
      <c r="B466" s="21"/>
      <c r="C466" s="21"/>
      <c r="D466" s="21"/>
      <c r="E466" s="21"/>
      <c r="F466" s="21"/>
      <c r="G466" s="21"/>
      <c r="H466" s="21"/>
      <c r="I466" s="21"/>
      <c r="J466" s="21"/>
      <c r="K466" s="21"/>
      <c r="L466" s="21"/>
      <c r="M466" s="21"/>
      <c r="N466" s="21"/>
      <c r="O466" s="21"/>
      <c r="P466" s="21"/>
      <c r="Q466" s="21"/>
      <c r="R466" s="21"/>
      <c r="S466" s="21"/>
      <c r="T466" s="21"/>
      <c r="U466" s="21"/>
      <c r="V466" s="21"/>
      <c r="W466" s="21"/>
      <c r="X466" s="21"/>
      <c r="Y466" s="21"/>
      <c r="Z466" s="21"/>
    </row>
    <row r="467" customFormat="false" ht="13.8" hidden="false" customHeight="false" outlineLevel="0" collapsed="false">
      <c r="A467" s="21"/>
      <c r="B467" s="21"/>
      <c r="C467" s="21"/>
      <c r="D467" s="21"/>
      <c r="E467" s="21"/>
      <c r="F467" s="21"/>
      <c r="G467" s="21"/>
      <c r="H467" s="21"/>
      <c r="I467" s="21"/>
      <c r="J467" s="21"/>
      <c r="K467" s="21"/>
      <c r="L467" s="21"/>
      <c r="M467" s="21"/>
      <c r="N467" s="21"/>
      <c r="O467" s="21"/>
      <c r="P467" s="21"/>
      <c r="Q467" s="21"/>
      <c r="R467" s="21"/>
      <c r="S467" s="21"/>
      <c r="T467" s="21"/>
      <c r="U467" s="21"/>
      <c r="V467" s="21"/>
      <c r="W467" s="21"/>
      <c r="X467" s="21"/>
      <c r="Y467" s="21"/>
      <c r="Z467" s="21"/>
    </row>
    <row r="468" customFormat="false" ht="13.8" hidden="false" customHeight="false" outlineLevel="0" collapsed="false">
      <c r="A468" s="21"/>
      <c r="B468" s="21"/>
      <c r="C468" s="21"/>
      <c r="D468" s="21"/>
      <c r="E468" s="21"/>
      <c r="F468" s="21"/>
      <c r="G468" s="21"/>
      <c r="H468" s="21"/>
      <c r="I468" s="21"/>
      <c r="J468" s="21"/>
      <c r="K468" s="21"/>
      <c r="L468" s="21"/>
      <c r="M468" s="21"/>
      <c r="N468" s="21"/>
      <c r="O468" s="21"/>
      <c r="P468" s="21"/>
      <c r="Q468" s="21"/>
      <c r="R468" s="21"/>
      <c r="S468" s="21"/>
      <c r="T468" s="21"/>
      <c r="U468" s="21"/>
      <c r="V468" s="21"/>
      <c r="W468" s="21"/>
      <c r="X468" s="21"/>
      <c r="Y468" s="21"/>
      <c r="Z468" s="21"/>
    </row>
    <row r="469" customFormat="false" ht="13.8" hidden="false" customHeight="false" outlineLevel="0" collapsed="false">
      <c r="A469" s="21"/>
      <c r="B469" s="21"/>
      <c r="C469" s="21"/>
      <c r="D469" s="21"/>
      <c r="E469" s="21"/>
      <c r="F469" s="21"/>
      <c r="G469" s="21"/>
      <c r="H469" s="21"/>
      <c r="I469" s="21"/>
      <c r="J469" s="21"/>
      <c r="K469" s="21"/>
      <c r="L469" s="21"/>
      <c r="M469" s="21"/>
      <c r="N469" s="21"/>
      <c r="O469" s="21"/>
      <c r="P469" s="21"/>
      <c r="Q469" s="21"/>
      <c r="R469" s="21"/>
      <c r="S469" s="21"/>
      <c r="T469" s="21"/>
      <c r="U469" s="21"/>
      <c r="V469" s="21"/>
      <c r="W469" s="21"/>
      <c r="X469" s="21"/>
      <c r="Y469" s="21"/>
      <c r="Z469" s="21"/>
    </row>
    <row r="470" customFormat="false" ht="13.8" hidden="false" customHeight="false" outlineLevel="0" collapsed="false">
      <c r="A470" s="21"/>
      <c r="B470" s="21"/>
      <c r="C470" s="21"/>
      <c r="D470" s="21"/>
      <c r="E470" s="21"/>
      <c r="F470" s="21"/>
      <c r="G470" s="21"/>
      <c r="H470" s="21"/>
      <c r="I470" s="21"/>
      <c r="J470" s="21"/>
      <c r="K470" s="21"/>
      <c r="L470" s="21"/>
      <c r="M470" s="21"/>
      <c r="N470" s="21"/>
      <c r="O470" s="21"/>
      <c r="P470" s="21"/>
      <c r="Q470" s="21"/>
      <c r="R470" s="21"/>
      <c r="S470" s="21"/>
      <c r="T470" s="21"/>
      <c r="U470" s="21"/>
      <c r="V470" s="21"/>
      <c r="W470" s="21"/>
      <c r="X470" s="21"/>
      <c r="Y470" s="21"/>
      <c r="Z470" s="21"/>
    </row>
    <row r="471" customFormat="false" ht="13.8" hidden="false" customHeight="false" outlineLevel="0" collapsed="false">
      <c r="A471" s="21"/>
      <c r="B471" s="21"/>
      <c r="C471" s="21"/>
      <c r="D471" s="21"/>
      <c r="E471" s="21"/>
      <c r="F471" s="21"/>
      <c r="G471" s="21"/>
      <c r="H471" s="21"/>
      <c r="I471" s="21"/>
      <c r="J471" s="21"/>
      <c r="K471" s="21"/>
      <c r="L471" s="21"/>
      <c r="M471" s="21"/>
      <c r="N471" s="21"/>
      <c r="O471" s="21"/>
      <c r="P471" s="21"/>
      <c r="Q471" s="21"/>
      <c r="R471" s="21"/>
      <c r="S471" s="21"/>
      <c r="T471" s="21"/>
      <c r="U471" s="21"/>
      <c r="V471" s="21"/>
      <c r="W471" s="21"/>
      <c r="X471" s="21"/>
      <c r="Y471" s="21"/>
      <c r="Z471" s="21"/>
    </row>
    <row r="472" customFormat="false" ht="13.8" hidden="false" customHeight="false" outlineLevel="0" collapsed="false">
      <c r="A472" s="21"/>
      <c r="B472" s="21"/>
      <c r="C472" s="21"/>
      <c r="D472" s="21"/>
      <c r="E472" s="21"/>
      <c r="F472" s="21"/>
      <c r="G472" s="21"/>
      <c r="H472" s="21"/>
      <c r="I472" s="21"/>
      <c r="J472" s="21"/>
      <c r="K472" s="21"/>
      <c r="L472" s="21"/>
      <c r="M472" s="21"/>
      <c r="N472" s="21"/>
      <c r="O472" s="21"/>
      <c r="P472" s="21"/>
      <c r="Q472" s="21"/>
      <c r="R472" s="21"/>
      <c r="S472" s="21"/>
      <c r="T472" s="21"/>
      <c r="U472" s="21"/>
      <c r="V472" s="21"/>
      <c r="W472" s="21"/>
      <c r="X472" s="21"/>
      <c r="Y472" s="21"/>
      <c r="Z472" s="21"/>
    </row>
    <row r="473" customFormat="false" ht="13.8" hidden="false" customHeight="false" outlineLevel="0" collapsed="false">
      <c r="A473" s="21"/>
      <c r="B473" s="21"/>
      <c r="C473" s="21"/>
      <c r="D473" s="21"/>
      <c r="E473" s="21"/>
      <c r="F473" s="21"/>
      <c r="G473" s="21"/>
      <c r="H473" s="21"/>
      <c r="I473" s="21"/>
      <c r="J473" s="21"/>
      <c r="K473" s="21"/>
      <c r="L473" s="21"/>
      <c r="M473" s="21"/>
      <c r="N473" s="21"/>
      <c r="O473" s="21"/>
      <c r="P473" s="21"/>
      <c r="Q473" s="21"/>
      <c r="R473" s="21"/>
      <c r="S473" s="21"/>
      <c r="T473" s="21"/>
      <c r="U473" s="21"/>
      <c r="V473" s="21"/>
      <c r="W473" s="21"/>
      <c r="X473" s="21"/>
      <c r="Y473" s="21"/>
      <c r="Z473" s="21"/>
    </row>
    <row r="474" customFormat="false" ht="13.8" hidden="false" customHeight="false" outlineLevel="0" collapsed="false">
      <c r="A474" s="21"/>
      <c r="B474" s="21"/>
      <c r="C474" s="21"/>
      <c r="D474" s="21"/>
      <c r="E474" s="21"/>
      <c r="F474" s="21"/>
      <c r="G474" s="21"/>
      <c r="H474" s="21"/>
      <c r="I474" s="21"/>
      <c r="J474" s="21"/>
      <c r="K474" s="21"/>
      <c r="L474" s="21"/>
      <c r="M474" s="21"/>
      <c r="N474" s="21"/>
      <c r="O474" s="21"/>
      <c r="P474" s="21"/>
      <c r="Q474" s="21"/>
      <c r="R474" s="21"/>
      <c r="S474" s="21"/>
      <c r="T474" s="21"/>
      <c r="U474" s="21"/>
      <c r="V474" s="21"/>
      <c r="W474" s="21"/>
      <c r="X474" s="21"/>
      <c r="Y474" s="21"/>
      <c r="Z474" s="21"/>
    </row>
    <row r="475" customFormat="false" ht="13.8" hidden="false" customHeight="false" outlineLevel="0" collapsed="false">
      <c r="A475" s="21"/>
      <c r="B475" s="21"/>
      <c r="C475" s="21"/>
      <c r="D475" s="21"/>
      <c r="E475" s="21"/>
      <c r="F475" s="21"/>
      <c r="G475" s="21"/>
      <c r="H475" s="21"/>
      <c r="I475" s="21"/>
      <c r="J475" s="21"/>
      <c r="K475" s="21"/>
      <c r="L475" s="21"/>
      <c r="M475" s="21"/>
      <c r="N475" s="21"/>
      <c r="O475" s="21"/>
      <c r="P475" s="21"/>
      <c r="Q475" s="21"/>
      <c r="R475" s="21"/>
      <c r="S475" s="21"/>
      <c r="T475" s="21"/>
      <c r="U475" s="21"/>
      <c r="V475" s="21"/>
      <c r="W475" s="21"/>
      <c r="X475" s="21"/>
      <c r="Y475" s="21"/>
      <c r="Z475" s="21"/>
    </row>
    <row r="476" customFormat="false" ht="13.8" hidden="false" customHeight="false" outlineLevel="0" collapsed="false">
      <c r="A476" s="21"/>
      <c r="B476" s="21"/>
      <c r="C476" s="21"/>
      <c r="D476" s="21"/>
      <c r="E476" s="21"/>
      <c r="F476" s="21"/>
      <c r="G476" s="21"/>
      <c r="H476" s="21"/>
      <c r="I476" s="21"/>
      <c r="J476" s="21"/>
      <c r="K476" s="21"/>
      <c r="L476" s="21"/>
      <c r="M476" s="21"/>
      <c r="N476" s="21"/>
      <c r="O476" s="21"/>
      <c r="P476" s="21"/>
      <c r="Q476" s="21"/>
      <c r="R476" s="21"/>
      <c r="S476" s="21"/>
      <c r="T476" s="21"/>
      <c r="U476" s="21"/>
      <c r="V476" s="21"/>
      <c r="W476" s="21"/>
      <c r="X476" s="21"/>
      <c r="Y476" s="21"/>
      <c r="Z476" s="21"/>
    </row>
    <row r="477" customFormat="false" ht="13.8" hidden="false" customHeight="false" outlineLevel="0" collapsed="false">
      <c r="A477" s="21"/>
      <c r="B477" s="21"/>
      <c r="C477" s="21"/>
      <c r="D477" s="21"/>
      <c r="E477" s="21"/>
      <c r="F477" s="21"/>
      <c r="G477" s="21"/>
      <c r="H477" s="21"/>
      <c r="I477" s="21"/>
      <c r="J477" s="21"/>
      <c r="K477" s="21"/>
      <c r="L477" s="21"/>
      <c r="M477" s="21"/>
      <c r="N477" s="21"/>
      <c r="O477" s="21"/>
      <c r="P477" s="21"/>
      <c r="Q477" s="21"/>
      <c r="R477" s="21"/>
      <c r="S477" s="21"/>
      <c r="T477" s="21"/>
      <c r="U477" s="21"/>
      <c r="V477" s="21"/>
      <c r="W477" s="21"/>
      <c r="X477" s="21"/>
      <c r="Y477" s="21"/>
      <c r="Z477" s="21"/>
    </row>
    <row r="478" customFormat="false" ht="13.8" hidden="false" customHeight="false" outlineLevel="0" collapsed="false">
      <c r="A478" s="21"/>
      <c r="B478" s="21"/>
      <c r="C478" s="21"/>
      <c r="D478" s="21"/>
      <c r="E478" s="21"/>
      <c r="F478" s="21"/>
      <c r="G478" s="21"/>
      <c r="H478" s="21"/>
      <c r="I478" s="21"/>
      <c r="J478" s="21"/>
      <c r="K478" s="21"/>
      <c r="L478" s="21"/>
      <c r="M478" s="21"/>
      <c r="N478" s="21"/>
      <c r="O478" s="21"/>
      <c r="P478" s="21"/>
      <c r="Q478" s="21"/>
      <c r="R478" s="21"/>
      <c r="S478" s="21"/>
      <c r="T478" s="21"/>
      <c r="U478" s="21"/>
      <c r="V478" s="21"/>
      <c r="W478" s="21"/>
      <c r="X478" s="21"/>
      <c r="Y478" s="21"/>
      <c r="Z478" s="21"/>
    </row>
    <row r="479" customFormat="false" ht="13.8" hidden="false" customHeight="false" outlineLevel="0" collapsed="false">
      <c r="A479" s="21"/>
      <c r="B479" s="21"/>
      <c r="C479" s="21"/>
      <c r="D479" s="21"/>
      <c r="E479" s="21"/>
      <c r="F479" s="21"/>
      <c r="G479" s="21"/>
      <c r="H479" s="21"/>
      <c r="I479" s="21"/>
      <c r="J479" s="21"/>
      <c r="K479" s="21"/>
      <c r="L479" s="21"/>
      <c r="M479" s="21"/>
      <c r="N479" s="21"/>
      <c r="O479" s="21"/>
      <c r="P479" s="21"/>
      <c r="Q479" s="21"/>
      <c r="R479" s="21"/>
      <c r="S479" s="21"/>
      <c r="T479" s="21"/>
      <c r="U479" s="21"/>
      <c r="V479" s="21"/>
      <c r="W479" s="21"/>
      <c r="X479" s="21"/>
      <c r="Y479" s="21"/>
      <c r="Z479" s="21"/>
    </row>
    <row r="480" customFormat="false" ht="13.8" hidden="false" customHeight="false" outlineLevel="0" collapsed="false">
      <c r="A480" s="21"/>
      <c r="B480" s="21"/>
      <c r="C480" s="21"/>
      <c r="D480" s="21"/>
      <c r="E480" s="21"/>
      <c r="F480" s="21"/>
      <c r="G480" s="21"/>
      <c r="H480" s="21"/>
      <c r="I480" s="21"/>
      <c r="J480" s="21"/>
      <c r="K480" s="21"/>
      <c r="L480" s="21"/>
      <c r="M480" s="21"/>
      <c r="N480" s="21"/>
      <c r="O480" s="21"/>
      <c r="P480" s="21"/>
      <c r="Q480" s="21"/>
      <c r="R480" s="21"/>
      <c r="S480" s="21"/>
      <c r="T480" s="21"/>
      <c r="U480" s="21"/>
      <c r="V480" s="21"/>
      <c r="W480" s="21"/>
      <c r="X480" s="21"/>
      <c r="Y480" s="21"/>
      <c r="Z480" s="21"/>
    </row>
    <row r="481" customFormat="false" ht="13.8" hidden="false" customHeight="false" outlineLevel="0" collapsed="false">
      <c r="A481" s="21"/>
      <c r="B481" s="21"/>
      <c r="C481" s="21"/>
      <c r="D481" s="21"/>
      <c r="E481" s="21"/>
      <c r="F481" s="21"/>
      <c r="G481" s="21"/>
      <c r="H481" s="21"/>
      <c r="I481" s="21"/>
      <c r="J481" s="21"/>
      <c r="K481" s="21"/>
      <c r="L481" s="21"/>
      <c r="M481" s="21"/>
      <c r="N481" s="21"/>
      <c r="O481" s="21"/>
      <c r="P481" s="21"/>
      <c r="Q481" s="21"/>
      <c r="R481" s="21"/>
      <c r="S481" s="21"/>
      <c r="T481" s="21"/>
      <c r="U481" s="21"/>
      <c r="V481" s="21"/>
      <c r="W481" s="21"/>
      <c r="X481" s="21"/>
      <c r="Y481" s="21"/>
      <c r="Z481" s="21"/>
    </row>
    <row r="482" customFormat="false" ht="13.8" hidden="false" customHeight="false" outlineLevel="0" collapsed="false">
      <c r="A482" s="21"/>
      <c r="B482" s="21"/>
      <c r="C482" s="21"/>
      <c r="D482" s="21"/>
      <c r="E482" s="21"/>
      <c r="F482" s="21"/>
      <c r="G482" s="21"/>
      <c r="H482" s="21"/>
      <c r="I482" s="21"/>
      <c r="J482" s="21"/>
      <c r="K482" s="21"/>
      <c r="L482" s="21"/>
      <c r="M482" s="21"/>
      <c r="N482" s="21"/>
      <c r="O482" s="21"/>
      <c r="P482" s="21"/>
      <c r="Q482" s="21"/>
      <c r="R482" s="21"/>
      <c r="S482" s="21"/>
      <c r="T482" s="21"/>
      <c r="U482" s="21"/>
      <c r="V482" s="21"/>
      <c r="W482" s="21"/>
      <c r="X482" s="21"/>
      <c r="Y482" s="21"/>
      <c r="Z482" s="21"/>
    </row>
    <row r="483" customFormat="false" ht="13.8" hidden="false" customHeight="false" outlineLevel="0" collapsed="false">
      <c r="A483" s="21"/>
      <c r="B483" s="21"/>
      <c r="C483" s="21"/>
      <c r="D483" s="21"/>
      <c r="E483" s="21"/>
      <c r="F483" s="21"/>
      <c r="G483" s="21"/>
      <c r="H483" s="21"/>
      <c r="I483" s="21"/>
      <c r="J483" s="21"/>
      <c r="K483" s="21"/>
      <c r="L483" s="21"/>
      <c r="M483" s="21"/>
      <c r="N483" s="21"/>
      <c r="O483" s="21"/>
      <c r="P483" s="21"/>
      <c r="Q483" s="21"/>
      <c r="R483" s="21"/>
      <c r="S483" s="21"/>
      <c r="T483" s="21"/>
      <c r="U483" s="21"/>
      <c r="V483" s="21"/>
      <c r="W483" s="21"/>
      <c r="X483" s="21"/>
      <c r="Y483" s="21"/>
      <c r="Z483" s="21"/>
    </row>
    <row r="484" customFormat="false" ht="13.8" hidden="false" customHeight="false" outlineLevel="0" collapsed="false">
      <c r="A484" s="21"/>
      <c r="B484" s="21"/>
      <c r="C484" s="21"/>
      <c r="D484" s="21"/>
      <c r="E484" s="21"/>
      <c r="F484" s="21"/>
      <c r="G484" s="21"/>
      <c r="H484" s="21"/>
      <c r="I484" s="21"/>
      <c r="J484" s="21"/>
      <c r="K484" s="21"/>
      <c r="L484" s="21"/>
      <c r="M484" s="21"/>
      <c r="N484" s="21"/>
      <c r="O484" s="21"/>
      <c r="P484" s="21"/>
      <c r="Q484" s="21"/>
      <c r="R484" s="21"/>
      <c r="S484" s="21"/>
      <c r="T484" s="21"/>
      <c r="U484" s="21"/>
      <c r="V484" s="21"/>
      <c r="W484" s="21"/>
      <c r="X484" s="21"/>
      <c r="Y484" s="21"/>
      <c r="Z484" s="21"/>
    </row>
    <row r="485" customFormat="false" ht="13.8" hidden="false" customHeight="false" outlineLevel="0" collapsed="false">
      <c r="A485" s="21"/>
      <c r="B485" s="21"/>
      <c r="C485" s="21"/>
      <c r="D485" s="21"/>
      <c r="E485" s="21"/>
      <c r="F485" s="21"/>
      <c r="G485" s="21"/>
      <c r="H485" s="21"/>
      <c r="I485" s="21"/>
      <c r="J485" s="21"/>
      <c r="K485" s="21"/>
      <c r="L485" s="21"/>
      <c r="M485" s="21"/>
      <c r="N485" s="21"/>
      <c r="O485" s="21"/>
      <c r="P485" s="21"/>
      <c r="Q485" s="21"/>
      <c r="R485" s="21"/>
      <c r="S485" s="21"/>
      <c r="T485" s="21"/>
      <c r="U485" s="21"/>
      <c r="V485" s="21"/>
      <c r="W485" s="21"/>
      <c r="X485" s="21"/>
      <c r="Y485" s="21"/>
      <c r="Z485" s="21"/>
    </row>
    <row r="486" customFormat="false" ht="13.8" hidden="false" customHeight="false" outlineLevel="0" collapsed="false">
      <c r="A486" s="21"/>
      <c r="B486" s="21"/>
      <c r="C486" s="21"/>
      <c r="D486" s="21"/>
      <c r="E486" s="21"/>
      <c r="F486" s="21"/>
      <c r="G486" s="21"/>
      <c r="H486" s="21"/>
      <c r="I486" s="21"/>
      <c r="J486" s="21"/>
      <c r="K486" s="21"/>
      <c r="L486" s="21"/>
      <c r="M486" s="21"/>
      <c r="N486" s="21"/>
      <c r="O486" s="21"/>
      <c r="P486" s="21"/>
      <c r="Q486" s="21"/>
      <c r="R486" s="21"/>
      <c r="S486" s="21"/>
      <c r="T486" s="21"/>
      <c r="U486" s="21"/>
      <c r="V486" s="21"/>
      <c r="W486" s="21"/>
      <c r="X486" s="21"/>
      <c r="Y486" s="21"/>
      <c r="Z486" s="21"/>
    </row>
    <row r="487" customFormat="false" ht="13.8" hidden="false" customHeight="false" outlineLevel="0" collapsed="false">
      <c r="A487" s="21"/>
      <c r="B487" s="21"/>
      <c r="C487" s="21"/>
      <c r="D487" s="21"/>
      <c r="E487" s="21"/>
      <c r="F487" s="21"/>
      <c r="G487" s="21"/>
      <c r="H487" s="21"/>
      <c r="I487" s="21"/>
      <c r="J487" s="21"/>
      <c r="K487" s="21"/>
      <c r="L487" s="21"/>
      <c r="M487" s="21"/>
      <c r="N487" s="21"/>
      <c r="O487" s="21"/>
      <c r="P487" s="21"/>
      <c r="Q487" s="21"/>
      <c r="R487" s="21"/>
      <c r="S487" s="21"/>
      <c r="T487" s="21"/>
      <c r="U487" s="21"/>
      <c r="V487" s="21"/>
      <c r="W487" s="21"/>
      <c r="X487" s="21"/>
      <c r="Y487" s="21"/>
      <c r="Z487" s="21"/>
    </row>
    <row r="488" customFormat="false" ht="13.8" hidden="false" customHeight="false" outlineLevel="0" collapsed="false">
      <c r="A488" s="21"/>
      <c r="B488" s="21"/>
      <c r="C488" s="21"/>
      <c r="D488" s="21"/>
      <c r="E488" s="21"/>
      <c r="F488" s="21"/>
      <c r="G488" s="21"/>
      <c r="H488" s="21"/>
      <c r="I488" s="21"/>
      <c r="J488" s="21"/>
      <c r="K488" s="21"/>
      <c r="L488" s="21"/>
      <c r="M488" s="21"/>
      <c r="N488" s="21"/>
      <c r="O488" s="21"/>
      <c r="P488" s="21"/>
      <c r="Q488" s="21"/>
      <c r="R488" s="21"/>
      <c r="S488" s="21"/>
      <c r="T488" s="21"/>
      <c r="U488" s="21"/>
      <c r="V488" s="21"/>
      <c r="W488" s="21"/>
      <c r="X488" s="21"/>
      <c r="Y488" s="21"/>
      <c r="Z488" s="21"/>
    </row>
    <row r="489" customFormat="false" ht="13.8" hidden="false" customHeight="false" outlineLevel="0" collapsed="false">
      <c r="A489" s="21"/>
      <c r="B489" s="21"/>
      <c r="C489" s="21"/>
      <c r="D489" s="21"/>
      <c r="E489" s="21"/>
      <c r="F489" s="21"/>
      <c r="G489" s="21"/>
      <c r="H489" s="21"/>
      <c r="I489" s="21"/>
      <c r="J489" s="21"/>
      <c r="K489" s="21"/>
      <c r="L489" s="21"/>
      <c r="M489" s="21"/>
      <c r="N489" s="21"/>
      <c r="O489" s="21"/>
      <c r="P489" s="21"/>
      <c r="Q489" s="21"/>
      <c r="R489" s="21"/>
      <c r="S489" s="21"/>
      <c r="T489" s="21"/>
      <c r="U489" s="21"/>
      <c r="V489" s="21"/>
      <c r="W489" s="21"/>
      <c r="X489" s="21"/>
      <c r="Y489" s="21"/>
      <c r="Z489" s="21"/>
    </row>
    <row r="490" customFormat="false" ht="13.8" hidden="false" customHeight="false" outlineLevel="0" collapsed="false">
      <c r="A490" s="21"/>
      <c r="B490" s="21"/>
      <c r="C490" s="21"/>
      <c r="D490" s="21"/>
      <c r="E490" s="21"/>
      <c r="F490" s="21"/>
      <c r="G490" s="21"/>
      <c r="H490" s="21"/>
      <c r="I490" s="21"/>
      <c r="J490" s="21"/>
      <c r="K490" s="21"/>
      <c r="L490" s="21"/>
      <c r="M490" s="21"/>
      <c r="N490" s="21"/>
      <c r="O490" s="21"/>
      <c r="P490" s="21"/>
      <c r="Q490" s="21"/>
      <c r="R490" s="21"/>
      <c r="S490" s="21"/>
      <c r="T490" s="21"/>
      <c r="U490" s="21"/>
      <c r="V490" s="21"/>
      <c r="W490" s="21"/>
      <c r="X490" s="21"/>
      <c r="Y490" s="21"/>
      <c r="Z490" s="21"/>
    </row>
    <row r="491" customFormat="false" ht="13.8" hidden="false" customHeight="false" outlineLevel="0" collapsed="false">
      <c r="A491" s="21"/>
      <c r="B491" s="21"/>
      <c r="C491" s="21"/>
      <c r="D491" s="21"/>
      <c r="E491" s="21"/>
      <c r="F491" s="21"/>
      <c r="G491" s="21"/>
      <c r="H491" s="21"/>
      <c r="I491" s="21"/>
      <c r="J491" s="21"/>
      <c r="K491" s="21"/>
      <c r="L491" s="21"/>
      <c r="M491" s="21"/>
      <c r="N491" s="21"/>
      <c r="O491" s="21"/>
      <c r="P491" s="21"/>
      <c r="Q491" s="21"/>
      <c r="R491" s="21"/>
      <c r="S491" s="21"/>
      <c r="T491" s="21"/>
      <c r="U491" s="21"/>
      <c r="V491" s="21"/>
      <c r="W491" s="21"/>
      <c r="X491" s="21"/>
      <c r="Y491" s="21"/>
      <c r="Z491" s="21"/>
    </row>
    <row r="492" customFormat="false" ht="13.8" hidden="false" customHeight="false" outlineLevel="0" collapsed="false">
      <c r="A492" s="21"/>
      <c r="B492" s="21"/>
      <c r="C492" s="21"/>
      <c r="D492" s="21"/>
      <c r="E492" s="21"/>
      <c r="F492" s="21"/>
      <c r="G492" s="21"/>
      <c r="H492" s="21"/>
      <c r="I492" s="21"/>
      <c r="J492" s="21"/>
      <c r="K492" s="21"/>
      <c r="L492" s="21"/>
      <c r="M492" s="21"/>
      <c r="N492" s="21"/>
      <c r="O492" s="21"/>
      <c r="P492" s="21"/>
      <c r="Q492" s="21"/>
      <c r="R492" s="21"/>
      <c r="S492" s="21"/>
      <c r="T492" s="21"/>
      <c r="U492" s="21"/>
      <c r="V492" s="21"/>
      <c r="W492" s="21"/>
      <c r="X492" s="21"/>
      <c r="Y492" s="21"/>
      <c r="Z492" s="21"/>
    </row>
    <row r="493" customFormat="false" ht="13.8" hidden="false" customHeight="false" outlineLevel="0" collapsed="false">
      <c r="A493" s="21"/>
      <c r="B493" s="21"/>
      <c r="C493" s="21"/>
      <c r="D493" s="21"/>
      <c r="E493" s="21"/>
      <c r="F493" s="21"/>
      <c r="G493" s="21"/>
      <c r="H493" s="21"/>
      <c r="I493" s="21"/>
      <c r="J493" s="21"/>
      <c r="K493" s="21"/>
      <c r="L493" s="21"/>
      <c r="M493" s="21"/>
      <c r="N493" s="21"/>
      <c r="O493" s="21"/>
      <c r="P493" s="21"/>
      <c r="Q493" s="21"/>
      <c r="R493" s="21"/>
      <c r="S493" s="21"/>
      <c r="T493" s="21"/>
      <c r="U493" s="21"/>
      <c r="V493" s="21"/>
      <c r="W493" s="21"/>
      <c r="X493" s="21"/>
      <c r="Y493" s="21"/>
      <c r="Z493" s="21"/>
    </row>
    <row r="494" customFormat="false" ht="13.8" hidden="false" customHeight="false" outlineLevel="0" collapsed="false">
      <c r="A494" s="21"/>
      <c r="B494" s="21"/>
      <c r="C494" s="21"/>
      <c r="D494" s="21"/>
      <c r="E494" s="21"/>
      <c r="F494" s="21"/>
      <c r="G494" s="21"/>
      <c r="H494" s="21"/>
      <c r="I494" s="21"/>
      <c r="J494" s="21"/>
      <c r="K494" s="21"/>
      <c r="L494" s="21"/>
      <c r="M494" s="21"/>
      <c r="N494" s="21"/>
      <c r="O494" s="21"/>
      <c r="P494" s="21"/>
      <c r="Q494" s="21"/>
      <c r="R494" s="21"/>
      <c r="S494" s="21"/>
      <c r="T494" s="21"/>
      <c r="U494" s="21"/>
      <c r="V494" s="21"/>
      <c r="W494" s="21"/>
      <c r="X494" s="21"/>
      <c r="Y494" s="21"/>
      <c r="Z494" s="21"/>
    </row>
    <row r="495" customFormat="false" ht="13.8" hidden="false" customHeight="false" outlineLevel="0" collapsed="false">
      <c r="A495" s="21"/>
      <c r="B495" s="21"/>
      <c r="C495" s="21"/>
      <c r="D495" s="21"/>
      <c r="E495" s="21"/>
      <c r="F495" s="21"/>
      <c r="G495" s="21"/>
      <c r="H495" s="21"/>
      <c r="I495" s="21"/>
      <c r="J495" s="21"/>
      <c r="K495" s="21"/>
      <c r="L495" s="21"/>
      <c r="M495" s="21"/>
      <c r="N495" s="21"/>
      <c r="O495" s="21"/>
      <c r="P495" s="21"/>
      <c r="Q495" s="21"/>
      <c r="R495" s="21"/>
      <c r="S495" s="21"/>
      <c r="T495" s="21"/>
      <c r="U495" s="21"/>
      <c r="V495" s="21"/>
      <c r="W495" s="21"/>
      <c r="X495" s="21"/>
      <c r="Y495" s="21"/>
      <c r="Z495" s="21"/>
    </row>
    <row r="496" customFormat="false" ht="13.8" hidden="false" customHeight="false" outlineLevel="0" collapsed="false">
      <c r="A496" s="21"/>
      <c r="B496" s="21"/>
      <c r="C496" s="21"/>
      <c r="D496" s="21"/>
      <c r="E496" s="21"/>
      <c r="F496" s="21"/>
      <c r="G496" s="21"/>
      <c r="H496" s="21"/>
      <c r="I496" s="21"/>
      <c r="J496" s="21"/>
      <c r="K496" s="21"/>
      <c r="L496" s="21"/>
      <c r="M496" s="21"/>
      <c r="N496" s="21"/>
      <c r="O496" s="21"/>
      <c r="P496" s="21"/>
      <c r="Q496" s="21"/>
      <c r="R496" s="21"/>
      <c r="S496" s="21"/>
      <c r="T496" s="21"/>
      <c r="U496" s="21"/>
      <c r="V496" s="21"/>
      <c r="W496" s="21"/>
      <c r="X496" s="21"/>
      <c r="Y496" s="21"/>
      <c r="Z496" s="21"/>
    </row>
    <row r="497" customFormat="false" ht="13.8" hidden="false" customHeight="false" outlineLevel="0" collapsed="false">
      <c r="A497" s="21"/>
      <c r="B497" s="21"/>
      <c r="C497" s="21"/>
      <c r="D497" s="21"/>
      <c r="E497" s="21"/>
      <c r="F497" s="21"/>
      <c r="G497" s="21"/>
      <c r="H497" s="21"/>
      <c r="I497" s="21"/>
      <c r="J497" s="21"/>
      <c r="K497" s="21"/>
      <c r="L497" s="21"/>
      <c r="M497" s="21"/>
      <c r="N497" s="21"/>
      <c r="O497" s="21"/>
      <c r="P497" s="21"/>
      <c r="Q497" s="21"/>
      <c r="R497" s="21"/>
      <c r="S497" s="21"/>
      <c r="T497" s="21"/>
      <c r="U497" s="21"/>
      <c r="V497" s="21"/>
      <c r="W497" s="21"/>
      <c r="X497" s="21"/>
      <c r="Y497" s="21"/>
      <c r="Z497" s="21"/>
    </row>
    <row r="498" customFormat="false" ht="13.8" hidden="false" customHeight="false" outlineLevel="0" collapsed="false">
      <c r="A498" s="21"/>
      <c r="B498" s="21"/>
      <c r="C498" s="21"/>
      <c r="D498" s="21"/>
      <c r="E498" s="21"/>
      <c r="F498" s="21"/>
      <c r="G498" s="21"/>
      <c r="H498" s="21"/>
      <c r="I498" s="21"/>
      <c r="J498" s="21"/>
      <c r="K498" s="21"/>
      <c r="L498" s="21"/>
      <c r="M498" s="21"/>
      <c r="N498" s="21"/>
      <c r="O498" s="21"/>
      <c r="P498" s="21"/>
      <c r="Q498" s="21"/>
      <c r="R498" s="21"/>
      <c r="S498" s="21"/>
      <c r="T498" s="21"/>
      <c r="U498" s="21"/>
      <c r="V498" s="21"/>
      <c r="W498" s="21"/>
      <c r="X498" s="21"/>
      <c r="Y498" s="21"/>
      <c r="Z498" s="21"/>
    </row>
    <row r="499" customFormat="false" ht="13.8" hidden="false" customHeight="false" outlineLevel="0" collapsed="false">
      <c r="A499" s="21"/>
      <c r="B499" s="21"/>
      <c r="C499" s="21"/>
      <c r="D499" s="21"/>
      <c r="E499" s="21"/>
      <c r="F499" s="21"/>
      <c r="G499" s="21"/>
      <c r="H499" s="21"/>
      <c r="I499" s="21"/>
      <c r="J499" s="21"/>
      <c r="K499" s="21"/>
      <c r="L499" s="21"/>
      <c r="M499" s="21"/>
      <c r="N499" s="21"/>
      <c r="O499" s="21"/>
      <c r="P499" s="21"/>
      <c r="Q499" s="21"/>
      <c r="R499" s="21"/>
      <c r="S499" s="21"/>
      <c r="T499" s="21"/>
      <c r="U499" s="21"/>
      <c r="V499" s="21"/>
      <c r="W499" s="21"/>
      <c r="X499" s="21"/>
      <c r="Y499" s="21"/>
      <c r="Z499" s="21"/>
    </row>
    <row r="500" customFormat="false" ht="13.8" hidden="false" customHeight="false" outlineLevel="0" collapsed="false">
      <c r="A500" s="21"/>
      <c r="B500" s="21"/>
      <c r="C500" s="21"/>
      <c r="D500" s="21"/>
      <c r="E500" s="21"/>
      <c r="F500" s="21"/>
      <c r="G500" s="21"/>
      <c r="H500" s="21"/>
      <c r="I500" s="21"/>
      <c r="J500" s="21"/>
      <c r="K500" s="21"/>
      <c r="L500" s="21"/>
      <c r="M500" s="21"/>
      <c r="N500" s="21"/>
      <c r="O500" s="21"/>
      <c r="P500" s="21"/>
      <c r="Q500" s="21"/>
      <c r="R500" s="21"/>
      <c r="S500" s="21"/>
      <c r="T500" s="21"/>
      <c r="U500" s="21"/>
      <c r="V500" s="21"/>
      <c r="W500" s="21"/>
      <c r="X500" s="21"/>
      <c r="Y500" s="21"/>
      <c r="Z500" s="21"/>
    </row>
    <row r="501" customFormat="false" ht="13.8" hidden="false" customHeight="false" outlineLevel="0" collapsed="false">
      <c r="A501" s="21"/>
      <c r="B501" s="21"/>
      <c r="C501" s="21"/>
      <c r="D501" s="21"/>
      <c r="E501" s="21"/>
      <c r="F501" s="21"/>
      <c r="G501" s="21"/>
      <c r="H501" s="21"/>
      <c r="I501" s="21"/>
      <c r="J501" s="21"/>
      <c r="K501" s="21"/>
      <c r="L501" s="21"/>
      <c r="M501" s="21"/>
      <c r="N501" s="21"/>
      <c r="O501" s="21"/>
      <c r="P501" s="21"/>
      <c r="Q501" s="21"/>
      <c r="R501" s="21"/>
      <c r="S501" s="21"/>
      <c r="T501" s="21"/>
      <c r="U501" s="21"/>
      <c r="V501" s="21"/>
      <c r="W501" s="21"/>
      <c r="X501" s="21"/>
      <c r="Y501" s="21"/>
      <c r="Z501" s="21"/>
    </row>
    <row r="502" customFormat="false" ht="13.8" hidden="false" customHeight="false" outlineLevel="0" collapsed="false">
      <c r="A502" s="21"/>
      <c r="B502" s="21"/>
      <c r="C502" s="21"/>
      <c r="D502" s="21"/>
      <c r="E502" s="21"/>
      <c r="F502" s="21"/>
      <c r="G502" s="21"/>
      <c r="H502" s="21"/>
      <c r="I502" s="21"/>
      <c r="J502" s="21"/>
      <c r="K502" s="21"/>
      <c r="L502" s="21"/>
      <c r="M502" s="21"/>
      <c r="N502" s="21"/>
      <c r="O502" s="21"/>
      <c r="P502" s="21"/>
      <c r="Q502" s="21"/>
      <c r="R502" s="21"/>
      <c r="S502" s="21"/>
      <c r="T502" s="21"/>
      <c r="U502" s="21"/>
      <c r="V502" s="21"/>
      <c r="W502" s="21"/>
      <c r="X502" s="21"/>
      <c r="Y502" s="21"/>
      <c r="Z502" s="21"/>
    </row>
    <row r="503" customFormat="false" ht="13.8" hidden="false" customHeight="false" outlineLevel="0" collapsed="false">
      <c r="A503" s="21"/>
      <c r="B503" s="21"/>
      <c r="C503" s="21"/>
      <c r="D503" s="21"/>
      <c r="E503" s="21"/>
      <c r="F503" s="21"/>
      <c r="G503" s="21"/>
      <c r="H503" s="21"/>
      <c r="I503" s="21"/>
      <c r="J503" s="21"/>
      <c r="K503" s="21"/>
      <c r="L503" s="21"/>
      <c r="M503" s="21"/>
      <c r="N503" s="21"/>
      <c r="O503" s="21"/>
      <c r="P503" s="21"/>
      <c r="Q503" s="21"/>
      <c r="R503" s="21"/>
      <c r="S503" s="21"/>
      <c r="T503" s="21"/>
      <c r="U503" s="21"/>
      <c r="V503" s="21"/>
      <c r="W503" s="21"/>
      <c r="X503" s="21"/>
      <c r="Y503" s="21"/>
      <c r="Z503" s="21"/>
    </row>
    <row r="504" customFormat="false" ht="13.8" hidden="false" customHeight="false" outlineLevel="0" collapsed="false">
      <c r="A504" s="21"/>
      <c r="B504" s="21"/>
      <c r="C504" s="21"/>
      <c r="D504" s="21"/>
      <c r="E504" s="21"/>
      <c r="F504" s="21"/>
      <c r="G504" s="21"/>
      <c r="H504" s="21"/>
      <c r="I504" s="21"/>
      <c r="J504" s="21"/>
      <c r="K504" s="21"/>
      <c r="L504" s="21"/>
      <c r="M504" s="21"/>
      <c r="N504" s="21"/>
      <c r="O504" s="21"/>
      <c r="P504" s="21"/>
      <c r="Q504" s="21"/>
      <c r="R504" s="21"/>
      <c r="S504" s="21"/>
      <c r="T504" s="21"/>
      <c r="U504" s="21"/>
      <c r="V504" s="21"/>
      <c r="W504" s="21"/>
      <c r="X504" s="21"/>
      <c r="Y504" s="21"/>
      <c r="Z504" s="21"/>
    </row>
    <row r="505" customFormat="false" ht="13.8" hidden="false" customHeight="false" outlineLevel="0" collapsed="false">
      <c r="A505" s="21"/>
      <c r="B505" s="21"/>
      <c r="C505" s="21"/>
      <c r="D505" s="21"/>
      <c r="E505" s="21"/>
      <c r="F505" s="21"/>
      <c r="G505" s="21"/>
      <c r="H505" s="21"/>
      <c r="I505" s="21"/>
      <c r="J505" s="21"/>
      <c r="K505" s="21"/>
      <c r="L505" s="21"/>
      <c r="M505" s="21"/>
      <c r="N505" s="21"/>
      <c r="O505" s="21"/>
      <c r="P505" s="21"/>
      <c r="Q505" s="21"/>
      <c r="R505" s="21"/>
      <c r="S505" s="21"/>
      <c r="T505" s="21"/>
      <c r="U505" s="21"/>
      <c r="V505" s="21"/>
      <c r="W505" s="21"/>
      <c r="X505" s="21"/>
      <c r="Y505" s="21"/>
      <c r="Z505" s="21"/>
    </row>
    <row r="506" customFormat="false" ht="13.8" hidden="false" customHeight="false" outlineLevel="0" collapsed="false">
      <c r="A506" s="21"/>
      <c r="B506" s="21"/>
      <c r="C506" s="21"/>
      <c r="D506" s="21"/>
      <c r="E506" s="21"/>
      <c r="F506" s="21"/>
      <c r="G506" s="21"/>
      <c r="H506" s="21"/>
      <c r="I506" s="21"/>
      <c r="J506" s="21"/>
      <c r="K506" s="21"/>
      <c r="L506" s="21"/>
      <c r="M506" s="21"/>
      <c r="N506" s="21"/>
      <c r="O506" s="21"/>
      <c r="P506" s="21"/>
      <c r="Q506" s="21"/>
      <c r="R506" s="21"/>
      <c r="S506" s="21"/>
      <c r="T506" s="21"/>
      <c r="U506" s="21"/>
      <c r="V506" s="21"/>
      <c r="W506" s="21"/>
      <c r="X506" s="21"/>
      <c r="Y506" s="21"/>
      <c r="Z506" s="21"/>
    </row>
    <row r="507" customFormat="false" ht="13.8" hidden="false" customHeight="false" outlineLevel="0" collapsed="false">
      <c r="A507" s="21"/>
      <c r="B507" s="21"/>
      <c r="C507" s="21"/>
      <c r="D507" s="21"/>
      <c r="E507" s="21"/>
      <c r="F507" s="21"/>
      <c r="G507" s="21"/>
      <c r="H507" s="21"/>
      <c r="I507" s="21"/>
      <c r="J507" s="21"/>
      <c r="K507" s="21"/>
      <c r="L507" s="21"/>
      <c r="M507" s="21"/>
      <c r="N507" s="21"/>
      <c r="O507" s="21"/>
      <c r="P507" s="21"/>
      <c r="Q507" s="21"/>
      <c r="R507" s="21"/>
      <c r="S507" s="21"/>
      <c r="T507" s="21"/>
      <c r="U507" s="21"/>
      <c r="V507" s="21"/>
      <c r="W507" s="21"/>
      <c r="X507" s="21"/>
      <c r="Y507" s="21"/>
      <c r="Z507" s="21"/>
    </row>
    <row r="508" customFormat="false" ht="13.8" hidden="false" customHeight="false" outlineLevel="0" collapsed="false">
      <c r="A508" s="21"/>
      <c r="B508" s="21"/>
      <c r="C508" s="21"/>
      <c r="D508" s="21"/>
      <c r="E508" s="21"/>
      <c r="F508" s="21"/>
      <c r="G508" s="21"/>
      <c r="H508" s="21"/>
      <c r="I508" s="21"/>
      <c r="J508" s="21"/>
      <c r="K508" s="21"/>
      <c r="L508" s="21"/>
      <c r="M508" s="21"/>
      <c r="N508" s="21"/>
      <c r="O508" s="21"/>
      <c r="P508" s="21"/>
      <c r="Q508" s="21"/>
      <c r="R508" s="21"/>
      <c r="S508" s="21"/>
      <c r="T508" s="21"/>
      <c r="U508" s="21"/>
      <c r="V508" s="21"/>
      <c r="W508" s="21"/>
      <c r="X508" s="21"/>
      <c r="Y508" s="21"/>
      <c r="Z508" s="21"/>
    </row>
    <row r="509" customFormat="false" ht="13.8" hidden="false" customHeight="false" outlineLevel="0" collapsed="false">
      <c r="A509" s="21"/>
      <c r="B509" s="21"/>
      <c r="C509" s="21"/>
      <c r="D509" s="21"/>
      <c r="E509" s="21"/>
      <c r="F509" s="21"/>
      <c r="G509" s="21"/>
      <c r="H509" s="21"/>
      <c r="I509" s="21"/>
      <c r="J509" s="21"/>
      <c r="K509" s="21"/>
      <c r="L509" s="21"/>
      <c r="M509" s="21"/>
      <c r="N509" s="21"/>
      <c r="O509" s="21"/>
      <c r="P509" s="21"/>
      <c r="Q509" s="21"/>
      <c r="R509" s="21"/>
      <c r="S509" s="21"/>
      <c r="T509" s="21"/>
      <c r="U509" s="21"/>
      <c r="V509" s="21"/>
      <c r="W509" s="21"/>
      <c r="X509" s="21"/>
      <c r="Y509" s="21"/>
      <c r="Z509" s="21"/>
    </row>
    <row r="510" customFormat="false" ht="13.8" hidden="false" customHeight="false" outlineLevel="0" collapsed="false">
      <c r="A510" s="21"/>
      <c r="B510" s="21"/>
      <c r="C510" s="21"/>
      <c r="D510" s="21"/>
      <c r="E510" s="21"/>
      <c r="F510" s="21"/>
      <c r="G510" s="21"/>
      <c r="H510" s="21"/>
      <c r="I510" s="21"/>
      <c r="J510" s="21"/>
      <c r="K510" s="21"/>
      <c r="L510" s="21"/>
      <c r="M510" s="21"/>
      <c r="N510" s="21"/>
      <c r="O510" s="21"/>
      <c r="P510" s="21"/>
      <c r="Q510" s="21"/>
      <c r="R510" s="21"/>
      <c r="S510" s="21"/>
      <c r="T510" s="21"/>
      <c r="U510" s="21"/>
      <c r="V510" s="21"/>
      <c r="W510" s="21"/>
      <c r="X510" s="21"/>
      <c r="Y510" s="21"/>
      <c r="Z510" s="21"/>
    </row>
    <row r="511" customFormat="false" ht="13.8" hidden="false" customHeight="false" outlineLevel="0" collapsed="false">
      <c r="A511" s="21"/>
      <c r="B511" s="21"/>
      <c r="C511" s="21"/>
      <c r="D511" s="21"/>
      <c r="E511" s="21"/>
      <c r="F511" s="21"/>
      <c r="G511" s="21"/>
      <c r="H511" s="21"/>
      <c r="I511" s="21"/>
      <c r="J511" s="21"/>
      <c r="K511" s="21"/>
      <c r="L511" s="21"/>
      <c r="M511" s="21"/>
      <c r="N511" s="21"/>
      <c r="O511" s="21"/>
      <c r="P511" s="21"/>
      <c r="Q511" s="21"/>
      <c r="R511" s="21"/>
      <c r="S511" s="21"/>
      <c r="T511" s="21"/>
      <c r="U511" s="21"/>
      <c r="V511" s="21"/>
      <c r="W511" s="21"/>
      <c r="X511" s="21"/>
      <c r="Y511" s="21"/>
      <c r="Z511" s="21"/>
    </row>
    <row r="512" customFormat="false" ht="13.8" hidden="false" customHeight="false" outlineLevel="0" collapsed="false">
      <c r="A512" s="21"/>
      <c r="B512" s="21"/>
      <c r="C512" s="21"/>
      <c r="D512" s="21"/>
      <c r="E512" s="21"/>
      <c r="F512" s="21"/>
      <c r="G512" s="21"/>
      <c r="H512" s="21"/>
      <c r="I512" s="21"/>
      <c r="J512" s="21"/>
      <c r="K512" s="21"/>
      <c r="L512" s="21"/>
      <c r="M512" s="21"/>
      <c r="N512" s="21"/>
      <c r="O512" s="21"/>
      <c r="P512" s="21"/>
      <c r="Q512" s="21"/>
      <c r="R512" s="21"/>
      <c r="S512" s="21"/>
      <c r="T512" s="21"/>
      <c r="U512" s="21"/>
      <c r="V512" s="21"/>
      <c r="W512" s="21"/>
      <c r="X512" s="21"/>
      <c r="Y512" s="21"/>
      <c r="Z512" s="21"/>
    </row>
    <row r="513" customFormat="false" ht="13.8" hidden="false" customHeight="false" outlineLevel="0" collapsed="false">
      <c r="A513" s="21"/>
      <c r="B513" s="21"/>
      <c r="C513" s="21"/>
      <c r="D513" s="21"/>
      <c r="E513" s="21"/>
      <c r="F513" s="21"/>
      <c r="G513" s="21"/>
      <c r="H513" s="21"/>
      <c r="I513" s="21"/>
      <c r="J513" s="21"/>
      <c r="K513" s="21"/>
      <c r="L513" s="21"/>
      <c r="M513" s="21"/>
      <c r="N513" s="21"/>
      <c r="O513" s="21"/>
      <c r="P513" s="21"/>
      <c r="Q513" s="21"/>
      <c r="R513" s="21"/>
      <c r="S513" s="21"/>
      <c r="T513" s="21"/>
      <c r="U513" s="21"/>
      <c r="V513" s="21"/>
      <c r="W513" s="21"/>
      <c r="X513" s="21"/>
      <c r="Y513" s="21"/>
      <c r="Z513" s="21"/>
    </row>
    <row r="514" customFormat="false" ht="13.8" hidden="false" customHeight="false" outlineLevel="0" collapsed="false">
      <c r="A514" s="21"/>
      <c r="B514" s="21"/>
      <c r="C514" s="21"/>
      <c r="D514" s="21"/>
      <c r="E514" s="21"/>
      <c r="F514" s="21"/>
      <c r="G514" s="21"/>
      <c r="H514" s="21"/>
      <c r="I514" s="21"/>
      <c r="J514" s="21"/>
      <c r="K514" s="21"/>
      <c r="L514" s="21"/>
      <c r="M514" s="21"/>
      <c r="N514" s="21"/>
      <c r="O514" s="21"/>
      <c r="P514" s="21"/>
      <c r="Q514" s="21"/>
      <c r="R514" s="21"/>
      <c r="S514" s="21"/>
      <c r="T514" s="21"/>
      <c r="U514" s="21"/>
      <c r="V514" s="21"/>
      <c r="W514" s="21"/>
      <c r="X514" s="21"/>
      <c r="Y514" s="21"/>
      <c r="Z514" s="21"/>
    </row>
    <row r="515" customFormat="false" ht="13.8" hidden="false" customHeight="false" outlineLevel="0" collapsed="false">
      <c r="A515" s="21"/>
      <c r="B515" s="21"/>
      <c r="C515" s="21"/>
      <c r="D515" s="21"/>
      <c r="E515" s="21"/>
      <c r="F515" s="21"/>
      <c r="G515" s="21"/>
      <c r="H515" s="21"/>
      <c r="I515" s="21"/>
      <c r="J515" s="21"/>
      <c r="K515" s="21"/>
      <c r="L515" s="21"/>
      <c r="M515" s="21"/>
      <c r="N515" s="21"/>
      <c r="O515" s="21"/>
      <c r="P515" s="21"/>
      <c r="Q515" s="21"/>
      <c r="R515" s="21"/>
      <c r="S515" s="21"/>
      <c r="T515" s="21"/>
      <c r="U515" s="21"/>
      <c r="V515" s="21"/>
      <c r="W515" s="21"/>
      <c r="X515" s="21"/>
      <c r="Y515" s="21"/>
      <c r="Z515" s="21"/>
    </row>
    <row r="516" customFormat="false" ht="13.8" hidden="false" customHeight="false" outlineLevel="0" collapsed="false">
      <c r="A516" s="21"/>
      <c r="B516" s="21"/>
      <c r="C516" s="21"/>
      <c r="D516" s="21"/>
      <c r="E516" s="21"/>
      <c r="F516" s="21"/>
      <c r="G516" s="21"/>
      <c r="H516" s="21"/>
      <c r="I516" s="21"/>
      <c r="J516" s="21"/>
      <c r="K516" s="21"/>
      <c r="L516" s="21"/>
      <c r="M516" s="21"/>
      <c r="N516" s="21"/>
      <c r="O516" s="21"/>
      <c r="P516" s="21"/>
      <c r="Q516" s="21"/>
      <c r="R516" s="21"/>
      <c r="S516" s="21"/>
      <c r="T516" s="21"/>
      <c r="U516" s="21"/>
      <c r="V516" s="21"/>
      <c r="W516" s="21"/>
      <c r="X516" s="21"/>
      <c r="Y516" s="21"/>
      <c r="Z516" s="21"/>
    </row>
    <row r="517" customFormat="false" ht="13.8" hidden="false" customHeight="false" outlineLevel="0" collapsed="false">
      <c r="A517" s="21"/>
      <c r="B517" s="21"/>
      <c r="C517" s="21"/>
      <c r="D517" s="21"/>
      <c r="E517" s="21"/>
      <c r="F517" s="21"/>
      <c r="G517" s="21"/>
      <c r="H517" s="21"/>
      <c r="I517" s="21"/>
      <c r="J517" s="21"/>
      <c r="K517" s="21"/>
      <c r="L517" s="21"/>
      <c r="M517" s="21"/>
      <c r="N517" s="21"/>
      <c r="O517" s="21"/>
      <c r="P517" s="21"/>
      <c r="Q517" s="21"/>
      <c r="R517" s="21"/>
      <c r="S517" s="21"/>
      <c r="T517" s="21"/>
      <c r="U517" s="21"/>
      <c r="V517" s="21"/>
      <c r="W517" s="21"/>
      <c r="X517" s="21"/>
      <c r="Y517" s="21"/>
      <c r="Z517" s="21"/>
    </row>
    <row r="518" customFormat="false" ht="13.8" hidden="false" customHeight="false" outlineLevel="0" collapsed="false">
      <c r="A518" s="21"/>
      <c r="B518" s="21"/>
      <c r="C518" s="21"/>
      <c r="D518" s="21"/>
      <c r="E518" s="21"/>
      <c r="F518" s="21"/>
      <c r="G518" s="21"/>
      <c r="H518" s="21"/>
      <c r="I518" s="21"/>
      <c r="J518" s="21"/>
      <c r="K518" s="21"/>
      <c r="L518" s="21"/>
      <c r="M518" s="21"/>
      <c r="N518" s="21"/>
      <c r="O518" s="21"/>
      <c r="P518" s="21"/>
      <c r="Q518" s="21"/>
      <c r="R518" s="21"/>
      <c r="S518" s="21"/>
      <c r="T518" s="21"/>
      <c r="U518" s="21"/>
      <c r="V518" s="21"/>
      <c r="W518" s="21"/>
      <c r="X518" s="21"/>
      <c r="Y518" s="21"/>
      <c r="Z518" s="21"/>
    </row>
    <row r="519" customFormat="false" ht="13.8" hidden="false" customHeight="false" outlineLevel="0" collapsed="false">
      <c r="A519" s="21"/>
      <c r="B519" s="21"/>
      <c r="C519" s="21"/>
      <c r="D519" s="21"/>
      <c r="E519" s="21"/>
      <c r="F519" s="21"/>
      <c r="G519" s="21"/>
      <c r="H519" s="21"/>
      <c r="I519" s="21"/>
      <c r="J519" s="21"/>
      <c r="K519" s="21"/>
      <c r="L519" s="21"/>
      <c r="M519" s="21"/>
      <c r="N519" s="21"/>
      <c r="O519" s="21"/>
      <c r="P519" s="21"/>
      <c r="Q519" s="21"/>
      <c r="R519" s="21"/>
      <c r="S519" s="21"/>
      <c r="T519" s="21"/>
      <c r="U519" s="21"/>
      <c r="V519" s="21"/>
      <c r="W519" s="21"/>
      <c r="X519" s="21"/>
      <c r="Y519" s="21"/>
      <c r="Z519" s="21"/>
    </row>
    <row r="520" customFormat="false" ht="13.8" hidden="false" customHeight="false" outlineLevel="0" collapsed="false">
      <c r="A520" s="21"/>
      <c r="B520" s="21"/>
      <c r="C520" s="21"/>
      <c r="D520" s="21"/>
      <c r="E520" s="21"/>
      <c r="F520" s="21"/>
      <c r="G520" s="21"/>
      <c r="H520" s="21"/>
      <c r="I520" s="21"/>
      <c r="J520" s="21"/>
      <c r="K520" s="21"/>
      <c r="L520" s="21"/>
      <c r="M520" s="21"/>
      <c r="N520" s="21"/>
      <c r="O520" s="21"/>
      <c r="P520" s="21"/>
      <c r="Q520" s="21"/>
      <c r="R520" s="21"/>
      <c r="S520" s="21"/>
      <c r="T520" s="21"/>
      <c r="U520" s="21"/>
      <c r="V520" s="21"/>
      <c r="W520" s="21"/>
      <c r="X520" s="21"/>
      <c r="Y520" s="21"/>
      <c r="Z520" s="21"/>
    </row>
    <row r="521" customFormat="false" ht="13.8" hidden="false" customHeight="false" outlineLevel="0" collapsed="false">
      <c r="A521" s="21"/>
      <c r="B521" s="21"/>
      <c r="C521" s="21"/>
      <c r="D521" s="21"/>
      <c r="E521" s="21"/>
      <c r="F521" s="21"/>
      <c r="G521" s="21"/>
      <c r="H521" s="21"/>
      <c r="I521" s="21"/>
      <c r="J521" s="21"/>
      <c r="K521" s="21"/>
      <c r="L521" s="21"/>
      <c r="M521" s="21"/>
      <c r="N521" s="21"/>
      <c r="O521" s="21"/>
      <c r="P521" s="21"/>
      <c r="Q521" s="21"/>
      <c r="R521" s="21"/>
      <c r="S521" s="21"/>
      <c r="T521" s="21"/>
      <c r="U521" s="21"/>
      <c r="V521" s="21"/>
      <c r="W521" s="21"/>
      <c r="X521" s="21"/>
      <c r="Y521" s="21"/>
      <c r="Z521" s="21"/>
    </row>
    <row r="522" customFormat="false" ht="13.8" hidden="false" customHeight="false" outlineLevel="0" collapsed="false">
      <c r="A522" s="21"/>
      <c r="B522" s="21"/>
      <c r="C522" s="21"/>
      <c r="D522" s="21"/>
      <c r="E522" s="21"/>
      <c r="F522" s="21"/>
      <c r="G522" s="21"/>
      <c r="H522" s="21"/>
      <c r="I522" s="21"/>
      <c r="J522" s="21"/>
      <c r="K522" s="21"/>
      <c r="L522" s="21"/>
      <c r="M522" s="21"/>
      <c r="N522" s="21"/>
      <c r="O522" s="21"/>
      <c r="P522" s="21"/>
      <c r="Q522" s="21"/>
      <c r="R522" s="21"/>
      <c r="S522" s="21"/>
      <c r="T522" s="21"/>
      <c r="U522" s="21"/>
      <c r="V522" s="21"/>
      <c r="W522" s="21"/>
      <c r="X522" s="21"/>
      <c r="Y522" s="21"/>
      <c r="Z522" s="21"/>
    </row>
    <row r="523" customFormat="false" ht="13.8" hidden="false" customHeight="false" outlineLevel="0" collapsed="false">
      <c r="A523" s="21"/>
      <c r="B523" s="21"/>
      <c r="C523" s="21"/>
      <c r="D523" s="21"/>
      <c r="E523" s="21"/>
      <c r="F523" s="21"/>
      <c r="G523" s="21"/>
      <c r="H523" s="21"/>
      <c r="I523" s="21"/>
      <c r="J523" s="21"/>
      <c r="K523" s="21"/>
      <c r="L523" s="21"/>
      <c r="M523" s="21"/>
      <c r="N523" s="21"/>
      <c r="O523" s="21"/>
      <c r="P523" s="21"/>
      <c r="Q523" s="21"/>
      <c r="R523" s="21"/>
      <c r="S523" s="21"/>
      <c r="T523" s="21"/>
      <c r="U523" s="21"/>
      <c r="V523" s="21"/>
      <c r="W523" s="21"/>
      <c r="X523" s="21"/>
      <c r="Y523" s="21"/>
      <c r="Z523" s="21"/>
    </row>
    <row r="524" customFormat="false" ht="13.8" hidden="false" customHeight="false" outlineLevel="0" collapsed="false">
      <c r="A524" s="21"/>
      <c r="B524" s="21"/>
      <c r="C524" s="21"/>
      <c r="D524" s="21"/>
      <c r="E524" s="21"/>
      <c r="F524" s="21"/>
      <c r="G524" s="21"/>
      <c r="H524" s="21"/>
      <c r="I524" s="21"/>
      <c r="J524" s="21"/>
      <c r="K524" s="21"/>
      <c r="L524" s="21"/>
      <c r="M524" s="21"/>
      <c r="N524" s="21"/>
      <c r="O524" s="21"/>
      <c r="P524" s="21"/>
      <c r="Q524" s="21"/>
      <c r="R524" s="21"/>
      <c r="S524" s="21"/>
      <c r="T524" s="21"/>
      <c r="U524" s="21"/>
      <c r="V524" s="21"/>
      <c r="W524" s="21"/>
      <c r="X524" s="21"/>
      <c r="Y524" s="21"/>
      <c r="Z524" s="21"/>
    </row>
    <row r="525" customFormat="false" ht="13.8" hidden="false" customHeight="false" outlineLevel="0" collapsed="false">
      <c r="A525" s="21"/>
      <c r="B525" s="21"/>
      <c r="C525" s="21"/>
      <c r="D525" s="21"/>
      <c r="E525" s="21"/>
      <c r="F525" s="21"/>
      <c r="G525" s="21"/>
      <c r="H525" s="21"/>
      <c r="I525" s="21"/>
      <c r="J525" s="21"/>
      <c r="K525" s="21"/>
      <c r="L525" s="21"/>
      <c r="M525" s="21"/>
      <c r="N525" s="21"/>
      <c r="O525" s="21"/>
      <c r="P525" s="21"/>
      <c r="Q525" s="21"/>
      <c r="R525" s="21"/>
      <c r="S525" s="21"/>
      <c r="T525" s="21"/>
      <c r="U525" s="21"/>
      <c r="V525" s="21"/>
      <c r="W525" s="21"/>
      <c r="X525" s="21"/>
      <c r="Y525" s="21"/>
      <c r="Z525" s="21"/>
    </row>
    <row r="526" customFormat="false" ht="13.8" hidden="false" customHeight="false" outlineLevel="0" collapsed="false">
      <c r="A526" s="21"/>
      <c r="B526" s="21"/>
      <c r="C526" s="21"/>
      <c r="D526" s="21"/>
      <c r="E526" s="21"/>
      <c r="F526" s="21"/>
      <c r="G526" s="21"/>
      <c r="H526" s="21"/>
      <c r="I526" s="21"/>
      <c r="J526" s="21"/>
      <c r="K526" s="21"/>
      <c r="L526" s="21"/>
      <c r="M526" s="21"/>
      <c r="N526" s="21"/>
      <c r="O526" s="21"/>
      <c r="P526" s="21"/>
      <c r="Q526" s="21"/>
      <c r="R526" s="21"/>
      <c r="S526" s="21"/>
      <c r="T526" s="21"/>
      <c r="U526" s="21"/>
      <c r="V526" s="21"/>
      <c r="W526" s="21"/>
      <c r="X526" s="21"/>
      <c r="Y526" s="21"/>
      <c r="Z526" s="21"/>
    </row>
    <row r="527" customFormat="false" ht="13.8" hidden="false" customHeight="false" outlineLevel="0" collapsed="false">
      <c r="A527" s="21"/>
      <c r="B527" s="21"/>
      <c r="C527" s="21"/>
      <c r="D527" s="21"/>
      <c r="E527" s="21"/>
      <c r="F527" s="21"/>
      <c r="G527" s="21"/>
      <c r="H527" s="21"/>
      <c r="I527" s="21"/>
      <c r="J527" s="21"/>
      <c r="K527" s="21"/>
      <c r="L527" s="21"/>
      <c r="M527" s="21"/>
      <c r="N527" s="21"/>
      <c r="O527" s="21"/>
      <c r="P527" s="21"/>
      <c r="Q527" s="21"/>
      <c r="R527" s="21"/>
      <c r="S527" s="21"/>
      <c r="T527" s="21"/>
      <c r="U527" s="21"/>
      <c r="V527" s="21"/>
      <c r="W527" s="21"/>
      <c r="X527" s="21"/>
      <c r="Y527" s="21"/>
      <c r="Z527" s="21"/>
    </row>
    <row r="528" customFormat="false" ht="13.8" hidden="false" customHeight="false" outlineLevel="0" collapsed="false">
      <c r="A528" s="21"/>
      <c r="B528" s="21"/>
      <c r="C528" s="21"/>
      <c r="D528" s="21"/>
      <c r="E528" s="21"/>
      <c r="F528" s="21"/>
      <c r="G528" s="21"/>
      <c r="H528" s="21"/>
      <c r="I528" s="21"/>
      <c r="J528" s="21"/>
      <c r="K528" s="21"/>
      <c r="L528" s="21"/>
      <c r="M528" s="21"/>
      <c r="N528" s="21"/>
      <c r="O528" s="21"/>
      <c r="P528" s="21"/>
      <c r="Q528" s="21"/>
      <c r="R528" s="21"/>
      <c r="S528" s="21"/>
      <c r="T528" s="21"/>
      <c r="U528" s="21"/>
      <c r="V528" s="21"/>
      <c r="W528" s="21"/>
      <c r="X528" s="21"/>
      <c r="Y528" s="21"/>
      <c r="Z528" s="21"/>
    </row>
    <row r="529" customFormat="false" ht="13.8" hidden="false" customHeight="false" outlineLevel="0" collapsed="false">
      <c r="A529" s="21"/>
      <c r="B529" s="21"/>
      <c r="C529" s="21"/>
      <c r="D529" s="21"/>
      <c r="E529" s="21"/>
      <c r="F529" s="21"/>
      <c r="G529" s="21"/>
      <c r="H529" s="21"/>
      <c r="I529" s="21"/>
      <c r="J529" s="21"/>
      <c r="K529" s="21"/>
      <c r="L529" s="21"/>
      <c r="M529" s="21"/>
      <c r="N529" s="21"/>
      <c r="O529" s="21"/>
      <c r="P529" s="21"/>
      <c r="Q529" s="21"/>
      <c r="R529" s="21"/>
      <c r="S529" s="21"/>
      <c r="T529" s="21"/>
      <c r="U529" s="21"/>
      <c r="V529" s="21"/>
      <c r="W529" s="21"/>
      <c r="X529" s="21"/>
      <c r="Y529" s="21"/>
      <c r="Z529" s="21"/>
    </row>
    <row r="530" customFormat="false" ht="13.8" hidden="false" customHeight="false" outlineLevel="0" collapsed="false">
      <c r="A530" s="21"/>
      <c r="B530" s="21"/>
      <c r="C530" s="21"/>
      <c r="D530" s="21"/>
      <c r="E530" s="21"/>
      <c r="F530" s="21"/>
      <c r="G530" s="21"/>
      <c r="H530" s="21"/>
      <c r="I530" s="21"/>
      <c r="J530" s="21"/>
      <c r="K530" s="21"/>
      <c r="L530" s="21"/>
      <c r="M530" s="21"/>
      <c r="N530" s="21"/>
      <c r="O530" s="21"/>
      <c r="P530" s="21"/>
      <c r="Q530" s="21"/>
      <c r="R530" s="21"/>
      <c r="S530" s="21"/>
      <c r="T530" s="21"/>
      <c r="U530" s="21"/>
      <c r="V530" s="21"/>
      <c r="W530" s="21"/>
      <c r="X530" s="21"/>
      <c r="Y530" s="21"/>
      <c r="Z530" s="21"/>
    </row>
    <row r="531" customFormat="false" ht="13.8" hidden="false" customHeight="false" outlineLevel="0" collapsed="false">
      <c r="A531" s="21"/>
      <c r="B531" s="21"/>
      <c r="C531" s="21"/>
      <c r="D531" s="21"/>
      <c r="E531" s="21"/>
      <c r="F531" s="21"/>
      <c r="G531" s="21"/>
      <c r="H531" s="21"/>
      <c r="I531" s="21"/>
      <c r="J531" s="21"/>
      <c r="K531" s="21"/>
      <c r="L531" s="21"/>
      <c r="M531" s="21"/>
      <c r="N531" s="21"/>
      <c r="O531" s="21"/>
      <c r="P531" s="21"/>
      <c r="Q531" s="21"/>
      <c r="R531" s="21"/>
      <c r="S531" s="21"/>
      <c r="T531" s="21"/>
      <c r="U531" s="21"/>
      <c r="V531" s="21"/>
      <c r="W531" s="21"/>
      <c r="X531" s="21"/>
      <c r="Y531" s="21"/>
      <c r="Z531" s="21"/>
    </row>
    <row r="532" customFormat="false" ht="13.8" hidden="false" customHeight="false" outlineLevel="0" collapsed="false">
      <c r="A532" s="21"/>
      <c r="B532" s="21"/>
      <c r="C532" s="21"/>
      <c r="D532" s="21"/>
      <c r="E532" s="21"/>
      <c r="F532" s="21"/>
      <c r="G532" s="21"/>
      <c r="H532" s="21"/>
      <c r="I532" s="21"/>
      <c r="J532" s="21"/>
      <c r="K532" s="21"/>
      <c r="L532" s="21"/>
      <c r="M532" s="21"/>
      <c r="N532" s="21"/>
      <c r="O532" s="21"/>
      <c r="P532" s="21"/>
      <c r="Q532" s="21"/>
      <c r="R532" s="21"/>
      <c r="S532" s="21"/>
      <c r="T532" s="21"/>
      <c r="U532" s="21"/>
      <c r="V532" s="21"/>
      <c r="W532" s="21"/>
      <c r="X532" s="21"/>
      <c r="Y532" s="21"/>
      <c r="Z532" s="21"/>
    </row>
    <row r="533" customFormat="false" ht="13.8" hidden="false" customHeight="false" outlineLevel="0" collapsed="false">
      <c r="A533" s="21"/>
      <c r="B533" s="21"/>
      <c r="C533" s="21"/>
      <c r="D533" s="21"/>
      <c r="E533" s="21"/>
      <c r="F533" s="21"/>
      <c r="G533" s="21"/>
      <c r="H533" s="21"/>
      <c r="I533" s="21"/>
      <c r="J533" s="21"/>
      <c r="K533" s="21"/>
      <c r="L533" s="21"/>
      <c r="M533" s="21"/>
      <c r="N533" s="21"/>
      <c r="O533" s="21"/>
      <c r="P533" s="21"/>
      <c r="Q533" s="21"/>
      <c r="R533" s="21"/>
      <c r="S533" s="21"/>
      <c r="T533" s="21"/>
      <c r="U533" s="21"/>
      <c r="V533" s="21"/>
      <c r="W533" s="21"/>
      <c r="X533" s="21"/>
      <c r="Y533" s="21"/>
      <c r="Z533" s="21"/>
    </row>
    <row r="534" customFormat="false" ht="13.8" hidden="false" customHeight="false" outlineLevel="0" collapsed="false">
      <c r="A534" s="21"/>
      <c r="B534" s="21"/>
      <c r="C534" s="21"/>
      <c r="D534" s="21"/>
      <c r="E534" s="21"/>
      <c r="F534" s="21"/>
      <c r="G534" s="21"/>
      <c r="H534" s="21"/>
      <c r="I534" s="21"/>
      <c r="J534" s="21"/>
      <c r="K534" s="21"/>
      <c r="L534" s="21"/>
      <c r="M534" s="21"/>
      <c r="N534" s="21"/>
      <c r="O534" s="21"/>
      <c r="P534" s="21"/>
      <c r="Q534" s="21"/>
      <c r="R534" s="21"/>
      <c r="S534" s="21"/>
      <c r="T534" s="21"/>
      <c r="U534" s="21"/>
      <c r="V534" s="21"/>
      <c r="W534" s="21"/>
      <c r="X534" s="21"/>
      <c r="Y534" s="21"/>
      <c r="Z534" s="21"/>
    </row>
    <row r="535" customFormat="false" ht="13.8" hidden="false" customHeight="false" outlineLevel="0" collapsed="false">
      <c r="A535" s="21"/>
      <c r="B535" s="21"/>
      <c r="C535" s="21"/>
      <c r="D535" s="21"/>
      <c r="E535" s="21"/>
      <c r="F535" s="21"/>
      <c r="G535" s="21"/>
      <c r="H535" s="21"/>
      <c r="I535" s="21"/>
      <c r="J535" s="21"/>
      <c r="K535" s="21"/>
      <c r="L535" s="21"/>
      <c r="M535" s="21"/>
      <c r="N535" s="21"/>
      <c r="O535" s="21"/>
      <c r="P535" s="21"/>
      <c r="Q535" s="21"/>
      <c r="R535" s="21"/>
      <c r="S535" s="21"/>
      <c r="T535" s="21"/>
      <c r="U535" s="21"/>
      <c r="V535" s="21"/>
      <c r="W535" s="21"/>
      <c r="X535" s="21"/>
      <c r="Y535" s="21"/>
      <c r="Z535" s="21"/>
    </row>
    <row r="536" customFormat="false" ht="13.8" hidden="false" customHeight="false" outlineLevel="0" collapsed="false">
      <c r="A536" s="21"/>
      <c r="B536" s="21"/>
      <c r="C536" s="21"/>
      <c r="D536" s="21"/>
      <c r="E536" s="21"/>
      <c r="F536" s="21"/>
      <c r="G536" s="21"/>
      <c r="H536" s="21"/>
      <c r="I536" s="21"/>
      <c r="J536" s="21"/>
      <c r="K536" s="21"/>
      <c r="L536" s="21"/>
      <c r="M536" s="21"/>
      <c r="N536" s="21"/>
      <c r="O536" s="21"/>
      <c r="P536" s="21"/>
      <c r="Q536" s="21"/>
      <c r="R536" s="21"/>
      <c r="S536" s="21"/>
      <c r="T536" s="21"/>
      <c r="U536" s="21"/>
      <c r="V536" s="21"/>
      <c r="W536" s="21"/>
      <c r="X536" s="21"/>
      <c r="Y536" s="21"/>
      <c r="Z536" s="21"/>
    </row>
    <row r="537" customFormat="false" ht="13.8" hidden="false" customHeight="false" outlineLevel="0" collapsed="false">
      <c r="A537" s="21"/>
      <c r="B537" s="21"/>
      <c r="C537" s="21"/>
      <c r="D537" s="21"/>
      <c r="E537" s="21"/>
      <c r="F537" s="21"/>
      <c r="G537" s="21"/>
      <c r="H537" s="21"/>
      <c r="I537" s="21"/>
      <c r="J537" s="21"/>
      <c r="K537" s="21"/>
      <c r="L537" s="21"/>
      <c r="M537" s="21"/>
      <c r="N537" s="21"/>
      <c r="O537" s="21"/>
      <c r="P537" s="21"/>
      <c r="Q537" s="21"/>
      <c r="R537" s="21"/>
      <c r="S537" s="21"/>
      <c r="T537" s="21"/>
      <c r="U537" s="21"/>
      <c r="V537" s="21"/>
      <c r="W537" s="21"/>
      <c r="X537" s="21"/>
      <c r="Y537" s="21"/>
      <c r="Z537" s="21"/>
    </row>
    <row r="538" customFormat="false" ht="13.8" hidden="false" customHeight="false" outlineLevel="0" collapsed="false">
      <c r="A538" s="21"/>
      <c r="B538" s="21"/>
      <c r="C538" s="21"/>
      <c r="D538" s="21"/>
      <c r="E538" s="21"/>
      <c r="F538" s="21"/>
      <c r="G538" s="21"/>
      <c r="H538" s="21"/>
      <c r="I538" s="21"/>
      <c r="J538" s="21"/>
      <c r="K538" s="21"/>
      <c r="L538" s="21"/>
      <c r="M538" s="21"/>
      <c r="N538" s="21"/>
      <c r="O538" s="21"/>
      <c r="P538" s="21"/>
      <c r="Q538" s="21"/>
      <c r="R538" s="21"/>
      <c r="S538" s="21"/>
      <c r="T538" s="21"/>
      <c r="U538" s="21"/>
      <c r="V538" s="21"/>
      <c r="W538" s="21"/>
      <c r="X538" s="21"/>
      <c r="Y538" s="21"/>
      <c r="Z538" s="21"/>
    </row>
    <row r="539" customFormat="false" ht="13.8" hidden="false" customHeight="false" outlineLevel="0" collapsed="false">
      <c r="A539" s="21"/>
      <c r="B539" s="21"/>
      <c r="C539" s="21"/>
      <c r="D539" s="21"/>
      <c r="E539" s="21"/>
      <c r="F539" s="21"/>
      <c r="G539" s="21"/>
      <c r="H539" s="21"/>
      <c r="I539" s="21"/>
      <c r="J539" s="21"/>
      <c r="K539" s="21"/>
      <c r="L539" s="21"/>
      <c r="M539" s="21"/>
      <c r="N539" s="21"/>
      <c r="O539" s="21"/>
      <c r="P539" s="21"/>
      <c r="Q539" s="21"/>
      <c r="R539" s="21"/>
      <c r="S539" s="21"/>
      <c r="T539" s="21"/>
      <c r="U539" s="21"/>
      <c r="V539" s="21"/>
      <c r="W539" s="21"/>
      <c r="X539" s="21"/>
      <c r="Y539" s="21"/>
      <c r="Z539" s="21"/>
    </row>
    <row r="540" customFormat="false" ht="13.8" hidden="false" customHeight="false" outlineLevel="0" collapsed="false">
      <c r="A540" s="21"/>
      <c r="B540" s="21"/>
      <c r="C540" s="21"/>
      <c r="D540" s="21"/>
      <c r="E540" s="21"/>
      <c r="F540" s="21"/>
      <c r="G540" s="21"/>
      <c r="H540" s="21"/>
      <c r="I540" s="21"/>
      <c r="J540" s="21"/>
      <c r="K540" s="21"/>
      <c r="L540" s="21"/>
      <c r="M540" s="21"/>
      <c r="N540" s="21"/>
      <c r="O540" s="21"/>
      <c r="P540" s="21"/>
      <c r="Q540" s="21"/>
      <c r="R540" s="21"/>
      <c r="S540" s="21"/>
      <c r="T540" s="21"/>
      <c r="U540" s="21"/>
      <c r="V540" s="21"/>
      <c r="W540" s="21"/>
      <c r="X540" s="21"/>
      <c r="Y540" s="21"/>
      <c r="Z540" s="21"/>
    </row>
    <row r="541" customFormat="false" ht="13.8" hidden="false" customHeight="false" outlineLevel="0" collapsed="false">
      <c r="A541" s="21"/>
      <c r="B541" s="21"/>
      <c r="C541" s="21"/>
      <c r="D541" s="21"/>
      <c r="E541" s="21"/>
      <c r="F541" s="21"/>
      <c r="G541" s="21"/>
      <c r="H541" s="21"/>
      <c r="I541" s="21"/>
      <c r="J541" s="21"/>
      <c r="K541" s="21"/>
      <c r="L541" s="21"/>
      <c r="M541" s="21"/>
      <c r="N541" s="21"/>
      <c r="O541" s="21"/>
      <c r="P541" s="21"/>
      <c r="Q541" s="21"/>
      <c r="R541" s="21"/>
      <c r="S541" s="21"/>
      <c r="T541" s="21"/>
      <c r="U541" s="21"/>
      <c r="V541" s="21"/>
      <c r="W541" s="21"/>
      <c r="X541" s="21"/>
      <c r="Y541" s="21"/>
      <c r="Z541" s="21"/>
    </row>
    <row r="542" customFormat="false" ht="13.8" hidden="false" customHeight="false" outlineLevel="0" collapsed="false">
      <c r="A542" s="21"/>
      <c r="B542" s="21"/>
      <c r="C542" s="21"/>
      <c r="D542" s="21"/>
      <c r="E542" s="21"/>
      <c r="F542" s="21"/>
      <c r="G542" s="21"/>
      <c r="H542" s="21"/>
      <c r="I542" s="21"/>
      <c r="J542" s="21"/>
      <c r="K542" s="21"/>
      <c r="L542" s="21"/>
      <c r="M542" s="21"/>
      <c r="N542" s="21"/>
      <c r="O542" s="21"/>
      <c r="P542" s="21"/>
      <c r="Q542" s="21"/>
      <c r="R542" s="21"/>
      <c r="S542" s="21"/>
      <c r="T542" s="21"/>
      <c r="U542" s="21"/>
      <c r="V542" s="21"/>
      <c r="W542" s="21"/>
      <c r="X542" s="21"/>
      <c r="Y542" s="21"/>
      <c r="Z542" s="21"/>
    </row>
    <row r="543" customFormat="false" ht="13.8" hidden="false" customHeight="false" outlineLevel="0" collapsed="false">
      <c r="A543" s="21"/>
      <c r="B543" s="21"/>
      <c r="C543" s="21"/>
      <c r="D543" s="21"/>
      <c r="E543" s="21"/>
      <c r="F543" s="21"/>
      <c r="G543" s="21"/>
      <c r="H543" s="21"/>
      <c r="I543" s="21"/>
      <c r="J543" s="21"/>
      <c r="K543" s="21"/>
      <c r="L543" s="21"/>
      <c r="M543" s="21"/>
      <c r="N543" s="21"/>
      <c r="O543" s="21"/>
      <c r="P543" s="21"/>
      <c r="Q543" s="21"/>
      <c r="R543" s="21"/>
      <c r="S543" s="21"/>
      <c r="T543" s="21"/>
      <c r="U543" s="21"/>
      <c r="V543" s="21"/>
      <c r="W543" s="21"/>
      <c r="X543" s="21"/>
      <c r="Y543" s="21"/>
      <c r="Z543" s="21"/>
    </row>
    <row r="544" customFormat="false" ht="13.8" hidden="false" customHeight="false" outlineLevel="0" collapsed="false">
      <c r="A544" s="21"/>
      <c r="B544" s="21"/>
      <c r="C544" s="21"/>
      <c r="D544" s="21"/>
      <c r="E544" s="21"/>
      <c r="F544" s="21"/>
      <c r="G544" s="21"/>
      <c r="H544" s="21"/>
      <c r="I544" s="21"/>
      <c r="J544" s="21"/>
      <c r="K544" s="21"/>
      <c r="L544" s="21"/>
      <c r="M544" s="21"/>
      <c r="N544" s="21"/>
      <c r="O544" s="21"/>
      <c r="P544" s="21"/>
      <c r="Q544" s="21"/>
      <c r="R544" s="21"/>
      <c r="S544" s="21"/>
      <c r="T544" s="21"/>
      <c r="U544" s="21"/>
      <c r="V544" s="21"/>
      <c r="W544" s="21"/>
      <c r="X544" s="21"/>
      <c r="Y544" s="21"/>
      <c r="Z544" s="21"/>
    </row>
    <row r="545" customFormat="false" ht="13.8" hidden="false" customHeight="false" outlineLevel="0" collapsed="false">
      <c r="A545" s="21"/>
      <c r="B545" s="21"/>
      <c r="C545" s="21"/>
      <c r="D545" s="21"/>
      <c r="E545" s="21"/>
      <c r="F545" s="21"/>
      <c r="G545" s="21"/>
      <c r="H545" s="21"/>
      <c r="I545" s="21"/>
      <c r="J545" s="21"/>
      <c r="K545" s="21"/>
      <c r="L545" s="21"/>
      <c r="M545" s="21"/>
      <c r="N545" s="21"/>
      <c r="O545" s="21"/>
      <c r="P545" s="21"/>
      <c r="Q545" s="21"/>
      <c r="R545" s="21"/>
      <c r="S545" s="21"/>
      <c r="T545" s="21"/>
      <c r="U545" s="21"/>
      <c r="V545" s="21"/>
      <c r="W545" s="21"/>
      <c r="X545" s="21"/>
      <c r="Y545" s="21"/>
      <c r="Z545" s="21"/>
    </row>
    <row r="546" customFormat="false" ht="13.8" hidden="false" customHeight="false" outlineLevel="0" collapsed="false">
      <c r="A546" s="21"/>
      <c r="B546" s="21"/>
      <c r="C546" s="21"/>
      <c r="D546" s="21"/>
      <c r="E546" s="21"/>
      <c r="F546" s="21"/>
      <c r="G546" s="21"/>
      <c r="H546" s="21"/>
      <c r="I546" s="21"/>
      <c r="J546" s="21"/>
      <c r="K546" s="21"/>
      <c r="L546" s="21"/>
      <c r="M546" s="21"/>
      <c r="N546" s="21"/>
      <c r="O546" s="21"/>
      <c r="P546" s="21"/>
      <c r="Q546" s="21"/>
      <c r="R546" s="21"/>
      <c r="S546" s="21"/>
      <c r="T546" s="21"/>
      <c r="U546" s="21"/>
      <c r="V546" s="21"/>
      <c r="W546" s="21"/>
      <c r="X546" s="21"/>
      <c r="Y546" s="21"/>
      <c r="Z546" s="21"/>
    </row>
    <row r="547" customFormat="false" ht="13.8" hidden="false" customHeight="false" outlineLevel="0" collapsed="false">
      <c r="A547" s="21"/>
      <c r="B547" s="21"/>
      <c r="C547" s="21"/>
      <c r="D547" s="21"/>
      <c r="E547" s="21"/>
      <c r="F547" s="21"/>
      <c r="G547" s="21"/>
      <c r="H547" s="21"/>
      <c r="I547" s="21"/>
      <c r="J547" s="21"/>
      <c r="K547" s="21"/>
      <c r="L547" s="21"/>
      <c r="M547" s="21"/>
      <c r="N547" s="21"/>
      <c r="O547" s="21"/>
      <c r="P547" s="21"/>
      <c r="Q547" s="21"/>
      <c r="R547" s="21"/>
      <c r="S547" s="21"/>
      <c r="T547" s="21"/>
      <c r="U547" s="21"/>
      <c r="V547" s="21"/>
      <c r="W547" s="21"/>
      <c r="X547" s="21"/>
      <c r="Y547" s="21"/>
      <c r="Z547" s="21"/>
    </row>
    <row r="548" customFormat="false" ht="13.8" hidden="false" customHeight="false" outlineLevel="0" collapsed="false">
      <c r="A548" s="21"/>
      <c r="B548" s="21"/>
      <c r="C548" s="21"/>
      <c r="D548" s="21"/>
      <c r="E548" s="21"/>
      <c r="F548" s="21"/>
      <c r="G548" s="21"/>
      <c r="H548" s="21"/>
      <c r="I548" s="21"/>
      <c r="J548" s="21"/>
      <c r="K548" s="21"/>
      <c r="L548" s="21"/>
      <c r="M548" s="21"/>
      <c r="N548" s="21"/>
      <c r="O548" s="21"/>
      <c r="P548" s="21"/>
      <c r="Q548" s="21"/>
      <c r="R548" s="21"/>
      <c r="S548" s="21"/>
      <c r="T548" s="21"/>
      <c r="U548" s="21"/>
      <c r="V548" s="21"/>
      <c r="W548" s="21"/>
      <c r="X548" s="21"/>
      <c r="Y548" s="21"/>
      <c r="Z548" s="21"/>
    </row>
    <row r="549" customFormat="false" ht="13.8" hidden="false" customHeight="false" outlineLevel="0" collapsed="false">
      <c r="A549" s="21"/>
      <c r="B549" s="21"/>
      <c r="C549" s="21"/>
      <c r="D549" s="21"/>
      <c r="E549" s="21"/>
      <c r="F549" s="21"/>
      <c r="G549" s="21"/>
      <c r="H549" s="21"/>
      <c r="I549" s="21"/>
      <c r="J549" s="21"/>
      <c r="K549" s="21"/>
      <c r="L549" s="21"/>
      <c r="M549" s="21"/>
      <c r="N549" s="21"/>
      <c r="O549" s="21"/>
      <c r="P549" s="21"/>
      <c r="Q549" s="21"/>
      <c r="R549" s="21"/>
      <c r="S549" s="21"/>
      <c r="T549" s="21"/>
      <c r="U549" s="21"/>
      <c r="V549" s="21"/>
      <c r="W549" s="21"/>
      <c r="X549" s="21"/>
      <c r="Y549" s="21"/>
      <c r="Z549" s="21"/>
    </row>
    <row r="550" customFormat="false" ht="13.8" hidden="false" customHeight="false" outlineLevel="0" collapsed="false">
      <c r="A550" s="21"/>
      <c r="B550" s="21"/>
      <c r="C550" s="21"/>
      <c r="D550" s="21"/>
      <c r="E550" s="21"/>
      <c r="F550" s="21"/>
      <c r="G550" s="21"/>
      <c r="H550" s="21"/>
      <c r="I550" s="21"/>
      <c r="J550" s="21"/>
      <c r="K550" s="21"/>
      <c r="L550" s="21"/>
      <c r="M550" s="21"/>
      <c r="N550" s="21"/>
      <c r="O550" s="21"/>
      <c r="P550" s="21"/>
      <c r="Q550" s="21"/>
      <c r="R550" s="21"/>
      <c r="S550" s="21"/>
      <c r="T550" s="21"/>
      <c r="U550" s="21"/>
      <c r="V550" s="21"/>
      <c r="W550" s="21"/>
      <c r="X550" s="21"/>
      <c r="Y550" s="21"/>
      <c r="Z550" s="21"/>
    </row>
    <row r="551" customFormat="false" ht="13.8" hidden="false" customHeight="false" outlineLevel="0" collapsed="false">
      <c r="A551" s="21"/>
      <c r="B551" s="21"/>
      <c r="C551" s="21"/>
      <c r="D551" s="21"/>
      <c r="E551" s="21"/>
      <c r="F551" s="21"/>
      <c r="G551" s="21"/>
      <c r="H551" s="21"/>
      <c r="I551" s="21"/>
      <c r="J551" s="21"/>
      <c r="K551" s="21"/>
      <c r="L551" s="21"/>
      <c r="M551" s="21"/>
      <c r="N551" s="21"/>
      <c r="O551" s="21"/>
      <c r="P551" s="21"/>
      <c r="Q551" s="21"/>
      <c r="R551" s="21"/>
      <c r="S551" s="21"/>
      <c r="T551" s="21"/>
      <c r="U551" s="21"/>
      <c r="V551" s="21"/>
      <c r="W551" s="21"/>
      <c r="X551" s="21"/>
      <c r="Y551" s="21"/>
      <c r="Z551" s="21"/>
    </row>
    <row r="552" customFormat="false" ht="13.8" hidden="false" customHeight="false" outlineLevel="0" collapsed="false">
      <c r="A552" s="21"/>
      <c r="B552" s="21"/>
      <c r="C552" s="21"/>
      <c r="D552" s="21"/>
      <c r="E552" s="21"/>
      <c r="F552" s="21"/>
      <c r="G552" s="21"/>
      <c r="H552" s="21"/>
      <c r="I552" s="21"/>
      <c r="J552" s="21"/>
      <c r="K552" s="21"/>
      <c r="L552" s="21"/>
      <c r="M552" s="21"/>
      <c r="N552" s="21"/>
      <c r="O552" s="21"/>
      <c r="P552" s="21"/>
      <c r="Q552" s="21"/>
      <c r="R552" s="21"/>
      <c r="S552" s="21"/>
      <c r="T552" s="21"/>
      <c r="U552" s="21"/>
      <c r="V552" s="21"/>
      <c r="W552" s="21"/>
      <c r="X552" s="21"/>
      <c r="Y552" s="21"/>
      <c r="Z552" s="21"/>
    </row>
    <row r="553" customFormat="false" ht="13.8" hidden="false" customHeight="false" outlineLevel="0" collapsed="false">
      <c r="A553" s="21"/>
      <c r="B553" s="21"/>
      <c r="C553" s="21"/>
      <c r="D553" s="21"/>
      <c r="E553" s="21"/>
      <c r="F553" s="21"/>
      <c r="G553" s="21"/>
      <c r="H553" s="21"/>
      <c r="I553" s="21"/>
      <c r="J553" s="21"/>
      <c r="K553" s="21"/>
      <c r="L553" s="21"/>
      <c r="M553" s="21"/>
      <c r="N553" s="21"/>
      <c r="O553" s="21"/>
      <c r="P553" s="21"/>
      <c r="Q553" s="21"/>
      <c r="R553" s="21"/>
      <c r="S553" s="21"/>
      <c r="T553" s="21"/>
      <c r="U553" s="21"/>
      <c r="V553" s="21"/>
      <c r="W553" s="21"/>
      <c r="X553" s="21"/>
      <c r="Y553" s="21"/>
      <c r="Z553" s="21"/>
    </row>
    <row r="554" customFormat="false" ht="13.8" hidden="false" customHeight="false" outlineLevel="0" collapsed="false">
      <c r="A554" s="21"/>
      <c r="B554" s="21"/>
      <c r="C554" s="21"/>
      <c r="D554" s="21"/>
      <c r="E554" s="21"/>
      <c r="F554" s="21"/>
      <c r="G554" s="21"/>
      <c r="H554" s="21"/>
      <c r="I554" s="21"/>
      <c r="J554" s="21"/>
      <c r="K554" s="21"/>
      <c r="L554" s="21"/>
      <c r="M554" s="21"/>
      <c r="N554" s="21"/>
      <c r="O554" s="21"/>
      <c r="P554" s="21"/>
      <c r="Q554" s="21"/>
      <c r="R554" s="21"/>
      <c r="S554" s="21"/>
      <c r="T554" s="21"/>
      <c r="U554" s="21"/>
      <c r="V554" s="21"/>
      <c r="W554" s="21"/>
      <c r="X554" s="21"/>
      <c r="Y554" s="21"/>
      <c r="Z554" s="21"/>
    </row>
    <row r="555" customFormat="false" ht="13.8" hidden="false" customHeight="false" outlineLevel="0" collapsed="false">
      <c r="A555" s="21"/>
      <c r="B555" s="21"/>
      <c r="C555" s="21"/>
      <c r="D555" s="21"/>
      <c r="E555" s="21"/>
      <c r="F555" s="21"/>
      <c r="G555" s="21"/>
      <c r="H555" s="21"/>
      <c r="I555" s="21"/>
      <c r="J555" s="21"/>
      <c r="K555" s="21"/>
      <c r="L555" s="21"/>
      <c r="M555" s="21"/>
      <c r="N555" s="21"/>
      <c r="O555" s="21"/>
      <c r="P555" s="21"/>
      <c r="Q555" s="21"/>
      <c r="R555" s="21"/>
      <c r="S555" s="21"/>
      <c r="T555" s="21"/>
      <c r="U555" s="21"/>
      <c r="V555" s="21"/>
      <c r="W555" s="21"/>
      <c r="X555" s="21"/>
      <c r="Y555" s="21"/>
      <c r="Z555" s="21"/>
    </row>
    <row r="556" customFormat="false" ht="13.8" hidden="false" customHeight="false" outlineLevel="0" collapsed="false">
      <c r="A556" s="21"/>
      <c r="B556" s="21"/>
      <c r="C556" s="21"/>
      <c r="D556" s="21"/>
      <c r="E556" s="21"/>
      <c r="F556" s="21"/>
      <c r="G556" s="21"/>
      <c r="H556" s="21"/>
      <c r="I556" s="21"/>
      <c r="J556" s="21"/>
      <c r="K556" s="21"/>
      <c r="L556" s="21"/>
      <c r="M556" s="21"/>
      <c r="N556" s="21"/>
      <c r="O556" s="21"/>
      <c r="P556" s="21"/>
      <c r="Q556" s="21"/>
      <c r="R556" s="21"/>
      <c r="S556" s="21"/>
      <c r="T556" s="21"/>
      <c r="U556" s="21"/>
      <c r="V556" s="21"/>
      <c r="W556" s="21"/>
      <c r="X556" s="21"/>
      <c r="Y556" s="21"/>
      <c r="Z556" s="21"/>
    </row>
    <row r="557" customFormat="false" ht="13.8" hidden="false" customHeight="false" outlineLevel="0" collapsed="false">
      <c r="A557" s="21"/>
      <c r="B557" s="21"/>
      <c r="C557" s="21"/>
      <c r="D557" s="21"/>
      <c r="E557" s="21"/>
      <c r="F557" s="21"/>
      <c r="G557" s="21"/>
      <c r="H557" s="21"/>
      <c r="I557" s="21"/>
      <c r="J557" s="21"/>
      <c r="K557" s="21"/>
      <c r="L557" s="21"/>
      <c r="M557" s="21"/>
      <c r="N557" s="21"/>
      <c r="O557" s="21"/>
      <c r="P557" s="21"/>
      <c r="Q557" s="21"/>
      <c r="R557" s="21"/>
      <c r="S557" s="21"/>
      <c r="T557" s="21"/>
      <c r="U557" s="21"/>
      <c r="V557" s="21"/>
      <c r="W557" s="21"/>
      <c r="X557" s="21"/>
      <c r="Y557" s="21"/>
      <c r="Z557" s="21"/>
    </row>
    <row r="558" customFormat="false" ht="13.8" hidden="false" customHeight="false" outlineLevel="0" collapsed="false">
      <c r="A558" s="21"/>
      <c r="B558" s="21"/>
      <c r="C558" s="21"/>
      <c r="D558" s="21"/>
      <c r="E558" s="21"/>
      <c r="F558" s="21"/>
      <c r="G558" s="21"/>
      <c r="H558" s="21"/>
      <c r="I558" s="21"/>
      <c r="J558" s="21"/>
      <c r="K558" s="21"/>
      <c r="L558" s="21"/>
      <c r="M558" s="21"/>
      <c r="N558" s="21"/>
      <c r="O558" s="21"/>
      <c r="P558" s="21"/>
      <c r="Q558" s="21"/>
      <c r="R558" s="21"/>
      <c r="S558" s="21"/>
      <c r="T558" s="21"/>
      <c r="U558" s="21"/>
      <c r="V558" s="21"/>
      <c r="W558" s="21"/>
      <c r="X558" s="21"/>
      <c r="Y558" s="21"/>
      <c r="Z558" s="21"/>
    </row>
    <row r="559" customFormat="false" ht="13.8" hidden="false" customHeight="false" outlineLevel="0" collapsed="false">
      <c r="A559" s="21"/>
      <c r="B559" s="21"/>
      <c r="C559" s="21"/>
      <c r="D559" s="21"/>
      <c r="E559" s="21"/>
      <c r="F559" s="21"/>
      <c r="G559" s="21"/>
      <c r="H559" s="21"/>
      <c r="I559" s="21"/>
      <c r="J559" s="21"/>
      <c r="K559" s="21"/>
      <c r="L559" s="21"/>
      <c r="M559" s="21"/>
      <c r="N559" s="21"/>
      <c r="O559" s="21"/>
      <c r="P559" s="21"/>
      <c r="Q559" s="21"/>
      <c r="R559" s="21"/>
      <c r="S559" s="21"/>
      <c r="T559" s="21"/>
      <c r="U559" s="21"/>
      <c r="V559" s="21"/>
      <c r="W559" s="21"/>
      <c r="X559" s="21"/>
      <c r="Y559" s="21"/>
      <c r="Z559" s="21"/>
    </row>
    <row r="560" customFormat="false" ht="13.8" hidden="false" customHeight="false" outlineLevel="0" collapsed="false">
      <c r="A560" s="21"/>
      <c r="B560" s="21"/>
      <c r="C560" s="21"/>
      <c r="D560" s="21"/>
      <c r="E560" s="21"/>
      <c r="F560" s="21"/>
      <c r="G560" s="21"/>
      <c r="H560" s="21"/>
      <c r="I560" s="21"/>
      <c r="J560" s="21"/>
      <c r="K560" s="21"/>
      <c r="L560" s="21"/>
      <c r="M560" s="21"/>
      <c r="N560" s="21"/>
      <c r="O560" s="21"/>
      <c r="P560" s="21"/>
      <c r="Q560" s="21"/>
      <c r="R560" s="21"/>
      <c r="S560" s="21"/>
      <c r="T560" s="21"/>
      <c r="U560" s="21"/>
      <c r="V560" s="21"/>
      <c r="W560" s="21"/>
      <c r="X560" s="21"/>
      <c r="Y560" s="21"/>
      <c r="Z560" s="21"/>
    </row>
    <row r="561" customFormat="false" ht="13.8" hidden="false" customHeight="false" outlineLevel="0" collapsed="false">
      <c r="A561" s="21"/>
      <c r="B561" s="21"/>
      <c r="C561" s="21"/>
      <c r="D561" s="21"/>
      <c r="E561" s="21"/>
      <c r="F561" s="21"/>
      <c r="G561" s="21"/>
      <c r="H561" s="21"/>
      <c r="I561" s="21"/>
      <c r="J561" s="21"/>
      <c r="K561" s="21"/>
      <c r="L561" s="21"/>
      <c r="M561" s="21"/>
      <c r="N561" s="21"/>
      <c r="O561" s="21"/>
      <c r="P561" s="21"/>
      <c r="Q561" s="21"/>
      <c r="R561" s="21"/>
      <c r="S561" s="21"/>
      <c r="T561" s="21"/>
      <c r="U561" s="21"/>
      <c r="V561" s="21"/>
      <c r="W561" s="21"/>
      <c r="X561" s="21"/>
      <c r="Y561" s="21"/>
      <c r="Z561" s="21"/>
    </row>
    <row r="562" customFormat="false" ht="13.8" hidden="false" customHeight="false" outlineLevel="0" collapsed="false">
      <c r="A562" s="21"/>
      <c r="B562" s="21"/>
      <c r="C562" s="21"/>
      <c r="D562" s="21"/>
      <c r="E562" s="21"/>
      <c r="F562" s="21"/>
      <c r="G562" s="21"/>
      <c r="H562" s="21"/>
      <c r="I562" s="21"/>
      <c r="J562" s="21"/>
      <c r="K562" s="21"/>
      <c r="L562" s="21"/>
      <c r="M562" s="21"/>
      <c r="N562" s="21"/>
      <c r="O562" s="21"/>
      <c r="P562" s="21"/>
      <c r="Q562" s="21"/>
      <c r="R562" s="21"/>
      <c r="S562" s="21"/>
      <c r="T562" s="21"/>
      <c r="U562" s="21"/>
      <c r="V562" s="21"/>
      <c r="W562" s="21"/>
      <c r="X562" s="21"/>
      <c r="Y562" s="21"/>
      <c r="Z562" s="21"/>
    </row>
    <row r="563" customFormat="false" ht="13.8" hidden="false" customHeight="false" outlineLevel="0" collapsed="false">
      <c r="A563" s="21"/>
      <c r="B563" s="21"/>
      <c r="C563" s="21"/>
      <c r="D563" s="21"/>
      <c r="E563" s="21"/>
      <c r="F563" s="21"/>
      <c r="G563" s="21"/>
      <c r="H563" s="21"/>
      <c r="I563" s="21"/>
      <c r="J563" s="21"/>
      <c r="K563" s="21"/>
      <c r="L563" s="21"/>
      <c r="M563" s="21"/>
      <c r="N563" s="21"/>
      <c r="O563" s="21"/>
      <c r="P563" s="21"/>
      <c r="Q563" s="21"/>
      <c r="R563" s="21"/>
      <c r="S563" s="21"/>
      <c r="T563" s="21"/>
      <c r="U563" s="21"/>
      <c r="V563" s="21"/>
      <c r="W563" s="21"/>
      <c r="X563" s="21"/>
      <c r="Y563" s="21"/>
      <c r="Z563" s="21"/>
    </row>
    <row r="564" customFormat="false" ht="13.8" hidden="false" customHeight="false" outlineLevel="0" collapsed="false">
      <c r="A564" s="21"/>
      <c r="B564" s="21"/>
      <c r="C564" s="21"/>
      <c r="D564" s="21"/>
      <c r="E564" s="21"/>
      <c r="F564" s="21"/>
      <c r="G564" s="21"/>
      <c r="H564" s="21"/>
      <c r="I564" s="21"/>
      <c r="J564" s="21"/>
      <c r="K564" s="21"/>
      <c r="L564" s="21"/>
      <c r="M564" s="21"/>
      <c r="N564" s="21"/>
      <c r="O564" s="21"/>
      <c r="P564" s="21"/>
      <c r="Q564" s="21"/>
      <c r="R564" s="21"/>
      <c r="S564" s="21"/>
      <c r="T564" s="21"/>
      <c r="U564" s="21"/>
      <c r="V564" s="21"/>
      <c r="W564" s="21"/>
      <c r="X564" s="21"/>
      <c r="Y564" s="21"/>
      <c r="Z564" s="21"/>
    </row>
    <row r="565" customFormat="false" ht="13.8" hidden="false" customHeight="false" outlineLevel="0" collapsed="false">
      <c r="A565" s="21"/>
      <c r="B565" s="21"/>
      <c r="C565" s="21"/>
      <c r="D565" s="21"/>
      <c r="E565" s="21"/>
      <c r="F565" s="21"/>
      <c r="G565" s="21"/>
      <c r="H565" s="21"/>
      <c r="I565" s="21"/>
      <c r="J565" s="21"/>
      <c r="K565" s="21"/>
      <c r="L565" s="21"/>
      <c r="M565" s="21"/>
      <c r="N565" s="21"/>
      <c r="O565" s="21"/>
      <c r="P565" s="21"/>
      <c r="Q565" s="21"/>
      <c r="R565" s="21"/>
      <c r="S565" s="21"/>
      <c r="T565" s="21"/>
      <c r="U565" s="21"/>
      <c r="V565" s="21"/>
      <c r="W565" s="21"/>
      <c r="X565" s="21"/>
      <c r="Y565" s="21"/>
      <c r="Z565" s="21"/>
    </row>
    <row r="566" customFormat="false" ht="13.8" hidden="false" customHeight="false" outlineLevel="0" collapsed="false">
      <c r="A566" s="21"/>
      <c r="B566" s="21"/>
      <c r="C566" s="21"/>
      <c r="D566" s="21"/>
      <c r="E566" s="21"/>
      <c r="F566" s="21"/>
      <c r="G566" s="21"/>
      <c r="H566" s="21"/>
      <c r="I566" s="21"/>
      <c r="J566" s="21"/>
      <c r="K566" s="21"/>
      <c r="L566" s="21"/>
      <c r="M566" s="21"/>
      <c r="N566" s="21"/>
      <c r="O566" s="21"/>
      <c r="P566" s="21"/>
      <c r="Q566" s="21"/>
      <c r="R566" s="21"/>
      <c r="S566" s="21"/>
      <c r="T566" s="21"/>
      <c r="U566" s="21"/>
      <c r="V566" s="21"/>
      <c r="W566" s="21"/>
      <c r="X566" s="21"/>
      <c r="Y566" s="21"/>
      <c r="Z566" s="21"/>
    </row>
    <row r="567" customFormat="false" ht="13.8" hidden="false" customHeight="false" outlineLevel="0" collapsed="false">
      <c r="A567" s="21"/>
      <c r="B567" s="21"/>
      <c r="C567" s="21"/>
      <c r="D567" s="21"/>
      <c r="E567" s="21"/>
      <c r="F567" s="21"/>
      <c r="G567" s="21"/>
      <c r="H567" s="21"/>
      <c r="I567" s="21"/>
      <c r="J567" s="21"/>
      <c r="K567" s="21"/>
      <c r="L567" s="21"/>
      <c r="M567" s="21"/>
      <c r="N567" s="21"/>
      <c r="O567" s="21"/>
      <c r="P567" s="21"/>
      <c r="Q567" s="21"/>
      <c r="R567" s="21"/>
      <c r="S567" s="21"/>
      <c r="T567" s="21"/>
      <c r="U567" s="21"/>
      <c r="V567" s="21"/>
      <c r="W567" s="21"/>
      <c r="X567" s="21"/>
      <c r="Y567" s="21"/>
      <c r="Z567" s="21"/>
    </row>
    <row r="568" customFormat="false" ht="13.8" hidden="false" customHeight="false" outlineLevel="0" collapsed="false">
      <c r="A568" s="21"/>
      <c r="B568" s="21"/>
      <c r="C568" s="21"/>
      <c r="D568" s="21"/>
      <c r="E568" s="21"/>
      <c r="F568" s="21"/>
      <c r="G568" s="21"/>
      <c r="H568" s="21"/>
      <c r="I568" s="21"/>
      <c r="J568" s="21"/>
      <c r="K568" s="21"/>
      <c r="L568" s="21"/>
      <c r="M568" s="21"/>
      <c r="N568" s="21"/>
      <c r="O568" s="21"/>
      <c r="P568" s="21"/>
      <c r="Q568" s="21"/>
      <c r="R568" s="21"/>
      <c r="S568" s="21"/>
      <c r="T568" s="21"/>
      <c r="U568" s="21"/>
      <c r="V568" s="21"/>
      <c r="W568" s="21"/>
      <c r="X568" s="21"/>
      <c r="Y568" s="21"/>
      <c r="Z568" s="21"/>
    </row>
    <row r="569" customFormat="false" ht="13.8" hidden="false" customHeight="false" outlineLevel="0" collapsed="false">
      <c r="A569" s="21"/>
      <c r="B569" s="21"/>
      <c r="C569" s="21"/>
      <c r="D569" s="21"/>
      <c r="E569" s="21"/>
      <c r="F569" s="21"/>
      <c r="G569" s="21"/>
      <c r="H569" s="21"/>
      <c r="I569" s="21"/>
      <c r="J569" s="21"/>
      <c r="K569" s="21"/>
      <c r="L569" s="21"/>
      <c r="M569" s="21"/>
      <c r="N569" s="21"/>
      <c r="O569" s="21"/>
      <c r="P569" s="21"/>
      <c r="Q569" s="21"/>
      <c r="R569" s="21"/>
      <c r="S569" s="21"/>
      <c r="T569" s="21"/>
      <c r="U569" s="21"/>
      <c r="V569" s="21"/>
      <c r="W569" s="21"/>
      <c r="X569" s="21"/>
      <c r="Y569" s="21"/>
      <c r="Z569" s="21"/>
    </row>
    <row r="570" customFormat="false" ht="13.8" hidden="false" customHeight="false" outlineLevel="0" collapsed="false">
      <c r="A570" s="21"/>
      <c r="B570" s="21"/>
      <c r="C570" s="21"/>
      <c r="D570" s="21"/>
      <c r="E570" s="21"/>
      <c r="F570" s="21"/>
      <c r="G570" s="21"/>
      <c r="H570" s="21"/>
      <c r="I570" s="21"/>
      <c r="J570" s="21"/>
      <c r="K570" s="21"/>
      <c r="L570" s="21"/>
      <c r="M570" s="21"/>
      <c r="N570" s="21"/>
      <c r="O570" s="21"/>
      <c r="P570" s="21"/>
      <c r="Q570" s="21"/>
      <c r="R570" s="21"/>
      <c r="S570" s="21"/>
      <c r="T570" s="21"/>
      <c r="U570" s="21"/>
      <c r="V570" s="21"/>
      <c r="W570" s="21"/>
      <c r="X570" s="21"/>
      <c r="Y570" s="21"/>
      <c r="Z570" s="21"/>
    </row>
    <row r="571" customFormat="false" ht="13.8" hidden="false" customHeight="false" outlineLevel="0" collapsed="false">
      <c r="A571" s="21"/>
      <c r="B571" s="21"/>
      <c r="C571" s="21"/>
      <c r="D571" s="21"/>
      <c r="E571" s="21"/>
      <c r="F571" s="21"/>
      <c r="G571" s="21"/>
      <c r="H571" s="21"/>
      <c r="I571" s="21"/>
      <c r="J571" s="21"/>
      <c r="K571" s="21"/>
      <c r="L571" s="21"/>
      <c r="M571" s="21"/>
      <c r="N571" s="21"/>
      <c r="O571" s="21"/>
      <c r="P571" s="21"/>
      <c r="Q571" s="21"/>
      <c r="R571" s="21"/>
      <c r="S571" s="21"/>
      <c r="T571" s="21"/>
      <c r="U571" s="21"/>
      <c r="V571" s="21"/>
      <c r="W571" s="21"/>
      <c r="X571" s="21"/>
      <c r="Y571" s="21"/>
      <c r="Z571" s="21"/>
    </row>
    <row r="572" customFormat="false" ht="13.8" hidden="false" customHeight="false" outlineLevel="0" collapsed="false">
      <c r="A572" s="21"/>
      <c r="B572" s="21"/>
      <c r="C572" s="21"/>
      <c r="D572" s="21"/>
      <c r="E572" s="21"/>
      <c r="F572" s="21"/>
      <c r="G572" s="21"/>
      <c r="H572" s="21"/>
      <c r="I572" s="21"/>
      <c r="J572" s="21"/>
      <c r="K572" s="21"/>
      <c r="L572" s="21"/>
      <c r="M572" s="21"/>
      <c r="N572" s="21"/>
      <c r="O572" s="21"/>
      <c r="P572" s="21"/>
      <c r="Q572" s="21"/>
      <c r="R572" s="21"/>
      <c r="S572" s="21"/>
      <c r="T572" s="21"/>
      <c r="U572" s="21"/>
      <c r="V572" s="21"/>
      <c r="W572" s="21"/>
      <c r="X572" s="21"/>
      <c r="Y572" s="21"/>
      <c r="Z572" s="21"/>
    </row>
    <row r="573" customFormat="false" ht="13.8" hidden="false" customHeight="false" outlineLevel="0" collapsed="false">
      <c r="A573" s="21"/>
      <c r="B573" s="21"/>
      <c r="C573" s="21"/>
      <c r="D573" s="21"/>
      <c r="E573" s="21"/>
      <c r="F573" s="21"/>
      <c r="G573" s="21"/>
      <c r="H573" s="21"/>
      <c r="I573" s="21"/>
      <c r="J573" s="21"/>
      <c r="K573" s="21"/>
      <c r="L573" s="21"/>
      <c r="M573" s="21"/>
      <c r="N573" s="21"/>
      <c r="O573" s="21"/>
      <c r="P573" s="21"/>
      <c r="Q573" s="21"/>
      <c r="R573" s="21"/>
      <c r="S573" s="21"/>
      <c r="T573" s="21"/>
      <c r="U573" s="21"/>
      <c r="V573" s="21"/>
      <c r="W573" s="21"/>
      <c r="X573" s="21"/>
      <c r="Y573" s="21"/>
      <c r="Z573" s="21"/>
    </row>
    <row r="574" customFormat="false" ht="13.8" hidden="false" customHeight="false" outlineLevel="0" collapsed="false">
      <c r="A574" s="21"/>
      <c r="B574" s="21"/>
      <c r="C574" s="21"/>
      <c r="D574" s="21"/>
      <c r="E574" s="21"/>
      <c r="F574" s="21"/>
      <c r="G574" s="21"/>
      <c r="H574" s="21"/>
      <c r="I574" s="21"/>
      <c r="J574" s="21"/>
      <c r="K574" s="21"/>
      <c r="L574" s="21"/>
      <c r="M574" s="21"/>
      <c r="N574" s="21"/>
      <c r="O574" s="21"/>
      <c r="P574" s="21"/>
      <c r="Q574" s="21"/>
      <c r="R574" s="21"/>
      <c r="S574" s="21"/>
      <c r="T574" s="21"/>
      <c r="U574" s="21"/>
      <c r="V574" s="21"/>
      <c r="W574" s="21"/>
      <c r="X574" s="21"/>
      <c r="Y574" s="21"/>
      <c r="Z574" s="21"/>
    </row>
    <row r="575" customFormat="false" ht="13.8" hidden="false" customHeight="false" outlineLevel="0" collapsed="false">
      <c r="A575" s="21"/>
      <c r="B575" s="21"/>
      <c r="C575" s="21"/>
      <c r="D575" s="21"/>
      <c r="E575" s="21"/>
      <c r="F575" s="21"/>
      <c r="G575" s="21"/>
      <c r="H575" s="21"/>
      <c r="I575" s="21"/>
      <c r="J575" s="21"/>
      <c r="K575" s="21"/>
      <c r="L575" s="21"/>
      <c r="M575" s="21"/>
      <c r="N575" s="21"/>
      <c r="O575" s="21"/>
      <c r="P575" s="21"/>
      <c r="Q575" s="21"/>
      <c r="R575" s="21"/>
      <c r="S575" s="21"/>
      <c r="T575" s="21"/>
      <c r="U575" s="21"/>
      <c r="V575" s="21"/>
      <c r="W575" s="21"/>
      <c r="X575" s="21"/>
      <c r="Y575" s="21"/>
      <c r="Z575" s="21"/>
    </row>
    <row r="576" customFormat="false" ht="13.8" hidden="false" customHeight="false" outlineLevel="0" collapsed="false">
      <c r="A576" s="21"/>
      <c r="B576" s="21"/>
      <c r="C576" s="21"/>
      <c r="D576" s="21"/>
      <c r="E576" s="21"/>
      <c r="F576" s="21"/>
      <c r="G576" s="21"/>
      <c r="H576" s="21"/>
      <c r="I576" s="21"/>
      <c r="J576" s="21"/>
      <c r="K576" s="21"/>
      <c r="L576" s="21"/>
      <c r="M576" s="21"/>
      <c r="N576" s="21"/>
      <c r="O576" s="21"/>
      <c r="P576" s="21"/>
      <c r="Q576" s="21"/>
      <c r="R576" s="21"/>
      <c r="S576" s="21"/>
      <c r="T576" s="21"/>
      <c r="U576" s="21"/>
      <c r="V576" s="21"/>
      <c r="W576" s="21"/>
      <c r="X576" s="21"/>
      <c r="Y576" s="21"/>
      <c r="Z576" s="21"/>
    </row>
    <row r="577" customFormat="false" ht="13.8" hidden="false" customHeight="false" outlineLevel="0" collapsed="false">
      <c r="A577" s="21"/>
      <c r="B577" s="21"/>
      <c r="C577" s="21"/>
      <c r="D577" s="21"/>
      <c r="E577" s="21"/>
      <c r="F577" s="21"/>
      <c r="G577" s="21"/>
      <c r="H577" s="21"/>
      <c r="I577" s="21"/>
      <c r="J577" s="21"/>
      <c r="K577" s="21"/>
      <c r="L577" s="21"/>
      <c r="M577" s="21"/>
      <c r="N577" s="21"/>
      <c r="O577" s="21"/>
      <c r="P577" s="21"/>
      <c r="Q577" s="21"/>
      <c r="R577" s="21"/>
      <c r="S577" s="21"/>
      <c r="T577" s="21"/>
      <c r="U577" s="21"/>
      <c r="V577" s="21"/>
      <c r="W577" s="21"/>
      <c r="X577" s="21"/>
      <c r="Y577" s="21"/>
      <c r="Z577" s="21"/>
    </row>
    <row r="578" customFormat="false" ht="13.8" hidden="false" customHeight="false" outlineLevel="0" collapsed="false">
      <c r="A578" s="21"/>
      <c r="B578" s="21"/>
      <c r="C578" s="21"/>
      <c r="D578" s="21"/>
      <c r="E578" s="21"/>
      <c r="F578" s="21"/>
      <c r="G578" s="21"/>
      <c r="H578" s="21"/>
      <c r="I578" s="21"/>
      <c r="J578" s="21"/>
      <c r="K578" s="21"/>
      <c r="L578" s="21"/>
      <c r="M578" s="21"/>
      <c r="N578" s="21"/>
      <c r="O578" s="21"/>
      <c r="P578" s="21"/>
      <c r="Q578" s="21"/>
      <c r="R578" s="21"/>
      <c r="S578" s="21"/>
      <c r="T578" s="21"/>
      <c r="U578" s="21"/>
      <c r="V578" s="21"/>
      <c r="W578" s="21"/>
      <c r="X578" s="21"/>
      <c r="Y578" s="21"/>
      <c r="Z578" s="21"/>
    </row>
    <row r="579" customFormat="false" ht="13.8" hidden="false" customHeight="false" outlineLevel="0" collapsed="false">
      <c r="A579" s="21"/>
      <c r="B579" s="21"/>
      <c r="C579" s="21"/>
      <c r="D579" s="21"/>
      <c r="E579" s="21"/>
      <c r="F579" s="21"/>
      <c r="G579" s="21"/>
      <c r="H579" s="21"/>
      <c r="I579" s="21"/>
      <c r="J579" s="21"/>
      <c r="K579" s="21"/>
      <c r="L579" s="21"/>
      <c r="M579" s="21"/>
      <c r="N579" s="21"/>
      <c r="O579" s="21"/>
      <c r="P579" s="21"/>
      <c r="Q579" s="21"/>
      <c r="R579" s="21"/>
      <c r="S579" s="21"/>
      <c r="T579" s="21"/>
      <c r="U579" s="21"/>
      <c r="V579" s="21"/>
      <c r="W579" s="21"/>
      <c r="X579" s="21"/>
      <c r="Y579" s="21"/>
      <c r="Z579" s="21"/>
    </row>
    <row r="580" customFormat="false" ht="13.8" hidden="false" customHeight="false" outlineLevel="0" collapsed="false">
      <c r="A580" s="21"/>
      <c r="B580" s="21"/>
      <c r="C580" s="21"/>
      <c r="D580" s="21"/>
      <c r="E580" s="21"/>
      <c r="F580" s="21"/>
      <c r="G580" s="21"/>
      <c r="H580" s="21"/>
      <c r="I580" s="21"/>
      <c r="J580" s="21"/>
      <c r="K580" s="21"/>
      <c r="L580" s="21"/>
      <c r="M580" s="21"/>
      <c r="N580" s="21"/>
      <c r="O580" s="21"/>
      <c r="P580" s="21"/>
      <c r="Q580" s="21"/>
      <c r="R580" s="21"/>
      <c r="S580" s="21"/>
      <c r="T580" s="21"/>
      <c r="U580" s="21"/>
      <c r="V580" s="21"/>
      <c r="W580" s="21"/>
      <c r="X580" s="21"/>
      <c r="Y580" s="21"/>
      <c r="Z580" s="21"/>
    </row>
    <row r="581" customFormat="false" ht="13.8" hidden="false" customHeight="false" outlineLevel="0" collapsed="false">
      <c r="A581" s="21"/>
      <c r="B581" s="21"/>
      <c r="C581" s="21"/>
      <c r="D581" s="21"/>
      <c r="E581" s="21"/>
      <c r="F581" s="21"/>
      <c r="G581" s="21"/>
      <c r="H581" s="21"/>
      <c r="I581" s="21"/>
      <c r="J581" s="21"/>
      <c r="K581" s="21"/>
      <c r="L581" s="21"/>
      <c r="M581" s="21"/>
      <c r="N581" s="21"/>
      <c r="O581" s="21"/>
      <c r="P581" s="21"/>
      <c r="Q581" s="21"/>
      <c r="R581" s="21"/>
      <c r="S581" s="21"/>
      <c r="T581" s="21"/>
      <c r="U581" s="21"/>
      <c r="V581" s="21"/>
      <c r="W581" s="21"/>
      <c r="X581" s="21"/>
      <c r="Y581" s="21"/>
      <c r="Z581" s="21"/>
    </row>
    <row r="582" customFormat="false" ht="13.8" hidden="false" customHeight="false" outlineLevel="0" collapsed="false">
      <c r="A582" s="21"/>
      <c r="B582" s="21"/>
      <c r="C582" s="21"/>
      <c r="D582" s="21"/>
      <c r="E582" s="21"/>
      <c r="F582" s="21"/>
      <c r="G582" s="21"/>
      <c r="H582" s="21"/>
      <c r="I582" s="21"/>
      <c r="J582" s="21"/>
      <c r="K582" s="21"/>
      <c r="L582" s="21"/>
      <c r="M582" s="21"/>
      <c r="N582" s="21"/>
      <c r="O582" s="21"/>
      <c r="P582" s="21"/>
      <c r="Q582" s="21"/>
      <c r="R582" s="21"/>
      <c r="S582" s="21"/>
      <c r="T582" s="21"/>
      <c r="U582" s="21"/>
      <c r="V582" s="21"/>
      <c r="W582" s="21"/>
      <c r="X582" s="21"/>
      <c r="Y582" s="21"/>
      <c r="Z582" s="21"/>
    </row>
    <row r="583" customFormat="false" ht="13.8" hidden="false" customHeight="false" outlineLevel="0" collapsed="false">
      <c r="A583" s="21"/>
      <c r="B583" s="21"/>
      <c r="C583" s="21"/>
      <c r="D583" s="21"/>
      <c r="E583" s="21"/>
      <c r="F583" s="21"/>
      <c r="G583" s="21"/>
      <c r="H583" s="21"/>
      <c r="I583" s="21"/>
      <c r="J583" s="21"/>
      <c r="K583" s="21"/>
      <c r="L583" s="21"/>
      <c r="M583" s="21"/>
      <c r="N583" s="21"/>
      <c r="O583" s="21"/>
      <c r="P583" s="21"/>
      <c r="Q583" s="21"/>
      <c r="R583" s="21"/>
      <c r="S583" s="21"/>
      <c r="T583" s="21"/>
      <c r="U583" s="21"/>
      <c r="V583" s="21"/>
      <c r="W583" s="21"/>
      <c r="X583" s="21"/>
      <c r="Y583" s="21"/>
      <c r="Z583" s="21"/>
    </row>
    <row r="584" customFormat="false" ht="13.8" hidden="false" customHeight="false" outlineLevel="0" collapsed="false">
      <c r="A584" s="21"/>
      <c r="B584" s="21"/>
      <c r="C584" s="21"/>
      <c r="D584" s="21"/>
      <c r="E584" s="21"/>
      <c r="F584" s="21"/>
      <c r="G584" s="21"/>
      <c r="H584" s="21"/>
      <c r="I584" s="21"/>
      <c r="J584" s="21"/>
      <c r="K584" s="21"/>
      <c r="L584" s="21"/>
      <c r="M584" s="21"/>
      <c r="N584" s="21"/>
      <c r="O584" s="21"/>
      <c r="P584" s="21"/>
      <c r="Q584" s="21"/>
      <c r="R584" s="21"/>
      <c r="S584" s="21"/>
      <c r="T584" s="21"/>
      <c r="U584" s="21"/>
      <c r="V584" s="21"/>
      <c r="W584" s="21"/>
      <c r="X584" s="21"/>
      <c r="Y584" s="21"/>
      <c r="Z584" s="21"/>
    </row>
    <row r="585" customFormat="false" ht="13.8" hidden="false" customHeight="false" outlineLevel="0" collapsed="false">
      <c r="A585" s="21"/>
      <c r="B585" s="21"/>
      <c r="C585" s="21"/>
      <c r="D585" s="21"/>
      <c r="E585" s="21"/>
      <c r="F585" s="21"/>
      <c r="G585" s="21"/>
      <c r="H585" s="21"/>
      <c r="I585" s="21"/>
      <c r="J585" s="21"/>
      <c r="K585" s="21"/>
      <c r="L585" s="21"/>
      <c r="M585" s="21"/>
      <c r="N585" s="21"/>
      <c r="O585" s="21"/>
      <c r="P585" s="21"/>
      <c r="Q585" s="21"/>
      <c r="R585" s="21"/>
      <c r="S585" s="21"/>
      <c r="T585" s="21"/>
      <c r="U585" s="21"/>
      <c r="V585" s="21"/>
      <c r="W585" s="21"/>
      <c r="X585" s="21"/>
      <c r="Y585" s="21"/>
      <c r="Z585" s="21"/>
    </row>
    <row r="586" customFormat="false" ht="13.8" hidden="false" customHeight="false" outlineLevel="0" collapsed="false">
      <c r="A586" s="21"/>
      <c r="B586" s="21"/>
      <c r="C586" s="21"/>
      <c r="D586" s="21"/>
      <c r="E586" s="21"/>
      <c r="F586" s="21"/>
      <c r="G586" s="21"/>
      <c r="H586" s="21"/>
      <c r="I586" s="21"/>
      <c r="J586" s="21"/>
      <c r="K586" s="21"/>
      <c r="L586" s="21"/>
      <c r="M586" s="21"/>
      <c r="N586" s="21"/>
      <c r="O586" s="21"/>
      <c r="P586" s="21"/>
      <c r="Q586" s="21"/>
      <c r="R586" s="21"/>
      <c r="S586" s="21"/>
      <c r="T586" s="21"/>
      <c r="U586" s="21"/>
      <c r="V586" s="21"/>
      <c r="W586" s="21"/>
      <c r="X586" s="21"/>
      <c r="Y586" s="21"/>
      <c r="Z586" s="21"/>
    </row>
    <row r="587" customFormat="false" ht="13.8" hidden="false" customHeight="false" outlineLevel="0" collapsed="false">
      <c r="A587" s="21"/>
      <c r="B587" s="21"/>
      <c r="C587" s="21"/>
      <c r="D587" s="21"/>
      <c r="E587" s="21"/>
      <c r="F587" s="21"/>
      <c r="G587" s="21"/>
      <c r="H587" s="21"/>
      <c r="I587" s="21"/>
      <c r="J587" s="21"/>
      <c r="K587" s="21"/>
      <c r="L587" s="21"/>
      <c r="M587" s="21"/>
      <c r="N587" s="21"/>
      <c r="O587" s="21"/>
      <c r="P587" s="21"/>
      <c r="Q587" s="21"/>
      <c r="R587" s="21"/>
      <c r="S587" s="21"/>
      <c r="T587" s="21"/>
      <c r="U587" s="21"/>
      <c r="V587" s="21"/>
      <c r="W587" s="21"/>
      <c r="X587" s="21"/>
      <c r="Y587" s="21"/>
      <c r="Z587" s="21"/>
    </row>
    <row r="588" customFormat="false" ht="13.8" hidden="false" customHeight="false" outlineLevel="0" collapsed="false">
      <c r="A588" s="21"/>
      <c r="B588" s="21"/>
      <c r="C588" s="21"/>
      <c r="D588" s="21"/>
      <c r="E588" s="21"/>
      <c r="F588" s="21"/>
      <c r="G588" s="21"/>
      <c r="H588" s="21"/>
      <c r="I588" s="21"/>
      <c r="J588" s="21"/>
      <c r="K588" s="21"/>
      <c r="L588" s="21"/>
      <c r="M588" s="21"/>
      <c r="N588" s="21"/>
      <c r="O588" s="21"/>
      <c r="P588" s="21"/>
      <c r="Q588" s="21"/>
      <c r="R588" s="21"/>
      <c r="S588" s="21"/>
      <c r="T588" s="21"/>
      <c r="U588" s="21"/>
      <c r="V588" s="21"/>
      <c r="W588" s="21"/>
      <c r="X588" s="21"/>
      <c r="Y588" s="21"/>
      <c r="Z588" s="21"/>
    </row>
    <row r="589" customFormat="false" ht="13.8" hidden="false" customHeight="false" outlineLevel="0" collapsed="false">
      <c r="A589" s="21"/>
      <c r="B589" s="21"/>
      <c r="C589" s="21"/>
      <c r="D589" s="21"/>
      <c r="E589" s="21"/>
      <c r="F589" s="21"/>
      <c r="G589" s="21"/>
      <c r="H589" s="21"/>
      <c r="I589" s="21"/>
      <c r="J589" s="21"/>
      <c r="K589" s="21"/>
      <c r="L589" s="21"/>
      <c r="M589" s="21"/>
      <c r="N589" s="21"/>
      <c r="O589" s="21"/>
      <c r="P589" s="21"/>
      <c r="Q589" s="21"/>
      <c r="R589" s="21"/>
      <c r="S589" s="21"/>
      <c r="T589" s="21"/>
      <c r="U589" s="21"/>
      <c r="V589" s="21"/>
      <c r="W589" s="21"/>
      <c r="X589" s="21"/>
      <c r="Y589" s="21"/>
      <c r="Z589" s="21"/>
    </row>
    <row r="590" customFormat="false" ht="13.8" hidden="false" customHeight="false" outlineLevel="0" collapsed="false">
      <c r="A590" s="21"/>
      <c r="B590" s="21"/>
      <c r="C590" s="21"/>
      <c r="D590" s="21"/>
      <c r="E590" s="21"/>
      <c r="F590" s="21"/>
      <c r="G590" s="21"/>
      <c r="H590" s="21"/>
      <c r="I590" s="21"/>
      <c r="J590" s="21"/>
      <c r="K590" s="21"/>
      <c r="L590" s="21"/>
      <c r="M590" s="21"/>
      <c r="N590" s="21"/>
      <c r="O590" s="21"/>
      <c r="P590" s="21"/>
      <c r="Q590" s="21"/>
      <c r="R590" s="21"/>
      <c r="S590" s="21"/>
      <c r="T590" s="21"/>
      <c r="U590" s="21"/>
      <c r="V590" s="21"/>
      <c r="W590" s="21"/>
      <c r="X590" s="21"/>
      <c r="Y590" s="21"/>
      <c r="Z590" s="21"/>
    </row>
    <row r="591" customFormat="false" ht="13.8" hidden="false" customHeight="false" outlineLevel="0" collapsed="false">
      <c r="A591" s="21"/>
      <c r="B591" s="21"/>
      <c r="C591" s="21"/>
      <c r="D591" s="21"/>
      <c r="E591" s="21"/>
      <c r="F591" s="21"/>
      <c r="G591" s="21"/>
      <c r="H591" s="21"/>
      <c r="I591" s="21"/>
      <c r="J591" s="21"/>
      <c r="K591" s="21"/>
      <c r="L591" s="21"/>
      <c r="M591" s="21"/>
      <c r="N591" s="21"/>
      <c r="O591" s="21"/>
      <c r="P591" s="21"/>
      <c r="Q591" s="21"/>
      <c r="R591" s="21"/>
      <c r="S591" s="21"/>
      <c r="T591" s="21"/>
      <c r="U591" s="21"/>
      <c r="V591" s="21"/>
      <c r="W591" s="21"/>
      <c r="X591" s="21"/>
      <c r="Y591" s="21"/>
      <c r="Z591" s="21"/>
    </row>
    <row r="592" customFormat="false" ht="13.8" hidden="false" customHeight="false" outlineLevel="0" collapsed="false">
      <c r="A592" s="21"/>
      <c r="B592" s="21"/>
      <c r="C592" s="21"/>
      <c r="D592" s="21"/>
      <c r="E592" s="21"/>
      <c r="F592" s="21"/>
      <c r="G592" s="21"/>
      <c r="H592" s="21"/>
      <c r="I592" s="21"/>
      <c r="J592" s="21"/>
      <c r="K592" s="21"/>
      <c r="L592" s="21"/>
      <c r="M592" s="21"/>
      <c r="N592" s="21"/>
      <c r="O592" s="21"/>
      <c r="P592" s="21"/>
      <c r="Q592" s="21"/>
      <c r="R592" s="21"/>
      <c r="S592" s="21"/>
      <c r="T592" s="21"/>
      <c r="U592" s="21"/>
      <c r="V592" s="21"/>
      <c r="W592" s="21"/>
      <c r="X592" s="21"/>
      <c r="Y592" s="21"/>
      <c r="Z592" s="21"/>
    </row>
    <row r="593" customFormat="false" ht="13.8" hidden="false" customHeight="false" outlineLevel="0" collapsed="false">
      <c r="A593" s="21"/>
      <c r="B593" s="21"/>
      <c r="C593" s="21"/>
      <c r="D593" s="21"/>
      <c r="E593" s="21"/>
      <c r="F593" s="21"/>
      <c r="G593" s="21"/>
      <c r="H593" s="21"/>
      <c r="I593" s="21"/>
      <c r="J593" s="21"/>
      <c r="K593" s="21"/>
      <c r="L593" s="21"/>
      <c r="M593" s="21"/>
      <c r="N593" s="21"/>
      <c r="O593" s="21"/>
      <c r="P593" s="21"/>
      <c r="Q593" s="21"/>
      <c r="R593" s="21"/>
      <c r="S593" s="21"/>
      <c r="T593" s="21"/>
      <c r="U593" s="21"/>
      <c r="V593" s="21"/>
      <c r="W593" s="21"/>
      <c r="X593" s="21"/>
      <c r="Y593" s="21"/>
      <c r="Z593" s="21"/>
    </row>
    <row r="594" customFormat="false" ht="13.8" hidden="false" customHeight="false" outlineLevel="0" collapsed="false">
      <c r="A594" s="21"/>
      <c r="B594" s="21"/>
      <c r="C594" s="21"/>
      <c r="D594" s="21"/>
      <c r="E594" s="21"/>
      <c r="F594" s="21"/>
      <c r="G594" s="21"/>
      <c r="H594" s="21"/>
      <c r="I594" s="21"/>
      <c r="J594" s="21"/>
      <c r="K594" s="21"/>
      <c r="L594" s="21"/>
      <c r="M594" s="21"/>
      <c r="N594" s="21"/>
      <c r="O594" s="21"/>
      <c r="P594" s="21"/>
      <c r="Q594" s="21"/>
      <c r="R594" s="21"/>
      <c r="S594" s="21"/>
      <c r="T594" s="21"/>
      <c r="U594" s="21"/>
      <c r="V594" s="21"/>
      <c r="W594" s="21"/>
      <c r="X594" s="21"/>
      <c r="Y594" s="21"/>
      <c r="Z594" s="21"/>
    </row>
    <row r="595" customFormat="false" ht="13.8" hidden="false" customHeight="false" outlineLevel="0" collapsed="false">
      <c r="A595" s="21"/>
      <c r="B595" s="21"/>
      <c r="C595" s="21"/>
      <c r="D595" s="21"/>
      <c r="E595" s="21"/>
      <c r="F595" s="21"/>
      <c r="G595" s="21"/>
      <c r="H595" s="21"/>
      <c r="I595" s="21"/>
      <c r="J595" s="21"/>
      <c r="K595" s="21"/>
      <c r="L595" s="21"/>
      <c r="M595" s="21"/>
      <c r="N595" s="21"/>
      <c r="O595" s="21"/>
      <c r="P595" s="21"/>
      <c r="Q595" s="21"/>
      <c r="R595" s="21"/>
      <c r="S595" s="21"/>
      <c r="T595" s="21"/>
      <c r="U595" s="21"/>
      <c r="V595" s="21"/>
      <c r="W595" s="21"/>
      <c r="X595" s="21"/>
      <c r="Y595" s="21"/>
      <c r="Z595" s="21"/>
    </row>
    <row r="596" customFormat="false" ht="13.8" hidden="false" customHeight="false" outlineLevel="0" collapsed="false">
      <c r="A596" s="21"/>
      <c r="B596" s="21"/>
      <c r="C596" s="21"/>
      <c r="D596" s="21"/>
      <c r="E596" s="21"/>
      <c r="F596" s="21"/>
      <c r="G596" s="21"/>
      <c r="H596" s="21"/>
      <c r="I596" s="21"/>
      <c r="J596" s="21"/>
      <c r="K596" s="21"/>
      <c r="L596" s="21"/>
      <c r="M596" s="21"/>
      <c r="N596" s="21"/>
      <c r="O596" s="21"/>
      <c r="P596" s="21"/>
      <c r="Q596" s="21"/>
      <c r="R596" s="21"/>
      <c r="S596" s="21"/>
      <c r="T596" s="21"/>
      <c r="U596" s="21"/>
      <c r="V596" s="21"/>
      <c r="W596" s="21"/>
      <c r="X596" s="21"/>
      <c r="Y596" s="21"/>
      <c r="Z596" s="21"/>
    </row>
    <row r="597" customFormat="false" ht="13.8" hidden="false" customHeight="false" outlineLevel="0" collapsed="false">
      <c r="A597" s="21"/>
      <c r="B597" s="21"/>
      <c r="C597" s="21"/>
      <c r="D597" s="21"/>
      <c r="E597" s="21"/>
      <c r="F597" s="21"/>
      <c r="G597" s="21"/>
      <c r="H597" s="21"/>
      <c r="I597" s="21"/>
      <c r="J597" s="21"/>
      <c r="K597" s="21"/>
      <c r="L597" s="21"/>
      <c r="M597" s="21"/>
      <c r="N597" s="21"/>
      <c r="O597" s="21"/>
      <c r="P597" s="21"/>
      <c r="Q597" s="21"/>
      <c r="R597" s="21"/>
      <c r="S597" s="21"/>
      <c r="T597" s="21"/>
      <c r="U597" s="21"/>
      <c r="V597" s="21"/>
      <c r="W597" s="21"/>
      <c r="X597" s="21"/>
      <c r="Y597" s="21"/>
      <c r="Z597" s="21"/>
    </row>
    <row r="598" customFormat="false" ht="13.8" hidden="false" customHeight="false" outlineLevel="0" collapsed="false">
      <c r="A598" s="21"/>
      <c r="B598" s="21"/>
      <c r="C598" s="21"/>
      <c r="D598" s="21"/>
      <c r="E598" s="21"/>
      <c r="F598" s="21"/>
      <c r="G598" s="21"/>
      <c r="H598" s="21"/>
      <c r="I598" s="21"/>
      <c r="J598" s="21"/>
      <c r="K598" s="21"/>
      <c r="L598" s="21"/>
      <c r="M598" s="21"/>
      <c r="N598" s="21"/>
      <c r="O598" s="21"/>
      <c r="P598" s="21"/>
      <c r="Q598" s="21"/>
      <c r="R598" s="21"/>
      <c r="S598" s="21"/>
      <c r="T598" s="21"/>
      <c r="U598" s="21"/>
      <c r="V598" s="21"/>
      <c r="W598" s="21"/>
      <c r="X598" s="21"/>
      <c r="Y598" s="21"/>
      <c r="Z598" s="21"/>
    </row>
    <row r="599" customFormat="false" ht="13.8" hidden="false" customHeight="false" outlineLevel="0" collapsed="false">
      <c r="A599" s="21"/>
      <c r="B599" s="21"/>
      <c r="C599" s="21"/>
      <c r="D599" s="21"/>
      <c r="E599" s="21"/>
      <c r="F599" s="21"/>
      <c r="G599" s="21"/>
      <c r="H599" s="21"/>
      <c r="I599" s="21"/>
      <c r="J599" s="21"/>
      <c r="K599" s="21"/>
      <c r="L599" s="21"/>
      <c r="M599" s="21"/>
      <c r="N599" s="21"/>
      <c r="O599" s="21"/>
      <c r="P599" s="21"/>
      <c r="Q599" s="21"/>
      <c r="R599" s="21"/>
      <c r="S599" s="21"/>
      <c r="T599" s="21"/>
      <c r="U599" s="21"/>
      <c r="V599" s="21"/>
      <c r="W599" s="21"/>
      <c r="X599" s="21"/>
      <c r="Y599" s="21"/>
      <c r="Z599" s="21"/>
    </row>
    <row r="600" customFormat="false" ht="13.8" hidden="false" customHeight="false" outlineLevel="0" collapsed="false">
      <c r="A600" s="21"/>
      <c r="B600" s="21"/>
      <c r="C600" s="21"/>
      <c r="D600" s="21"/>
      <c r="E600" s="21"/>
      <c r="F600" s="21"/>
      <c r="G600" s="21"/>
      <c r="H600" s="21"/>
      <c r="I600" s="21"/>
      <c r="J600" s="21"/>
      <c r="K600" s="21"/>
      <c r="L600" s="21"/>
      <c r="M600" s="21"/>
      <c r="N600" s="21"/>
      <c r="O600" s="21"/>
      <c r="P600" s="21"/>
      <c r="Q600" s="21"/>
      <c r="R600" s="21"/>
      <c r="S600" s="21"/>
      <c r="T600" s="21"/>
      <c r="U600" s="21"/>
      <c r="V600" s="21"/>
      <c r="W600" s="21"/>
      <c r="X600" s="21"/>
      <c r="Y600" s="21"/>
      <c r="Z600" s="21"/>
    </row>
    <row r="601" customFormat="false" ht="13.8" hidden="false" customHeight="false" outlineLevel="0" collapsed="false">
      <c r="A601" s="21"/>
      <c r="B601" s="21"/>
      <c r="C601" s="21"/>
      <c r="D601" s="21"/>
      <c r="E601" s="21"/>
      <c r="F601" s="21"/>
      <c r="G601" s="21"/>
      <c r="H601" s="21"/>
      <c r="I601" s="21"/>
      <c r="J601" s="21"/>
      <c r="K601" s="21"/>
      <c r="L601" s="21"/>
      <c r="M601" s="21"/>
      <c r="N601" s="21"/>
      <c r="O601" s="21"/>
      <c r="P601" s="21"/>
      <c r="Q601" s="21"/>
      <c r="R601" s="21"/>
      <c r="S601" s="21"/>
      <c r="T601" s="21"/>
      <c r="U601" s="21"/>
      <c r="V601" s="21"/>
      <c r="W601" s="21"/>
      <c r="X601" s="21"/>
      <c r="Y601" s="21"/>
      <c r="Z601" s="21"/>
    </row>
    <row r="602" customFormat="false" ht="13.8" hidden="false" customHeight="false" outlineLevel="0" collapsed="false">
      <c r="A602" s="21"/>
      <c r="B602" s="21"/>
      <c r="C602" s="21"/>
      <c r="D602" s="21"/>
      <c r="E602" s="21"/>
      <c r="F602" s="21"/>
      <c r="G602" s="21"/>
      <c r="H602" s="21"/>
      <c r="I602" s="21"/>
      <c r="J602" s="21"/>
      <c r="K602" s="21"/>
      <c r="L602" s="21"/>
      <c r="M602" s="21"/>
      <c r="N602" s="21"/>
      <c r="O602" s="21"/>
      <c r="P602" s="21"/>
      <c r="Q602" s="21"/>
      <c r="R602" s="21"/>
      <c r="S602" s="21"/>
      <c r="T602" s="21"/>
      <c r="U602" s="21"/>
      <c r="V602" s="21"/>
      <c r="W602" s="21"/>
      <c r="X602" s="21"/>
      <c r="Y602" s="21"/>
      <c r="Z602" s="21"/>
    </row>
    <row r="603" customFormat="false" ht="13.8" hidden="false" customHeight="false" outlineLevel="0" collapsed="false">
      <c r="A603" s="21"/>
      <c r="B603" s="21"/>
      <c r="C603" s="21"/>
      <c r="D603" s="21"/>
      <c r="E603" s="21"/>
      <c r="F603" s="21"/>
      <c r="G603" s="21"/>
      <c r="H603" s="21"/>
      <c r="I603" s="21"/>
      <c r="J603" s="21"/>
      <c r="K603" s="21"/>
      <c r="L603" s="21"/>
      <c r="M603" s="21"/>
      <c r="N603" s="21"/>
      <c r="O603" s="21"/>
      <c r="P603" s="21"/>
      <c r="Q603" s="21"/>
      <c r="R603" s="21"/>
      <c r="S603" s="21"/>
      <c r="T603" s="21"/>
      <c r="U603" s="21"/>
      <c r="V603" s="21"/>
      <c r="W603" s="21"/>
      <c r="X603" s="21"/>
      <c r="Y603" s="21"/>
      <c r="Z603" s="21"/>
    </row>
    <row r="604" customFormat="false" ht="13.8" hidden="false" customHeight="false" outlineLevel="0" collapsed="false">
      <c r="A604" s="21"/>
      <c r="B604" s="21"/>
      <c r="C604" s="21"/>
      <c r="D604" s="21"/>
      <c r="E604" s="21"/>
      <c r="F604" s="21"/>
      <c r="G604" s="21"/>
      <c r="H604" s="21"/>
      <c r="I604" s="21"/>
      <c r="J604" s="21"/>
      <c r="K604" s="21"/>
      <c r="L604" s="21"/>
      <c r="M604" s="21"/>
      <c r="N604" s="21"/>
      <c r="O604" s="21"/>
      <c r="P604" s="21"/>
      <c r="Q604" s="21"/>
      <c r="R604" s="21"/>
      <c r="S604" s="21"/>
      <c r="T604" s="21"/>
      <c r="U604" s="21"/>
      <c r="V604" s="21"/>
      <c r="W604" s="21"/>
      <c r="X604" s="21"/>
      <c r="Y604" s="21"/>
      <c r="Z604" s="21"/>
    </row>
    <row r="605" customFormat="false" ht="13.8" hidden="false" customHeight="false" outlineLevel="0" collapsed="false">
      <c r="A605" s="21"/>
      <c r="B605" s="21"/>
      <c r="C605" s="21"/>
      <c r="D605" s="21"/>
      <c r="E605" s="21"/>
      <c r="F605" s="21"/>
      <c r="G605" s="21"/>
      <c r="H605" s="21"/>
      <c r="I605" s="21"/>
      <c r="J605" s="21"/>
      <c r="K605" s="21"/>
      <c r="L605" s="21"/>
      <c r="M605" s="21"/>
      <c r="N605" s="21"/>
      <c r="O605" s="21"/>
      <c r="P605" s="21"/>
      <c r="Q605" s="21"/>
      <c r="R605" s="21"/>
      <c r="S605" s="21"/>
      <c r="T605" s="21"/>
      <c r="U605" s="21"/>
      <c r="V605" s="21"/>
      <c r="W605" s="21"/>
      <c r="X605" s="21"/>
      <c r="Y605" s="21"/>
      <c r="Z605" s="21"/>
    </row>
    <row r="606" customFormat="false" ht="13.8" hidden="false" customHeight="false" outlineLevel="0" collapsed="false">
      <c r="A606" s="21"/>
      <c r="B606" s="21"/>
      <c r="C606" s="21"/>
      <c r="D606" s="21"/>
      <c r="E606" s="21"/>
      <c r="F606" s="21"/>
      <c r="G606" s="21"/>
      <c r="H606" s="21"/>
      <c r="I606" s="21"/>
      <c r="J606" s="21"/>
      <c r="K606" s="21"/>
      <c r="L606" s="21"/>
      <c r="M606" s="21"/>
      <c r="N606" s="21"/>
      <c r="O606" s="21"/>
      <c r="P606" s="21"/>
      <c r="Q606" s="21"/>
      <c r="R606" s="21"/>
      <c r="S606" s="21"/>
      <c r="T606" s="21"/>
      <c r="U606" s="21"/>
      <c r="V606" s="21"/>
      <c r="W606" s="21"/>
      <c r="X606" s="21"/>
      <c r="Y606" s="21"/>
      <c r="Z606" s="21"/>
    </row>
    <row r="607" customFormat="false" ht="13.8" hidden="false" customHeight="false" outlineLevel="0" collapsed="false">
      <c r="A607" s="21"/>
      <c r="B607" s="21"/>
      <c r="C607" s="21"/>
      <c r="D607" s="21"/>
      <c r="E607" s="21"/>
      <c r="F607" s="21"/>
      <c r="G607" s="21"/>
      <c r="H607" s="21"/>
      <c r="I607" s="21"/>
      <c r="J607" s="21"/>
      <c r="K607" s="21"/>
      <c r="L607" s="21"/>
      <c r="M607" s="21"/>
      <c r="N607" s="21"/>
      <c r="O607" s="21"/>
      <c r="P607" s="21"/>
      <c r="Q607" s="21"/>
      <c r="R607" s="21"/>
      <c r="S607" s="21"/>
      <c r="T607" s="21"/>
      <c r="U607" s="21"/>
      <c r="V607" s="21"/>
      <c r="W607" s="21"/>
      <c r="X607" s="21"/>
      <c r="Y607" s="21"/>
      <c r="Z607" s="21"/>
    </row>
    <row r="608" customFormat="false" ht="13.8" hidden="false" customHeight="false" outlineLevel="0" collapsed="false">
      <c r="A608" s="21"/>
      <c r="B608" s="21"/>
      <c r="C608" s="21"/>
      <c r="D608" s="21"/>
      <c r="E608" s="21"/>
      <c r="F608" s="21"/>
      <c r="G608" s="21"/>
      <c r="H608" s="21"/>
      <c r="I608" s="21"/>
      <c r="J608" s="21"/>
      <c r="K608" s="21"/>
      <c r="L608" s="21"/>
      <c r="M608" s="21"/>
      <c r="N608" s="21"/>
      <c r="O608" s="21"/>
      <c r="P608" s="21"/>
      <c r="Q608" s="21"/>
      <c r="R608" s="21"/>
      <c r="S608" s="21"/>
      <c r="T608" s="21"/>
      <c r="U608" s="21"/>
      <c r="V608" s="21"/>
      <c r="W608" s="21"/>
      <c r="X608" s="21"/>
      <c r="Y608" s="21"/>
      <c r="Z608" s="21"/>
    </row>
    <row r="609" customFormat="false" ht="13.8" hidden="false" customHeight="false" outlineLevel="0" collapsed="false">
      <c r="A609" s="21"/>
      <c r="B609" s="21"/>
      <c r="C609" s="21"/>
      <c r="D609" s="21"/>
      <c r="E609" s="21"/>
      <c r="F609" s="21"/>
      <c r="G609" s="21"/>
      <c r="H609" s="21"/>
      <c r="I609" s="21"/>
      <c r="J609" s="21"/>
      <c r="K609" s="21"/>
      <c r="L609" s="21"/>
      <c r="M609" s="21"/>
      <c r="N609" s="21"/>
      <c r="O609" s="21"/>
      <c r="P609" s="21"/>
      <c r="Q609" s="21"/>
      <c r="R609" s="21"/>
      <c r="S609" s="21"/>
      <c r="T609" s="21"/>
      <c r="U609" s="21"/>
      <c r="V609" s="21"/>
      <c r="W609" s="21"/>
      <c r="X609" s="21"/>
      <c r="Y609" s="21"/>
      <c r="Z609" s="21"/>
    </row>
    <row r="610" customFormat="false" ht="13.8" hidden="false" customHeight="false" outlineLevel="0" collapsed="false">
      <c r="A610" s="21"/>
      <c r="B610" s="21"/>
      <c r="C610" s="21"/>
      <c r="D610" s="21"/>
      <c r="E610" s="21"/>
      <c r="F610" s="21"/>
      <c r="G610" s="21"/>
      <c r="H610" s="21"/>
      <c r="I610" s="21"/>
      <c r="J610" s="21"/>
      <c r="K610" s="21"/>
      <c r="L610" s="21"/>
      <c r="M610" s="21"/>
      <c r="N610" s="21"/>
      <c r="O610" s="21"/>
      <c r="P610" s="21"/>
      <c r="Q610" s="21"/>
      <c r="R610" s="21"/>
      <c r="S610" s="21"/>
      <c r="T610" s="21"/>
      <c r="U610" s="21"/>
      <c r="V610" s="21"/>
      <c r="W610" s="21"/>
      <c r="X610" s="21"/>
      <c r="Y610" s="21"/>
      <c r="Z610" s="21"/>
    </row>
    <row r="611" customFormat="false" ht="13.8" hidden="false" customHeight="false" outlineLevel="0" collapsed="false">
      <c r="A611" s="21"/>
      <c r="B611" s="21"/>
      <c r="C611" s="21"/>
      <c r="D611" s="21"/>
      <c r="E611" s="21"/>
      <c r="F611" s="21"/>
      <c r="G611" s="21"/>
      <c r="H611" s="21"/>
      <c r="I611" s="21"/>
      <c r="J611" s="21"/>
      <c r="K611" s="21"/>
      <c r="L611" s="21"/>
      <c r="M611" s="21"/>
      <c r="N611" s="21"/>
      <c r="O611" s="21"/>
      <c r="P611" s="21"/>
      <c r="Q611" s="21"/>
      <c r="R611" s="21"/>
      <c r="S611" s="21"/>
      <c r="T611" s="21"/>
      <c r="U611" s="21"/>
      <c r="V611" s="21"/>
      <c r="W611" s="21"/>
      <c r="X611" s="21"/>
      <c r="Y611" s="21"/>
      <c r="Z611" s="21"/>
    </row>
    <row r="612" customFormat="false" ht="13.8" hidden="false" customHeight="false" outlineLevel="0" collapsed="false">
      <c r="A612" s="21"/>
      <c r="B612" s="21"/>
      <c r="C612" s="21"/>
      <c r="D612" s="21"/>
      <c r="E612" s="21"/>
      <c r="F612" s="21"/>
      <c r="G612" s="21"/>
      <c r="H612" s="21"/>
      <c r="I612" s="21"/>
      <c r="J612" s="21"/>
      <c r="K612" s="21"/>
      <c r="L612" s="21"/>
      <c r="M612" s="21"/>
      <c r="N612" s="21"/>
      <c r="O612" s="21"/>
      <c r="P612" s="21"/>
      <c r="Q612" s="21"/>
      <c r="R612" s="21"/>
      <c r="S612" s="21"/>
      <c r="T612" s="21"/>
      <c r="U612" s="21"/>
      <c r="V612" s="21"/>
      <c r="W612" s="21"/>
      <c r="X612" s="21"/>
      <c r="Y612" s="21"/>
      <c r="Z612" s="21"/>
    </row>
    <row r="613" customFormat="false" ht="13.8" hidden="false" customHeight="false" outlineLevel="0" collapsed="false">
      <c r="A613" s="21"/>
      <c r="B613" s="21"/>
      <c r="C613" s="21"/>
      <c r="D613" s="21"/>
      <c r="E613" s="21"/>
      <c r="F613" s="21"/>
      <c r="G613" s="21"/>
      <c r="H613" s="21"/>
      <c r="I613" s="21"/>
      <c r="J613" s="21"/>
      <c r="K613" s="21"/>
      <c r="L613" s="21"/>
      <c r="M613" s="21"/>
      <c r="N613" s="21"/>
      <c r="O613" s="21"/>
      <c r="P613" s="21"/>
      <c r="Q613" s="21"/>
      <c r="R613" s="21"/>
      <c r="S613" s="21"/>
      <c r="T613" s="21"/>
      <c r="U613" s="21"/>
      <c r="V613" s="21"/>
      <c r="W613" s="21"/>
      <c r="X613" s="21"/>
      <c r="Y613" s="21"/>
      <c r="Z613" s="21"/>
    </row>
    <row r="614" customFormat="false" ht="13.8" hidden="false" customHeight="false" outlineLevel="0" collapsed="false">
      <c r="A614" s="21"/>
      <c r="B614" s="21"/>
      <c r="C614" s="21"/>
      <c r="D614" s="21"/>
      <c r="E614" s="21"/>
      <c r="F614" s="21"/>
      <c r="G614" s="21"/>
      <c r="H614" s="21"/>
      <c r="I614" s="21"/>
      <c r="J614" s="21"/>
      <c r="K614" s="21"/>
      <c r="L614" s="21"/>
      <c r="M614" s="21"/>
      <c r="N614" s="21"/>
      <c r="O614" s="21"/>
      <c r="P614" s="21"/>
      <c r="Q614" s="21"/>
      <c r="R614" s="21"/>
      <c r="S614" s="21"/>
      <c r="T614" s="21"/>
      <c r="U614" s="21"/>
      <c r="V614" s="21"/>
      <c r="W614" s="21"/>
      <c r="X614" s="21"/>
      <c r="Y614" s="21"/>
      <c r="Z614" s="21"/>
    </row>
    <row r="615" customFormat="false" ht="13.8" hidden="false" customHeight="false" outlineLevel="0" collapsed="false">
      <c r="A615" s="21"/>
      <c r="B615" s="21"/>
      <c r="C615" s="21"/>
      <c r="D615" s="21"/>
      <c r="E615" s="21"/>
      <c r="F615" s="21"/>
      <c r="G615" s="21"/>
      <c r="H615" s="21"/>
      <c r="I615" s="21"/>
      <c r="J615" s="21"/>
      <c r="K615" s="21"/>
      <c r="L615" s="21"/>
      <c r="M615" s="21"/>
      <c r="N615" s="21"/>
      <c r="O615" s="21"/>
      <c r="P615" s="21"/>
      <c r="Q615" s="21"/>
      <c r="R615" s="21"/>
      <c r="S615" s="21"/>
      <c r="T615" s="21"/>
      <c r="U615" s="21"/>
      <c r="V615" s="21"/>
      <c r="W615" s="21"/>
      <c r="X615" s="21"/>
      <c r="Y615" s="21"/>
      <c r="Z615" s="21"/>
    </row>
    <row r="616" customFormat="false" ht="13.8" hidden="false" customHeight="false" outlineLevel="0" collapsed="false">
      <c r="A616" s="21"/>
      <c r="B616" s="21"/>
      <c r="C616" s="21"/>
      <c r="D616" s="21"/>
      <c r="E616" s="21"/>
      <c r="F616" s="21"/>
      <c r="G616" s="21"/>
      <c r="H616" s="21"/>
      <c r="I616" s="21"/>
      <c r="J616" s="21"/>
      <c r="K616" s="21"/>
      <c r="L616" s="21"/>
      <c r="M616" s="21"/>
      <c r="N616" s="21"/>
      <c r="O616" s="21"/>
      <c r="P616" s="21"/>
      <c r="Q616" s="21"/>
      <c r="R616" s="21"/>
      <c r="S616" s="21"/>
      <c r="T616" s="21"/>
      <c r="U616" s="21"/>
      <c r="V616" s="21"/>
      <c r="W616" s="21"/>
      <c r="X616" s="21"/>
      <c r="Y616" s="21"/>
      <c r="Z616" s="21"/>
    </row>
    <row r="617" customFormat="false" ht="13.8" hidden="false" customHeight="false" outlineLevel="0" collapsed="false">
      <c r="A617" s="21"/>
      <c r="B617" s="21"/>
      <c r="C617" s="21"/>
      <c r="D617" s="21"/>
      <c r="E617" s="21"/>
      <c r="F617" s="21"/>
      <c r="G617" s="21"/>
      <c r="H617" s="21"/>
      <c r="I617" s="21"/>
      <c r="J617" s="21"/>
      <c r="K617" s="21"/>
      <c r="L617" s="21"/>
      <c r="M617" s="21"/>
      <c r="N617" s="21"/>
      <c r="O617" s="21"/>
      <c r="P617" s="21"/>
      <c r="Q617" s="21"/>
      <c r="R617" s="21"/>
      <c r="S617" s="21"/>
      <c r="T617" s="21"/>
      <c r="U617" s="21"/>
      <c r="V617" s="21"/>
      <c r="W617" s="21"/>
      <c r="X617" s="21"/>
      <c r="Y617" s="21"/>
      <c r="Z617" s="21"/>
    </row>
    <row r="618" customFormat="false" ht="13.8" hidden="false" customHeight="false" outlineLevel="0" collapsed="false">
      <c r="A618" s="21"/>
      <c r="B618" s="21"/>
      <c r="C618" s="21"/>
      <c r="D618" s="21"/>
      <c r="E618" s="21"/>
      <c r="F618" s="21"/>
      <c r="G618" s="21"/>
      <c r="H618" s="21"/>
      <c r="I618" s="21"/>
      <c r="J618" s="21"/>
      <c r="K618" s="21"/>
      <c r="L618" s="21"/>
      <c r="M618" s="21"/>
      <c r="N618" s="21"/>
      <c r="O618" s="21"/>
      <c r="P618" s="21"/>
      <c r="Q618" s="21"/>
      <c r="R618" s="21"/>
      <c r="S618" s="21"/>
      <c r="T618" s="21"/>
      <c r="U618" s="21"/>
      <c r="V618" s="21"/>
      <c r="W618" s="21"/>
      <c r="X618" s="21"/>
      <c r="Y618" s="21"/>
      <c r="Z618" s="21"/>
    </row>
    <row r="619" customFormat="false" ht="13.8" hidden="false" customHeight="false" outlineLevel="0" collapsed="false">
      <c r="A619" s="21"/>
      <c r="B619" s="21"/>
      <c r="C619" s="21"/>
      <c r="D619" s="21"/>
      <c r="E619" s="21"/>
      <c r="F619" s="21"/>
      <c r="G619" s="21"/>
      <c r="H619" s="21"/>
      <c r="I619" s="21"/>
      <c r="J619" s="21"/>
      <c r="K619" s="21"/>
      <c r="L619" s="21"/>
      <c r="M619" s="21"/>
      <c r="N619" s="21"/>
      <c r="O619" s="21"/>
      <c r="P619" s="21"/>
      <c r="Q619" s="21"/>
      <c r="R619" s="21"/>
      <c r="S619" s="21"/>
      <c r="T619" s="21"/>
      <c r="U619" s="21"/>
      <c r="V619" s="21"/>
      <c r="W619" s="21"/>
      <c r="X619" s="21"/>
      <c r="Y619" s="21"/>
      <c r="Z619" s="21"/>
    </row>
    <row r="620" customFormat="false" ht="13.8" hidden="false" customHeight="false" outlineLevel="0" collapsed="false">
      <c r="A620" s="21"/>
      <c r="B620" s="21"/>
      <c r="C620" s="21"/>
      <c r="D620" s="21"/>
      <c r="E620" s="21"/>
      <c r="F620" s="21"/>
      <c r="G620" s="21"/>
      <c r="H620" s="21"/>
      <c r="I620" s="21"/>
      <c r="J620" s="21"/>
      <c r="K620" s="21"/>
      <c r="L620" s="21"/>
      <c r="M620" s="21"/>
      <c r="N620" s="21"/>
      <c r="O620" s="21"/>
      <c r="P620" s="21"/>
      <c r="Q620" s="21"/>
      <c r="R620" s="21"/>
      <c r="S620" s="21"/>
      <c r="T620" s="21"/>
      <c r="U620" s="21"/>
      <c r="V620" s="21"/>
      <c r="W620" s="21"/>
      <c r="X620" s="21"/>
      <c r="Y620" s="21"/>
      <c r="Z620" s="21"/>
    </row>
    <row r="621" customFormat="false" ht="13.8" hidden="false" customHeight="false" outlineLevel="0" collapsed="false">
      <c r="A621" s="21"/>
      <c r="B621" s="21"/>
      <c r="C621" s="21"/>
      <c r="D621" s="21"/>
      <c r="E621" s="21"/>
      <c r="F621" s="21"/>
      <c r="G621" s="21"/>
      <c r="H621" s="21"/>
      <c r="I621" s="21"/>
      <c r="J621" s="21"/>
      <c r="K621" s="21"/>
      <c r="L621" s="21"/>
      <c r="M621" s="21"/>
      <c r="N621" s="21"/>
      <c r="O621" s="21"/>
      <c r="P621" s="21"/>
      <c r="Q621" s="21"/>
      <c r="R621" s="21"/>
      <c r="S621" s="21"/>
      <c r="T621" s="21"/>
      <c r="U621" s="21"/>
      <c r="V621" s="21"/>
      <c r="W621" s="21"/>
      <c r="X621" s="21"/>
      <c r="Y621" s="21"/>
      <c r="Z621" s="21"/>
    </row>
    <row r="622" customFormat="false" ht="13.8" hidden="false" customHeight="false" outlineLevel="0" collapsed="false">
      <c r="A622" s="21"/>
      <c r="B622" s="21"/>
      <c r="C622" s="21"/>
      <c r="D622" s="21"/>
      <c r="E622" s="21"/>
      <c r="F622" s="21"/>
      <c r="G622" s="21"/>
      <c r="H622" s="21"/>
      <c r="I622" s="21"/>
      <c r="J622" s="21"/>
      <c r="K622" s="21"/>
      <c r="L622" s="21"/>
      <c r="M622" s="21"/>
      <c r="N622" s="21"/>
      <c r="O622" s="21"/>
      <c r="P622" s="21"/>
      <c r="Q622" s="21"/>
      <c r="R622" s="21"/>
      <c r="S622" s="21"/>
      <c r="T622" s="21"/>
      <c r="U622" s="21"/>
      <c r="V622" s="21"/>
      <c r="W622" s="21"/>
      <c r="X622" s="21"/>
      <c r="Y622" s="21"/>
      <c r="Z622" s="21"/>
    </row>
    <row r="623" customFormat="false" ht="13.8" hidden="false" customHeight="false" outlineLevel="0" collapsed="false">
      <c r="A623" s="21"/>
      <c r="B623" s="21"/>
      <c r="C623" s="21"/>
      <c r="D623" s="21"/>
      <c r="E623" s="21"/>
      <c r="F623" s="21"/>
      <c r="G623" s="21"/>
      <c r="H623" s="21"/>
      <c r="I623" s="21"/>
      <c r="J623" s="21"/>
      <c r="K623" s="21"/>
      <c r="L623" s="21"/>
      <c r="M623" s="21"/>
      <c r="N623" s="21"/>
      <c r="O623" s="21"/>
      <c r="P623" s="21"/>
      <c r="Q623" s="21"/>
      <c r="R623" s="21"/>
      <c r="S623" s="21"/>
      <c r="T623" s="21"/>
      <c r="U623" s="21"/>
      <c r="V623" s="21"/>
      <c r="W623" s="21"/>
      <c r="X623" s="21"/>
      <c r="Y623" s="21"/>
      <c r="Z623" s="21"/>
    </row>
    <row r="624" customFormat="false" ht="13.8" hidden="false" customHeight="false" outlineLevel="0" collapsed="false">
      <c r="A624" s="21"/>
      <c r="B624" s="21"/>
      <c r="C624" s="21"/>
      <c r="D624" s="21"/>
      <c r="E624" s="21"/>
      <c r="F624" s="21"/>
      <c r="G624" s="21"/>
      <c r="H624" s="21"/>
      <c r="I624" s="21"/>
      <c r="J624" s="21"/>
      <c r="K624" s="21"/>
      <c r="L624" s="21"/>
      <c r="M624" s="21"/>
      <c r="N624" s="21"/>
      <c r="O624" s="21"/>
      <c r="P624" s="21"/>
      <c r="Q624" s="21"/>
      <c r="R624" s="21"/>
      <c r="S624" s="21"/>
      <c r="T624" s="21"/>
      <c r="U624" s="21"/>
      <c r="V624" s="21"/>
      <c r="W624" s="21"/>
      <c r="X624" s="21"/>
      <c r="Y624" s="21"/>
      <c r="Z624" s="21"/>
    </row>
    <row r="625" customFormat="false" ht="13.8" hidden="false" customHeight="false" outlineLevel="0" collapsed="false">
      <c r="A625" s="21"/>
      <c r="B625" s="21"/>
      <c r="C625" s="21"/>
      <c r="D625" s="21"/>
      <c r="E625" s="21"/>
      <c r="F625" s="21"/>
      <c r="G625" s="21"/>
      <c r="H625" s="21"/>
      <c r="I625" s="21"/>
      <c r="J625" s="21"/>
      <c r="K625" s="21"/>
      <c r="L625" s="21"/>
      <c r="M625" s="21"/>
      <c r="N625" s="21"/>
      <c r="O625" s="21"/>
      <c r="P625" s="21"/>
      <c r="Q625" s="21"/>
      <c r="R625" s="21"/>
      <c r="S625" s="21"/>
      <c r="T625" s="21"/>
      <c r="U625" s="21"/>
      <c r="V625" s="21"/>
      <c r="W625" s="21"/>
      <c r="X625" s="21"/>
      <c r="Y625" s="21"/>
      <c r="Z625" s="21"/>
    </row>
    <row r="626" customFormat="false" ht="13.8" hidden="false" customHeight="false" outlineLevel="0" collapsed="false">
      <c r="A626" s="21"/>
      <c r="B626" s="21"/>
      <c r="C626" s="21"/>
      <c r="D626" s="21"/>
      <c r="E626" s="21"/>
      <c r="F626" s="21"/>
      <c r="G626" s="21"/>
      <c r="H626" s="21"/>
      <c r="I626" s="21"/>
      <c r="J626" s="21"/>
      <c r="K626" s="21"/>
      <c r="L626" s="21"/>
      <c r="M626" s="21"/>
      <c r="N626" s="21"/>
      <c r="O626" s="21"/>
      <c r="P626" s="21"/>
      <c r="Q626" s="21"/>
      <c r="R626" s="21"/>
      <c r="S626" s="21"/>
      <c r="T626" s="21"/>
      <c r="U626" s="21"/>
      <c r="V626" s="21"/>
      <c r="W626" s="21"/>
      <c r="X626" s="21"/>
      <c r="Y626" s="21"/>
      <c r="Z626" s="21"/>
    </row>
    <row r="627" customFormat="false" ht="13.8" hidden="false" customHeight="false" outlineLevel="0" collapsed="false">
      <c r="A627" s="21"/>
      <c r="B627" s="21"/>
      <c r="C627" s="21"/>
      <c r="D627" s="21"/>
      <c r="E627" s="21"/>
      <c r="F627" s="21"/>
      <c r="G627" s="21"/>
      <c r="H627" s="21"/>
      <c r="I627" s="21"/>
      <c r="J627" s="21"/>
      <c r="K627" s="21"/>
      <c r="L627" s="21"/>
      <c r="M627" s="21"/>
      <c r="N627" s="21"/>
      <c r="O627" s="21"/>
      <c r="P627" s="21"/>
      <c r="Q627" s="21"/>
      <c r="R627" s="21"/>
      <c r="S627" s="21"/>
      <c r="T627" s="21"/>
      <c r="U627" s="21"/>
      <c r="V627" s="21"/>
      <c r="W627" s="21"/>
      <c r="X627" s="21"/>
      <c r="Y627" s="21"/>
      <c r="Z627" s="21"/>
    </row>
    <row r="628" customFormat="false" ht="13.8" hidden="false" customHeight="false" outlineLevel="0" collapsed="false">
      <c r="A628" s="21"/>
      <c r="B628" s="21"/>
      <c r="C628" s="21"/>
      <c r="D628" s="21"/>
      <c r="E628" s="21"/>
      <c r="F628" s="21"/>
      <c r="G628" s="21"/>
      <c r="H628" s="21"/>
      <c r="I628" s="21"/>
      <c r="J628" s="21"/>
      <c r="K628" s="21"/>
      <c r="L628" s="21"/>
      <c r="M628" s="21"/>
      <c r="N628" s="21"/>
      <c r="O628" s="21"/>
      <c r="P628" s="21"/>
      <c r="Q628" s="21"/>
      <c r="R628" s="21"/>
      <c r="S628" s="21"/>
      <c r="T628" s="21"/>
      <c r="U628" s="21"/>
      <c r="V628" s="21"/>
      <c r="W628" s="21"/>
      <c r="X628" s="21"/>
      <c r="Y628" s="21"/>
      <c r="Z628" s="21"/>
    </row>
    <row r="629" customFormat="false" ht="13.8" hidden="false" customHeight="false" outlineLevel="0" collapsed="false">
      <c r="A629" s="21"/>
      <c r="B629" s="21"/>
      <c r="C629" s="21"/>
      <c r="D629" s="21"/>
      <c r="E629" s="21"/>
      <c r="F629" s="21"/>
      <c r="G629" s="21"/>
      <c r="H629" s="21"/>
      <c r="I629" s="21"/>
      <c r="J629" s="21"/>
      <c r="K629" s="21"/>
      <c r="L629" s="21"/>
      <c r="M629" s="21"/>
      <c r="N629" s="21"/>
      <c r="O629" s="21"/>
      <c r="P629" s="21"/>
      <c r="Q629" s="21"/>
      <c r="R629" s="21"/>
      <c r="S629" s="21"/>
      <c r="T629" s="21"/>
      <c r="U629" s="21"/>
      <c r="V629" s="21"/>
      <c r="W629" s="21"/>
      <c r="X629" s="21"/>
      <c r="Y629" s="21"/>
      <c r="Z629" s="21"/>
    </row>
    <row r="630" customFormat="false" ht="13.8" hidden="false" customHeight="false" outlineLevel="0" collapsed="false">
      <c r="A630" s="21"/>
      <c r="B630" s="21"/>
      <c r="C630" s="21"/>
      <c r="D630" s="21"/>
      <c r="E630" s="21"/>
      <c r="F630" s="21"/>
      <c r="G630" s="21"/>
      <c r="H630" s="21"/>
      <c r="I630" s="21"/>
      <c r="J630" s="21"/>
      <c r="K630" s="21"/>
      <c r="L630" s="21"/>
      <c r="M630" s="21"/>
      <c r="N630" s="21"/>
      <c r="O630" s="21"/>
      <c r="P630" s="21"/>
      <c r="Q630" s="21"/>
      <c r="R630" s="21"/>
      <c r="S630" s="21"/>
      <c r="T630" s="21"/>
      <c r="U630" s="21"/>
      <c r="V630" s="21"/>
      <c r="W630" s="21"/>
      <c r="X630" s="21"/>
      <c r="Y630" s="21"/>
      <c r="Z630" s="21"/>
    </row>
    <row r="631" customFormat="false" ht="13.8" hidden="false" customHeight="false" outlineLevel="0" collapsed="false">
      <c r="A631" s="21"/>
      <c r="B631" s="21"/>
      <c r="C631" s="21"/>
      <c r="D631" s="21"/>
      <c r="E631" s="21"/>
      <c r="F631" s="21"/>
      <c r="G631" s="21"/>
      <c r="H631" s="21"/>
      <c r="I631" s="21"/>
      <c r="J631" s="21"/>
      <c r="K631" s="21"/>
      <c r="L631" s="21"/>
      <c r="M631" s="21"/>
      <c r="N631" s="21"/>
      <c r="O631" s="21"/>
      <c r="P631" s="21"/>
      <c r="Q631" s="21"/>
      <c r="R631" s="21"/>
      <c r="S631" s="21"/>
      <c r="T631" s="21"/>
      <c r="U631" s="21"/>
      <c r="V631" s="21"/>
      <c r="W631" s="21"/>
      <c r="X631" s="21"/>
      <c r="Y631" s="21"/>
      <c r="Z631" s="21"/>
    </row>
    <row r="632" customFormat="false" ht="13.8" hidden="false" customHeight="false" outlineLevel="0" collapsed="false">
      <c r="A632" s="21"/>
      <c r="B632" s="21"/>
      <c r="C632" s="21"/>
      <c r="D632" s="21"/>
      <c r="E632" s="21"/>
      <c r="F632" s="21"/>
      <c r="G632" s="21"/>
      <c r="H632" s="21"/>
      <c r="I632" s="21"/>
      <c r="J632" s="21"/>
      <c r="K632" s="21"/>
      <c r="L632" s="21"/>
      <c r="M632" s="21"/>
      <c r="N632" s="21"/>
      <c r="O632" s="21"/>
      <c r="P632" s="21"/>
      <c r="Q632" s="21"/>
      <c r="R632" s="21"/>
      <c r="S632" s="21"/>
      <c r="T632" s="21"/>
      <c r="U632" s="21"/>
      <c r="V632" s="21"/>
      <c r="W632" s="21"/>
      <c r="X632" s="21"/>
      <c r="Y632" s="21"/>
      <c r="Z632" s="21"/>
    </row>
    <row r="633" customFormat="false" ht="13.8" hidden="false" customHeight="false" outlineLevel="0" collapsed="false">
      <c r="A633" s="21"/>
      <c r="B633" s="21"/>
      <c r="C633" s="21"/>
      <c r="D633" s="21"/>
      <c r="E633" s="21"/>
      <c r="F633" s="21"/>
      <c r="G633" s="21"/>
      <c r="H633" s="21"/>
      <c r="I633" s="21"/>
      <c r="J633" s="21"/>
      <c r="K633" s="21"/>
      <c r="L633" s="21"/>
      <c r="M633" s="21"/>
      <c r="N633" s="21"/>
      <c r="O633" s="21"/>
      <c r="P633" s="21"/>
      <c r="Q633" s="21"/>
      <c r="R633" s="21"/>
      <c r="S633" s="21"/>
      <c r="T633" s="21"/>
      <c r="U633" s="21"/>
      <c r="V633" s="21"/>
      <c r="W633" s="21"/>
      <c r="X633" s="21"/>
      <c r="Y633" s="21"/>
      <c r="Z633" s="21"/>
    </row>
    <row r="634" customFormat="false" ht="13.8" hidden="false" customHeight="false" outlineLevel="0" collapsed="false">
      <c r="A634" s="21"/>
      <c r="B634" s="21"/>
      <c r="C634" s="21"/>
      <c r="D634" s="21"/>
      <c r="E634" s="21"/>
      <c r="F634" s="21"/>
      <c r="G634" s="21"/>
      <c r="H634" s="21"/>
      <c r="I634" s="21"/>
      <c r="J634" s="21"/>
      <c r="K634" s="21"/>
      <c r="L634" s="21"/>
      <c r="M634" s="21"/>
      <c r="N634" s="21"/>
      <c r="O634" s="21"/>
      <c r="P634" s="21"/>
      <c r="Q634" s="21"/>
      <c r="R634" s="21"/>
      <c r="S634" s="21"/>
      <c r="T634" s="21"/>
      <c r="U634" s="21"/>
      <c r="V634" s="21"/>
      <c r="W634" s="21"/>
      <c r="X634" s="21"/>
      <c r="Y634" s="21"/>
      <c r="Z634" s="21"/>
    </row>
    <row r="635" customFormat="false" ht="13.8" hidden="false" customHeight="false" outlineLevel="0" collapsed="false">
      <c r="A635" s="21"/>
      <c r="B635" s="21"/>
      <c r="C635" s="21"/>
      <c r="D635" s="21"/>
      <c r="E635" s="21"/>
      <c r="F635" s="21"/>
      <c r="G635" s="21"/>
      <c r="H635" s="21"/>
      <c r="I635" s="21"/>
      <c r="J635" s="21"/>
      <c r="K635" s="21"/>
      <c r="L635" s="21"/>
      <c r="M635" s="21"/>
      <c r="N635" s="21"/>
      <c r="O635" s="21"/>
      <c r="P635" s="21"/>
      <c r="Q635" s="21"/>
      <c r="R635" s="21"/>
      <c r="S635" s="21"/>
      <c r="T635" s="21"/>
      <c r="U635" s="21"/>
      <c r="V635" s="21"/>
      <c r="W635" s="21"/>
      <c r="X635" s="21"/>
      <c r="Y635" s="21"/>
      <c r="Z635" s="21"/>
    </row>
    <row r="636" customFormat="false" ht="13.8" hidden="false" customHeight="false" outlineLevel="0" collapsed="false">
      <c r="A636" s="21"/>
      <c r="B636" s="21"/>
      <c r="C636" s="21"/>
      <c r="D636" s="21"/>
      <c r="E636" s="21"/>
      <c r="F636" s="21"/>
      <c r="G636" s="21"/>
      <c r="H636" s="21"/>
      <c r="I636" s="21"/>
      <c r="J636" s="21"/>
      <c r="K636" s="21"/>
      <c r="L636" s="21"/>
      <c r="M636" s="21"/>
      <c r="N636" s="21"/>
      <c r="O636" s="21"/>
      <c r="P636" s="21"/>
      <c r="Q636" s="21"/>
      <c r="R636" s="21"/>
      <c r="S636" s="21"/>
      <c r="T636" s="21"/>
      <c r="U636" s="21"/>
      <c r="V636" s="21"/>
      <c r="W636" s="21"/>
      <c r="X636" s="21"/>
      <c r="Y636" s="21"/>
      <c r="Z636" s="21"/>
    </row>
    <row r="637" customFormat="false" ht="13.8" hidden="false" customHeight="false" outlineLevel="0" collapsed="false">
      <c r="A637" s="21"/>
      <c r="B637" s="21"/>
      <c r="C637" s="21"/>
      <c r="D637" s="21"/>
      <c r="E637" s="21"/>
      <c r="F637" s="21"/>
      <c r="G637" s="21"/>
      <c r="H637" s="21"/>
      <c r="I637" s="21"/>
      <c r="J637" s="21"/>
      <c r="K637" s="21"/>
      <c r="L637" s="21"/>
      <c r="M637" s="21"/>
      <c r="N637" s="21"/>
      <c r="O637" s="21"/>
      <c r="P637" s="21"/>
      <c r="Q637" s="21"/>
      <c r="R637" s="21"/>
      <c r="S637" s="21"/>
      <c r="T637" s="21"/>
      <c r="U637" s="21"/>
      <c r="V637" s="21"/>
      <c r="W637" s="21"/>
      <c r="X637" s="21"/>
      <c r="Y637" s="21"/>
      <c r="Z637" s="21"/>
    </row>
    <row r="638" customFormat="false" ht="13.8" hidden="false" customHeight="false" outlineLevel="0" collapsed="false">
      <c r="A638" s="21"/>
      <c r="B638" s="21"/>
      <c r="C638" s="21"/>
      <c r="D638" s="21"/>
      <c r="E638" s="21"/>
      <c r="F638" s="21"/>
      <c r="G638" s="21"/>
      <c r="H638" s="21"/>
      <c r="I638" s="21"/>
      <c r="J638" s="21"/>
      <c r="K638" s="21"/>
      <c r="L638" s="21"/>
      <c r="M638" s="21"/>
      <c r="N638" s="21"/>
      <c r="O638" s="21"/>
      <c r="P638" s="21"/>
      <c r="Q638" s="21"/>
      <c r="R638" s="21"/>
      <c r="S638" s="21"/>
      <c r="T638" s="21"/>
      <c r="U638" s="21"/>
      <c r="V638" s="21"/>
      <c r="W638" s="21"/>
      <c r="X638" s="21"/>
      <c r="Y638" s="21"/>
      <c r="Z638" s="21"/>
    </row>
    <row r="639" customFormat="false" ht="13.8" hidden="false" customHeight="false" outlineLevel="0" collapsed="false">
      <c r="A639" s="21"/>
      <c r="B639" s="21"/>
      <c r="C639" s="21"/>
      <c r="D639" s="21"/>
      <c r="E639" s="21"/>
      <c r="F639" s="21"/>
      <c r="G639" s="21"/>
      <c r="H639" s="21"/>
      <c r="I639" s="21"/>
      <c r="J639" s="21"/>
      <c r="K639" s="21"/>
      <c r="L639" s="21"/>
      <c r="M639" s="21"/>
      <c r="N639" s="21"/>
      <c r="O639" s="21"/>
      <c r="P639" s="21"/>
      <c r="Q639" s="21"/>
      <c r="R639" s="21"/>
      <c r="S639" s="21"/>
      <c r="T639" s="21"/>
      <c r="U639" s="21"/>
      <c r="V639" s="21"/>
      <c r="W639" s="21"/>
      <c r="X639" s="21"/>
      <c r="Y639" s="21"/>
      <c r="Z639" s="21"/>
    </row>
    <row r="640" customFormat="false" ht="13.8" hidden="false" customHeight="false" outlineLevel="0" collapsed="false">
      <c r="A640" s="21"/>
      <c r="B640" s="21"/>
      <c r="C640" s="21"/>
      <c r="D640" s="21"/>
      <c r="E640" s="21"/>
      <c r="F640" s="21"/>
      <c r="G640" s="21"/>
      <c r="H640" s="21"/>
      <c r="I640" s="21"/>
      <c r="J640" s="21"/>
      <c r="K640" s="21"/>
      <c r="L640" s="21"/>
      <c r="M640" s="21"/>
      <c r="N640" s="21"/>
      <c r="O640" s="21"/>
      <c r="P640" s="21"/>
      <c r="Q640" s="21"/>
      <c r="R640" s="21"/>
      <c r="S640" s="21"/>
      <c r="T640" s="21"/>
      <c r="U640" s="21"/>
      <c r="V640" s="21"/>
      <c r="W640" s="21"/>
      <c r="X640" s="21"/>
      <c r="Y640" s="21"/>
      <c r="Z640" s="21"/>
    </row>
    <row r="641" customFormat="false" ht="13.8" hidden="false" customHeight="false" outlineLevel="0" collapsed="false">
      <c r="A641" s="21"/>
      <c r="B641" s="21"/>
      <c r="C641" s="21"/>
      <c r="D641" s="21"/>
      <c r="E641" s="21"/>
      <c r="F641" s="21"/>
      <c r="G641" s="21"/>
      <c r="H641" s="21"/>
      <c r="I641" s="21"/>
      <c r="J641" s="21"/>
      <c r="K641" s="21"/>
      <c r="L641" s="21"/>
      <c r="M641" s="21"/>
      <c r="N641" s="21"/>
      <c r="O641" s="21"/>
      <c r="P641" s="21"/>
      <c r="Q641" s="21"/>
      <c r="R641" s="21"/>
      <c r="S641" s="21"/>
      <c r="T641" s="21"/>
      <c r="U641" s="21"/>
      <c r="V641" s="21"/>
      <c r="W641" s="21"/>
      <c r="X641" s="21"/>
      <c r="Y641" s="21"/>
      <c r="Z641" s="21"/>
    </row>
    <row r="642" customFormat="false" ht="13.8" hidden="false" customHeight="false" outlineLevel="0" collapsed="false">
      <c r="A642" s="21"/>
      <c r="B642" s="21"/>
      <c r="C642" s="21"/>
      <c r="D642" s="21"/>
      <c r="E642" s="21"/>
      <c r="F642" s="21"/>
      <c r="G642" s="21"/>
      <c r="H642" s="21"/>
      <c r="I642" s="21"/>
      <c r="J642" s="21"/>
      <c r="K642" s="21"/>
      <c r="L642" s="21"/>
      <c r="M642" s="21"/>
      <c r="N642" s="21"/>
      <c r="O642" s="21"/>
      <c r="P642" s="21"/>
      <c r="Q642" s="21"/>
      <c r="R642" s="21"/>
      <c r="S642" s="21"/>
      <c r="T642" s="21"/>
      <c r="U642" s="21"/>
      <c r="V642" s="21"/>
      <c r="W642" s="21"/>
      <c r="X642" s="21"/>
      <c r="Y642" s="21"/>
      <c r="Z642" s="21"/>
    </row>
    <row r="643" customFormat="false" ht="13.8" hidden="false" customHeight="false" outlineLevel="0" collapsed="false">
      <c r="A643" s="21"/>
      <c r="B643" s="21"/>
      <c r="C643" s="21"/>
      <c r="D643" s="21"/>
      <c r="E643" s="21"/>
      <c r="F643" s="21"/>
      <c r="G643" s="21"/>
      <c r="H643" s="21"/>
      <c r="I643" s="21"/>
      <c r="J643" s="21"/>
      <c r="K643" s="21"/>
      <c r="L643" s="21"/>
      <c r="M643" s="21"/>
      <c r="N643" s="21"/>
      <c r="O643" s="21"/>
      <c r="P643" s="21"/>
      <c r="Q643" s="21"/>
      <c r="R643" s="21"/>
      <c r="S643" s="21"/>
      <c r="T643" s="21"/>
      <c r="U643" s="21"/>
      <c r="V643" s="21"/>
      <c r="W643" s="21"/>
      <c r="X643" s="21"/>
      <c r="Y643" s="21"/>
      <c r="Z643" s="21"/>
    </row>
    <row r="644" customFormat="false" ht="13.8" hidden="false" customHeight="false" outlineLevel="0" collapsed="false">
      <c r="A644" s="21"/>
      <c r="B644" s="21"/>
      <c r="C644" s="21"/>
      <c r="D644" s="21"/>
      <c r="E644" s="21"/>
      <c r="F644" s="21"/>
      <c r="G644" s="21"/>
      <c r="H644" s="21"/>
      <c r="I644" s="21"/>
      <c r="J644" s="21"/>
      <c r="K644" s="21"/>
      <c r="L644" s="21"/>
      <c r="M644" s="21"/>
      <c r="N644" s="21"/>
      <c r="O644" s="21"/>
      <c r="P644" s="21"/>
      <c r="Q644" s="21"/>
      <c r="R644" s="21"/>
      <c r="S644" s="21"/>
      <c r="T644" s="21"/>
      <c r="U644" s="21"/>
      <c r="V644" s="21"/>
      <c r="W644" s="21"/>
      <c r="X644" s="21"/>
      <c r="Y644" s="21"/>
      <c r="Z644" s="21"/>
    </row>
    <row r="645" customFormat="false" ht="13.8" hidden="false" customHeight="false" outlineLevel="0" collapsed="false">
      <c r="A645" s="21"/>
      <c r="B645" s="21"/>
      <c r="C645" s="21"/>
      <c r="D645" s="21"/>
      <c r="E645" s="21"/>
      <c r="F645" s="21"/>
      <c r="G645" s="21"/>
      <c r="H645" s="21"/>
      <c r="I645" s="21"/>
      <c r="J645" s="21"/>
      <c r="K645" s="21"/>
      <c r="L645" s="21"/>
      <c r="M645" s="21"/>
      <c r="N645" s="21"/>
      <c r="O645" s="21"/>
      <c r="P645" s="21"/>
      <c r="Q645" s="21"/>
      <c r="R645" s="21"/>
      <c r="S645" s="21"/>
      <c r="T645" s="21"/>
      <c r="U645" s="21"/>
      <c r="V645" s="21"/>
      <c r="W645" s="21"/>
      <c r="X645" s="21"/>
      <c r="Y645" s="21"/>
      <c r="Z645" s="21"/>
    </row>
    <row r="646" customFormat="false" ht="13.8" hidden="false" customHeight="false" outlineLevel="0" collapsed="false">
      <c r="A646" s="21"/>
      <c r="B646" s="21"/>
      <c r="C646" s="21"/>
      <c r="D646" s="21"/>
      <c r="E646" s="21"/>
      <c r="F646" s="21"/>
      <c r="G646" s="21"/>
      <c r="H646" s="21"/>
      <c r="I646" s="21"/>
      <c r="J646" s="21"/>
      <c r="K646" s="21"/>
      <c r="L646" s="21"/>
      <c r="M646" s="21"/>
      <c r="N646" s="21"/>
      <c r="O646" s="21"/>
      <c r="P646" s="21"/>
      <c r="Q646" s="21"/>
      <c r="R646" s="21"/>
      <c r="S646" s="21"/>
      <c r="T646" s="21"/>
      <c r="U646" s="21"/>
      <c r="V646" s="21"/>
      <c r="W646" s="21"/>
      <c r="X646" s="21"/>
      <c r="Y646" s="21"/>
      <c r="Z646" s="21"/>
    </row>
    <row r="647" customFormat="false" ht="13.8" hidden="false" customHeight="false" outlineLevel="0" collapsed="false">
      <c r="A647" s="21"/>
      <c r="B647" s="21"/>
      <c r="C647" s="21"/>
      <c r="D647" s="21"/>
      <c r="E647" s="21"/>
      <c r="F647" s="21"/>
      <c r="G647" s="21"/>
      <c r="H647" s="21"/>
      <c r="I647" s="21"/>
      <c r="J647" s="21"/>
      <c r="K647" s="21"/>
      <c r="L647" s="21"/>
      <c r="M647" s="21"/>
      <c r="N647" s="21"/>
      <c r="O647" s="21"/>
      <c r="P647" s="21"/>
      <c r="Q647" s="21"/>
      <c r="R647" s="21"/>
      <c r="S647" s="21"/>
      <c r="T647" s="21"/>
      <c r="U647" s="21"/>
      <c r="V647" s="21"/>
      <c r="W647" s="21"/>
      <c r="X647" s="21"/>
      <c r="Y647" s="21"/>
      <c r="Z647" s="21"/>
    </row>
    <row r="648" customFormat="false" ht="13.8" hidden="false" customHeight="false" outlineLevel="0" collapsed="false">
      <c r="A648" s="21"/>
      <c r="B648" s="21"/>
      <c r="C648" s="21"/>
      <c r="D648" s="21"/>
      <c r="E648" s="21"/>
      <c r="F648" s="21"/>
      <c r="G648" s="21"/>
      <c r="H648" s="21"/>
      <c r="I648" s="21"/>
      <c r="J648" s="21"/>
      <c r="K648" s="21"/>
      <c r="L648" s="21"/>
      <c r="M648" s="21"/>
      <c r="N648" s="21"/>
      <c r="O648" s="21"/>
      <c r="P648" s="21"/>
      <c r="Q648" s="21"/>
      <c r="R648" s="21"/>
      <c r="S648" s="21"/>
      <c r="T648" s="21"/>
      <c r="U648" s="21"/>
      <c r="V648" s="21"/>
      <c r="W648" s="21"/>
      <c r="X648" s="21"/>
      <c r="Y648" s="21"/>
      <c r="Z648" s="21"/>
    </row>
    <row r="649" customFormat="false" ht="13.8" hidden="false" customHeight="false" outlineLevel="0" collapsed="false">
      <c r="A649" s="21"/>
      <c r="B649" s="21"/>
      <c r="C649" s="21"/>
      <c r="D649" s="21"/>
      <c r="E649" s="21"/>
      <c r="F649" s="21"/>
      <c r="G649" s="21"/>
      <c r="H649" s="21"/>
      <c r="I649" s="21"/>
      <c r="J649" s="21"/>
      <c r="K649" s="21"/>
      <c r="L649" s="21"/>
      <c r="M649" s="21"/>
      <c r="N649" s="21"/>
      <c r="O649" s="21"/>
      <c r="P649" s="21"/>
      <c r="Q649" s="21"/>
      <c r="R649" s="21"/>
      <c r="S649" s="21"/>
      <c r="T649" s="21"/>
      <c r="U649" s="21"/>
      <c r="V649" s="21"/>
      <c r="W649" s="21"/>
      <c r="X649" s="21"/>
      <c r="Y649" s="21"/>
      <c r="Z649" s="21"/>
    </row>
    <row r="650" customFormat="false" ht="13.8" hidden="false" customHeight="false" outlineLevel="0" collapsed="false">
      <c r="A650" s="21"/>
      <c r="B650" s="21"/>
      <c r="C650" s="21"/>
      <c r="D650" s="21"/>
      <c r="E650" s="21"/>
      <c r="F650" s="21"/>
      <c r="G650" s="21"/>
      <c r="H650" s="21"/>
      <c r="I650" s="21"/>
      <c r="J650" s="21"/>
      <c r="K650" s="21"/>
      <c r="L650" s="21"/>
      <c r="M650" s="21"/>
      <c r="N650" s="21"/>
      <c r="O650" s="21"/>
      <c r="P650" s="21"/>
      <c r="Q650" s="21"/>
      <c r="R650" s="21"/>
      <c r="S650" s="21"/>
      <c r="T650" s="21"/>
      <c r="U650" s="21"/>
      <c r="V650" s="21"/>
      <c r="W650" s="21"/>
      <c r="X650" s="21"/>
      <c r="Y650" s="21"/>
      <c r="Z650" s="21"/>
    </row>
    <row r="651" customFormat="false" ht="13.8" hidden="false" customHeight="false" outlineLevel="0" collapsed="false">
      <c r="A651" s="21"/>
      <c r="B651" s="21"/>
      <c r="C651" s="21"/>
      <c r="D651" s="21"/>
      <c r="E651" s="21"/>
      <c r="F651" s="21"/>
      <c r="G651" s="21"/>
      <c r="H651" s="21"/>
      <c r="I651" s="21"/>
      <c r="J651" s="21"/>
      <c r="K651" s="21"/>
      <c r="L651" s="21"/>
      <c r="M651" s="21"/>
      <c r="N651" s="21"/>
      <c r="O651" s="21"/>
      <c r="P651" s="21"/>
      <c r="Q651" s="21"/>
      <c r="R651" s="21"/>
      <c r="S651" s="21"/>
      <c r="T651" s="21"/>
      <c r="U651" s="21"/>
      <c r="V651" s="21"/>
      <c r="W651" s="21"/>
      <c r="X651" s="21"/>
      <c r="Y651" s="21"/>
      <c r="Z651" s="21"/>
    </row>
    <row r="652" customFormat="false" ht="13.8" hidden="false" customHeight="false" outlineLevel="0" collapsed="false">
      <c r="A652" s="21"/>
      <c r="B652" s="21"/>
      <c r="C652" s="21"/>
      <c r="D652" s="21"/>
      <c r="E652" s="21"/>
      <c r="F652" s="21"/>
      <c r="G652" s="21"/>
      <c r="H652" s="21"/>
      <c r="I652" s="21"/>
      <c r="J652" s="21"/>
      <c r="K652" s="21"/>
      <c r="L652" s="21"/>
      <c r="M652" s="21"/>
      <c r="N652" s="21"/>
      <c r="O652" s="21"/>
      <c r="P652" s="21"/>
      <c r="Q652" s="21"/>
      <c r="R652" s="21"/>
      <c r="S652" s="21"/>
      <c r="T652" s="21"/>
      <c r="U652" s="21"/>
      <c r="V652" s="21"/>
      <c r="W652" s="21"/>
      <c r="X652" s="21"/>
      <c r="Y652" s="21"/>
      <c r="Z652" s="21"/>
    </row>
    <row r="653" customFormat="false" ht="13.8" hidden="false" customHeight="false" outlineLevel="0" collapsed="false">
      <c r="A653" s="21"/>
      <c r="B653" s="21"/>
      <c r="C653" s="21"/>
      <c r="D653" s="21"/>
      <c r="E653" s="21"/>
      <c r="F653" s="21"/>
      <c r="G653" s="21"/>
      <c r="H653" s="21"/>
      <c r="I653" s="21"/>
      <c r="J653" s="21"/>
      <c r="K653" s="21"/>
      <c r="L653" s="21"/>
      <c r="M653" s="21"/>
      <c r="N653" s="21"/>
      <c r="O653" s="21"/>
      <c r="P653" s="21"/>
      <c r="Q653" s="21"/>
      <c r="R653" s="21"/>
      <c r="S653" s="21"/>
      <c r="T653" s="21"/>
      <c r="U653" s="21"/>
      <c r="V653" s="21"/>
      <c r="W653" s="21"/>
      <c r="X653" s="21"/>
      <c r="Y653" s="21"/>
      <c r="Z653" s="21"/>
    </row>
    <row r="654" customFormat="false" ht="13.8" hidden="false" customHeight="false" outlineLevel="0" collapsed="false">
      <c r="A654" s="21"/>
      <c r="B654" s="21"/>
      <c r="C654" s="21"/>
      <c r="D654" s="21"/>
      <c r="E654" s="21"/>
      <c r="F654" s="21"/>
      <c r="G654" s="21"/>
      <c r="H654" s="21"/>
      <c r="I654" s="21"/>
      <c r="J654" s="21"/>
      <c r="K654" s="21"/>
      <c r="L654" s="21"/>
      <c r="M654" s="21"/>
      <c r="N654" s="21"/>
      <c r="O654" s="21"/>
      <c r="P654" s="21"/>
      <c r="Q654" s="21"/>
      <c r="R654" s="21"/>
      <c r="S654" s="21"/>
      <c r="T654" s="21"/>
      <c r="U654" s="21"/>
      <c r="V654" s="21"/>
      <c r="W654" s="21"/>
      <c r="X654" s="21"/>
      <c r="Y654" s="21"/>
      <c r="Z654" s="21"/>
    </row>
    <row r="655" customFormat="false" ht="13.8" hidden="false" customHeight="false" outlineLevel="0" collapsed="false">
      <c r="A655" s="21"/>
      <c r="B655" s="21"/>
      <c r="C655" s="21"/>
      <c r="D655" s="21"/>
      <c r="E655" s="21"/>
      <c r="F655" s="21"/>
      <c r="G655" s="21"/>
      <c r="H655" s="21"/>
      <c r="I655" s="21"/>
      <c r="J655" s="21"/>
      <c r="K655" s="21"/>
      <c r="L655" s="21"/>
      <c r="M655" s="21"/>
      <c r="N655" s="21"/>
      <c r="O655" s="21"/>
      <c r="P655" s="21"/>
      <c r="Q655" s="21"/>
      <c r="R655" s="21"/>
      <c r="S655" s="21"/>
      <c r="T655" s="21"/>
      <c r="U655" s="21"/>
      <c r="V655" s="21"/>
      <c r="W655" s="21"/>
      <c r="X655" s="21"/>
      <c r="Y655" s="21"/>
      <c r="Z655" s="21"/>
    </row>
    <row r="656" customFormat="false" ht="13.8" hidden="false" customHeight="false" outlineLevel="0" collapsed="false">
      <c r="A656" s="21"/>
      <c r="B656" s="21"/>
      <c r="C656" s="21"/>
      <c r="D656" s="21"/>
      <c r="E656" s="21"/>
      <c r="F656" s="21"/>
      <c r="G656" s="21"/>
      <c r="H656" s="21"/>
      <c r="I656" s="21"/>
      <c r="J656" s="21"/>
      <c r="K656" s="21"/>
      <c r="L656" s="21"/>
      <c r="M656" s="21"/>
      <c r="N656" s="21"/>
      <c r="O656" s="21"/>
      <c r="P656" s="21"/>
      <c r="Q656" s="21"/>
      <c r="R656" s="21"/>
      <c r="S656" s="21"/>
      <c r="T656" s="21"/>
      <c r="U656" s="21"/>
      <c r="V656" s="21"/>
      <c r="W656" s="21"/>
      <c r="X656" s="21"/>
      <c r="Y656" s="21"/>
      <c r="Z656" s="21"/>
    </row>
    <row r="657" customFormat="false" ht="13.8" hidden="false" customHeight="false" outlineLevel="0" collapsed="false">
      <c r="A657" s="21"/>
      <c r="B657" s="21"/>
      <c r="C657" s="21"/>
      <c r="D657" s="21"/>
      <c r="E657" s="21"/>
      <c r="F657" s="21"/>
      <c r="G657" s="21"/>
      <c r="H657" s="21"/>
      <c r="I657" s="21"/>
      <c r="J657" s="21"/>
      <c r="K657" s="21"/>
      <c r="L657" s="21"/>
      <c r="M657" s="21"/>
      <c r="N657" s="21"/>
      <c r="O657" s="21"/>
      <c r="P657" s="21"/>
      <c r="Q657" s="21"/>
      <c r="R657" s="21"/>
      <c r="S657" s="21"/>
      <c r="T657" s="21"/>
      <c r="U657" s="21"/>
      <c r="V657" s="21"/>
      <c r="W657" s="21"/>
      <c r="X657" s="21"/>
      <c r="Y657" s="21"/>
      <c r="Z657" s="21"/>
    </row>
    <row r="658" customFormat="false" ht="13.8" hidden="false" customHeight="false" outlineLevel="0" collapsed="false">
      <c r="A658" s="21"/>
      <c r="B658" s="21"/>
      <c r="C658" s="21"/>
      <c r="D658" s="21"/>
      <c r="E658" s="21"/>
      <c r="F658" s="21"/>
      <c r="G658" s="21"/>
      <c r="H658" s="21"/>
      <c r="I658" s="21"/>
      <c r="J658" s="21"/>
      <c r="K658" s="21"/>
      <c r="L658" s="21"/>
      <c r="M658" s="21"/>
      <c r="N658" s="21"/>
      <c r="O658" s="21"/>
      <c r="P658" s="21"/>
      <c r="Q658" s="21"/>
      <c r="R658" s="21"/>
      <c r="S658" s="21"/>
      <c r="T658" s="21"/>
      <c r="U658" s="21"/>
      <c r="V658" s="21"/>
      <c r="W658" s="21"/>
      <c r="X658" s="21"/>
      <c r="Y658" s="21"/>
      <c r="Z658" s="21"/>
    </row>
    <row r="659" customFormat="false" ht="13.8" hidden="false" customHeight="false" outlineLevel="0" collapsed="false">
      <c r="A659" s="21"/>
      <c r="B659" s="21"/>
      <c r="C659" s="21"/>
      <c r="D659" s="21"/>
      <c r="E659" s="21"/>
      <c r="F659" s="21"/>
      <c r="G659" s="21"/>
      <c r="H659" s="21"/>
      <c r="I659" s="21"/>
      <c r="J659" s="21"/>
      <c r="K659" s="21"/>
      <c r="L659" s="21"/>
      <c r="M659" s="21"/>
      <c r="N659" s="21"/>
      <c r="O659" s="21"/>
      <c r="P659" s="21"/>
      <c r="Q659" s="21"/>
      <c r="R659" s="21"/>
      <c r="S659" s="21"/>
      <c r="T659" s="21"/>
      <c r="U659" s="21"/>
      <c r="V659" s="21"/>
      <c r="W659" s="21"/>
      <c r="X659" s="21"/>
      <c r="Y659" s="21"/>
      <c r="Z659" s="21"/>
    </row>
    <row r="660" customFormat="false" ht="13.8" hidden="false" customHeight="false" outlineLevel="0" collapsed="false">
      <c r="A660" s="21"/>
      <c r="B660" s="21"/>
      <c r="C660" s="21"/>
      <c r="D660" s="21"/>
      <c r="E660" s="21"/>
      <c r="F660" s="21"/>
      <c r="G660" s="21"/>
      <c r="H660" s="21"/>
      <c r="I660" s="21"/>
      <c r="J660" s="21"/>
      <c r="K660" s="21"/>
      <c r="L660" s="21"/>
      <c r="M660" s="21"/>
      <c r="N660" s="21"/>
      <c r="O660" s="21"/>
      <c r="P660" s="21"/>
      <c r="Q660" s="21"/>
      <c r="R660" s="21"/>
      <c r="S660" s="21"/>
      <c r="T660" s="21"/>
      <c r="U660" s="21"/>
      <c r="V660" s="21"/>
      <c r="W660" s="21"/>
      <c r="X660" s="21"/>
      <c r="Y660" s="21"/>
      <c r="Z660" s="21"/>
    </row>
    <row r="661" customFormat="false" ht="13.8" hidden="false" customHeight="false" outlineLevel="0" collapsed="false">
      <c r="A661" s="21"/>
      <c r="B661" s="21"/>
      <c r="C661" s="21"/>
      <c r="D661" s="21"/>
      <c r="E661" s="21"/>
      <c r="F661" s="21"/>
      <c r="G661" s="21"/>
      <c r="H661" s="21"/>
      <c r="I661" s="21"/>
      <c r="J661" s="21"/>
      <c r="K661" s="21"/>
      <c r="L661" s="21"/>
      <c r="M661" s="21"/>
      <c r="N661" s="21"/>
      <c r="O661" s="21"/>
      <c r="P661" s="21"/>
      <c r="Q661" s="21"/>
      <c r="R661" s="21"/>
      <c r="S661" s="21"/>
      <c r="T661" s="21"/>
      <c r="U661" s="21"/>
      <c r="V661" s="21"/>
      <c r="W661" s="21"/>
      <c r="X661" s="21"/>
      <c r="Y661" s="21"/>
      <c r="Z661" s="21"/>
    </row>
    <row r="662" customFormat="false" ht="13.8" hidden="false" customHeight="false" outlineLevel="0" collapsed="false">
      <c r="A662" s="21"/>
      <c r="B662" s="21"/>
      <c r="C662" s="21"/>
      <c r="D662" s="21"/>
      <c r="E662" s="21"/>
      <c r="F662" s="21"/>
      <c r="G662" s="21"/>
      <c r="H662" s="21"/>
      <c r="I662" s="21"/>
      <c r="J662" s="21"/>
      <c r="K662" s="21"/>
      <c r="L662" s="21"/>
      <c r="M662" s="21"/>
      <c r="N662" s="21"/>
      <c r="O662" s="21"/>
      <c r="P662" s="21"/>
      <c r="Q662" s="21"/>
      <c r="R662" s="21"/>
      <c r="S662" s="21"/>
      <c r="T662" s="21"/>
      <c r="U662" s="21"/>
      <c r="V662" s="21"/>
      <c r="W662" s="21"/>
      <c r="X662" s="21"/>
      <c r="Y662" s="21"/>
      <c r="Z662" s="21"/>
    </row>
    <row r="663" customFormat="false" ht="13.8" hidden="false" customHeight="false" outlineLevel="0" collapsed="false">
      <c r="A663" s="21"/>
      <c r="B663" s="21"/>
      <c r="C663" s="21"/>
      <c r="D663" s="21"/>
      <c r="E663" s="21"/>
      <c r="F663" s="21"/>
      <c r="G663" s="21"/>
      <c r="H663" s="21"/>
      <c r="I663" s="21"/>
      <c r="J663" s="21"/>
      <c r="K663" s="21"/>
      <c r="L663" s="21"/>
      <c r="M663" s="21"/>
      <c r="N663" s="21"/>
      <c r="O663" s="21"/>
      <c r="P663" s="21"/>
      <c r="Q663" s="21"/>
      <c r="R663" s="21"/>
      <c r="S663" s="21"/>
      <c r="T663" s="21"/>
      <c r="U663" s="21"/>
      <c r="V663" s="21"/>
      <c r="W663" s="21"/>
      <c r="X663" s="21"/>
      <c r="Y663" s="21"/>
      <c r="Z663" s="21"/>
    </row>
    <row r="664" customFormat="false" ht="13.8" hidden="false" customHeight="false" outlineLevel="0" collapsed="false">
      <c r="A664" s="21"/>
      <c r="B664" s="21"/>
      <c r="C664" s="21"/>
      <c r="D664" s="21"/>
      <c r="E664" s="21"/>
      <c r="F664" s="21"/>
      <c r="G664" s="21"/>
      <c r="H664" s="21"/>
      <c r="I664" s="21"/>
      <c r="J664" s="21"/>
      <c r="K664" s="21"/>
      <c r="L664" s="21"/>
      <c r="M664" s="21"/>
      <c r="N664" s="21"/>
      <c r="O664" s="21"/>
      <c r="P664" s="21"/>
      <c r="Q664" s="21"/>
      <c r="R664" s="21"/>
      <c r="S664" s="21"/>
      <c r="T664" s="21"/>
      <c r="U664" s="21"/>
      <c r="V664" s="21"/>
      <c r="W664" s="21"/>
      <c r="X664" s="21"/>
      <c r="Y664" s="21"/>
      <c r="Z664" s="21"/>
    </row>
    <row r="665" customFormat="false" ht="13.8" hidden="false" customHeight="false" outlineLevel="0" collapsed="false">
      <c r="A665" s="21"/>
      <c r="B665" s="21"/>
      <c r="C665" s="21"/>
      <c r="D665" s="21"/>
      <c r="E665" s="21"/>
      <c r="F665" s="21"/>
      <c r="G665" s="21"/>
      <c r="H665" s="21"/>
      <c r="I665" s="21"/>
      <c r="J665" s="21"/>
      <c r="K665" s="21"/>
      <c r="L665" s="21"/>
      <c r="M665" s="21"/>
      <c r="N665" s="21"/>
      <c r="O665" s="21"/>
      <c r="P665" s="21"/>
      <c r="Q665" s="21"/>
      <c r="R665" s="21"/>
      <c r="S665" s="21"/>
      <c r="T665" s="21"/>
      <c r="U665" s="21"/>
      <c r="V665" s="21"/>
      <c r="W665" s="21"/>
      <c r="X665" s="21"/>
      <c r="Y665" s="21"/>
      <c r="Z665" s="21"/>
    </row>
    <row r="666" customFormat="false" ht="13.8" hidden="false" customHeight="false" outlineLevel="0" collapsed="false">
      <c r="A666" s="21"/>
      <c r="B666" s="21"/>
      <c r="C666" s="21"/>
      <c r="D666" s="21"/>
      <c r="E666" s="21"/>
      <c r="F666" s="21"/>
      <c r="G666" s="21"/>
      <c r="H666" s="21"/>
      <c r="I666" s="21"/>
      <c r="J666" s="21"/>
      <c r="K666" s="21"/>
      <c r="L666" s="21"/>
      <c r="M666" s="21"/>
      <c r="N666" s="21"/>
      <c r="O666" s="21"/>
      <c r="P666" s="21"/>
      <c r="Q666" s="21"/>
      <c r="R666" s="21"/>
      <c r="S666" s="21"/>
      <c r="T666" s="21"/>
      <c r="U666" s="21"/>
      <c r="V666" s="21"/>
      <c r="W666" s="21"/>
      <c r="X666" s="21"/>
      <c r="Y666" s="21"/>
      <c r="Z666" s="21"/>
    </row>
    <row r="667" customFormat="false" ht="13.8" hidden="false" customHeight="false" outlineLevel="0" collapsed="false">
      <c r="A667" s="21"/>
      <c r="B667" s="21"/>
      <c r="C667" s="21"/>
      <c r="D667" s="21"/>
      <c r="E667" s="21"/>
      <c r="F667" s="21"/>
      <c r="G667" s="21"/>
      <c r="H667" s="21"/>
      <c r="I667" s="21"/>
      <c r="J667" s="21"/>
      <c r="K667" s="21"/>
      <c r="L667" s="21"/>
      <c r="M667" s="21"/>
      <c r="N667" s="21"/>
      <c r="O667" s="21"/>
      <c r="P667" s="21"/>
      <c r="Q667" s="21"/>
      <c r="R667" s="21"/>
      <c r="S667" s="21"/>
      <c r="T667" s="21"/>
      <c r="U667" s="21"/>
      <c r="V667" s="21"/>
      <c r="W667" s="21"/>
      <c r="X667" s="21"/>
      <c r="Y667" s="21"/>
      <c r="Z667" s="21"/>
    </row>
    <row r="668" customFormat="false" ht="13.8" hidden="false" customHeight="false" outlineLevel="0" collapsed="false">
      <c r="A668" s="21"/>
      <c r="B668" s="21"/>
      <c r="C668" s="21"/>
      <c r="D668" s="21"/>
      <c r="E668" s="21"/>
      <c r="F668" s="21"/>
      <c r="G668" s="21"/>
      <c r="H668" s="21"/>
      <c r="I668" s="21"/>
      <c r="J668" s="21"/>
      <c r="K668" s="21"/>
      <c r="L668" s="21"/>
      <c r="M668" s="21"/>
      <c r="N668" s="21"/>
      <c r="O668" s="21"/>
      <c r="P668" s="21"/>
      <c r="Q668" s="21"/>
      <c r="R668" s="21"/>
      <c r="S668" s="21"/>
      <c r="T668" s="21"/>
      <c r="U668" s="21"/>
      <c r="V668" s="21"/>
      <c r="W668" s="21"/>
      <c r="X668" s="21"/>
      <c r="Y668" s="21"/>
      <c r="Z668" s="21"/>
    </row>
    <row r="669" customFormat="false" ht="13.8" hidden="false" customHeight="false" outlineLevel="0" collapsed="false">
      <c r="A669" s="21"/>
      <c r="B669" s="21"/>
      <c r="C669" s="21"/>
      <c r="D669" s="21"/>
      <c r="E669" s="21"/>
      <c r="F669" s="21"/>
      <c r="G669" s="21"/>
      <c r="H669" s="21"/>
      <c r="I669" s="21"/>
      <c r="J669" s="21"/>
      <c r="K669" s="21"/>
      <c r="L669" s="21"/>
      <c r="M669" s="21"/>
      <c r="N669" s="21"/>
      <c r="O669" s="21"/>
      <c r="P669" s="21"/>
      <c r="Q669" s="21"/>
      <c r="R669" s="21"/>
      <c r="S669" s="21"/>
      <c r="T669" s="21"/>
      <c r="U669" s="21"/>
      <c r="V669" s="21"/>
      <c r="W669" s="21"/>
      <c r="X669" s="21"/>
      <c r="Y669" s="21"/>
      <c r="Z669" s="21"/>
    </row>
    <row r="670" customFormat="false" ht="13.8" hidden="false" customHeight="false" outlineLevel="0" collapsed="false">
      <c r="A670" s="21"/>
      <c r="B670" s="21"/>
      <c r="C670" s="21"/>
      <c r="D670" s="21"/>
      <c r="E670" s="21"/>
      <c r="F670" s="21"/>
      <c r="G670" s="21"/>
      <c r="H670" s="21"/>
      <c r="I670" s="21"/>
      <c r="J670" s="21"/>
      <c r="K670" s="21"/>
      <c r="L670" s="21"/>
      <c r="M670" s="21"/>
      <c r="N670" s="21"/>
      <c r="O670" s="21"/>
      <c r="P670" s="21"/>
      <c r="Q670" s="21"/>
      <c r="R670" s="21"/>
      <c r="S670" s="21"/>
      <c r="T670" s="21"/>
      <c r="U670" s="21"/>
      <c r="V670" s="21"/>
      <c r="W670" s="21"/>
      <c r="X670" s="21"/>
      <c r="Y670" s="21"/>
      <c r="Z670" s="21"/>
    </row>
    <row r="671" customFormat="false" ht="13.8" hidden="false" customHeight="false" outlineLevel="0" collapsed="false">
      <c r="A671" s="21"/>
      <c r="B671" s="21"/>
      <c r="C671" s="21"/>
      <c r="D671" s="21"/>
      <c r="E671" s="21"/>
      <c r="F671" s="21"/>
      <c r="G671" s="21"/>
      <c r="H671" s="21"/>
      <c r="I671" s="21"/>
      <c r="J671" s="21"/>
      <c r="K671" s="21"/>
      <c r="L671" s="21"/>
      <c r="M671" s="21"/>
      <c r="N671" s="21"/>
      <c r="O671" s="21"/>
      <c r="P671" s="21"/>
      <c r="Q671" s="21"/>
      <c r="R671" s="21"/>
      <c r="S671" s="21"/>
      <c r="T671" s="21"/>
      <c r="U671" s="21"/>
      <c r="V671" s="21"/>
      <c r="W671" s="21"/>
      <c r="X671" s="21"/>
      <c r="Y671" s="21"/>
      <c r="Z671" s="21"/>
    </row>
    <row r="672" customFormat="false" ht="13.8" hidden="false" customHeight="false" outlineLevel="0" collapsed="false">
      <c r="A672" s="21"/>
      <c r="B672" s="21"/>
      <c r="C672" s="21"/>
      <c r="D672" s="21"/>
      <c r="E672" s="21"/>
      <c r="F672" s="21"/>
      <c r="G672" s="21"/>
      <c r="H672" s="21"/>
      <c r="I672" s="21"/>
      <c r="J672" s="21"/>
      <c r="K672" s="21"/>
      <c r="L672" s="21"/>
      <c r="M672" s="21"/>
      <c r="N672" s="21"/>
      <c r="O672" s="21"/>
      <c r="P672" s="21"/>
      <c r="Q672" s="21"/>
      <c r="R672" s="21"/>
      <c r="S672" s="21"/>
      <c r="T672" s="21"/>
      <c r="U672" s="21"/>
      <c r="V672" s="21"/>
      <c r="W672" s="21"/>
      <c r="X672" s="21"/>
      <c r="Y672" s="21"/>
      <c r="Z672" s="21"/>
    </row>
    <row r="673" customFormat="false" ht="13.8" hidden="false" customHeight="false" outlineLevel="0" collapsed="false">
      <c r="A673" s="21"/>
      <c r="B673" s="21"/>
      <c r="C673" s="21"/>
      <c r="D673" s="21"/>
      <c r="E673" s="21"/>
      <c r="F673" s="21"/>
      <c r="G673" s="21"/>
      <c r="H673" s="21"/>
      <c r="I673" s="21"/>
      <c r="J673" s="21"/>
      <c r="K673" s="21"/>
      <c r="L673" s="21"/>
      <c r="M673" s="21"/>
      <c r="N673" s="21"/>
      <c r="O673" s="21"/>
      <c r="P673" s="21"/>
      <c r="Q673" s="21"/>
      <c r="R673" s="21"/>
      <c r="S673" s="21"/>
      <c r="T673" s="21"/>
      <c r="U673" s="21"/>
      <c r="V673" s="21"/>
      <c r="W673" s="21"/>
      <c r="X673" s="21"/>
      <c r="Y673" s="21"/>
      <c r="Z673" s="21"/>
    </row>
    <row r="674" customFormat="false" ht="13.8" hidden="false" customHeight="false" outlineLevel="0" collapsed="false">
      <c r="A674" s="21"/>
      <c r="B674" s="21"/>
      <c r="C674" s="21"/>
      <c r="D674" s="21"/>
      <c r="E674" s="21"/>
      <c r="F674" s="21"/>
      <c r="G674" s="21"/>
      <c r="H674" s="21"/>
      <c r="I674" s="21"/>
      <c r="J674" s="21"/>
      <c r="K674" s="21"/>
      <c r="L674" s="21"/>
      <c r="M674" s="21"/>
      <c r="N674" s="21"/>
      <c r="O674" s="21"/>
      <c r="P674" s="21"/>
      <c r="Q674" s="21"/>
      <c r="R674" s="21"/>
      <c r="S674" s="21"/>
      <c r="T674" s="21"/>
      <c r="U674" s="21"/>
      <c r="V674" s="21"/>
      <c r="W674" s="21"/>
      <c r="X674" s="21"/>
      <c r="Y674" s="21"/>
      <c r="Z674" s="21"/>
    </row>
    <row r="675" customFormat="false" ht="13.8" hidden="false" customHeight="false" outlineLevel="0" collapsed="false">
      <c r="A675" s="21"/>
      <c r="B675" s="21"/>
      <c r="C675" s="21"/>
      <c r="D675" s="21"/>
      <c r="E675" s="21"/>
      <c r="F675" s="21"/>
      <c r="G675" s="21"/>
      <c r="H675" s="21"/>
      <c r="I675" s="21"/>
      <c r="J675" s="21"/>
      <c r="K675" s="21"/>
      <c r="L675" s="21"/>
      <c r="M675" s="21"/>
      <c r="N675" s="21"/>
      <c r="O675" s="21"/>
      <c r="P675" s="21"/>
      <c r="Q675" s="21"/>
      <c r="R675" s="21"/>
      <c r="S675" s="21"/>
      <c r="T675" s="21"/>
      <c r="U675" s="21"/>
      <c r="V675" s="21"/>
      <c r="W675" s="21"/>
      <c r="X675" s="21"/>
      <c r="Y675" s="21"/>
      <c r="Z675" s="21"/>
    </row>
    <row r="676" customFormat="false" ht="13.8" hidden="false" customHeight="false" outlineLevel="0" collapsed="false">
      <c r="A676" s="21"/>
      <c r="B676" s="21"/>
      <c r="C676" s="21"/>
      <c r="D676" s="21"/>
      <c r="E676" s="21"/>
      <c r="F676" s="21"/>
      <c r="G676" s="21"/>
      <c r="H676" s="21"/>
      <c r="I676" s="21"/>
      <c r="J676" s="21"/>
      <c r="K676" s="21"/>
      <c r="L676" s="21"/>
      <c r="M676" s="21"/>
      <c r="N676" s="21"/>
      <c r="O676" s="21"/>
      <c r="P676" s="21"/>
      <c r="Q676" s="21"/>
      <c r="R676" s="21"/>
      <c r="S676" s="21"/>
      <c r="T676" s="21"/>
      <c r="U676" s="21"/>
      <c r="V676" s="21"/>
      <c r="W676" s="21"/>
      <c r="X676" s="21"/>
      <c r="Y676" s="21"/>
      <c r="Z676" s="21"/>
    </row>
    <row r="677" customFormat="false" ht="13.8" hidden="false" customHeight="false" outlineLevel="0" collapsed="false">
      <c r="A677" s="21"/>
      <c r="B677" s="21"/>
      <c r="C677" s="21"/>
      <c r="D677" s="21"/>
      <c r="E677" s="21"/>
      <c r="F677" s="21"/>
      <c r="G677" s="21"/>
      <c r="H677" s="21"/>
      <c r="I677" s="21"/>
      <c r="J677" s="21"/>
      <c r="K677" s="21"/>
      <c r="L677" s="21"/>
      <c r="M677" s="21"/>
      <c r="N677" s="21"/>
      <c r="O677" s="21"/>
      <c r="P677" s="21"/>
      <c r="Q677" s="21"/>
      <c r="R677" s="21"/>
      <c r="S677" s="21"/>
      <c r="T677" s="21"/>
      <c r="U677" s="21"/>
      <c r="V677" s="21"/>
      <c r="W677" s="21"/>
      <c r="X677" s="21"/>
      <c r="Y677" s="21"/>
      <c r="Z677" s="21"/>
    </row>
    <row r="678" customFormat="false" ht="13.8" hidden="false" customHeight="false" outlineLevel="0" collapsed="false">
      <c r="A678" s="21"/>
      <c r="B678" s="21"/>
      <c r="C678" s="21"/>
      <c r="D678" s="21"/>
      <c r="E678" s="21"/>
      <c r="F678" s="21"/>
      <c r="G678" s="21"/>
      <c r="H678" s="21"/>
      <c r="I678" s="21"/>
      <c r="J678" s="21"/>
      <c r="K678" s="21"/>
      <c r="L678" s="21"/>
      <c r="M678" s="21"/>
      <c r="N678" s="21"/>
      <c r="O678" s="21"/>
      <c r="P678" s="21"/>
      <c r="Q678" s="21"/>
      <c r="R678" s="21"/>
      <c r="S678" s="21"/>
      <c r="T678" s="21"/>
      <c r="U678" s="21"/>
      <c r="V678" s="21"/>
      <c r="W678" s="21"/>
      <c r="X678" s="21"/>
      <c r="Y678" s="21"/>
      <c r="Z678" s="21"/>
    </row>
    <row r="679" customFormat="false" ht="13.8" hidden="false" customHeight="false" outlineLevel="0" collapsed="false">
      <c r="A679" s="21"/>
      <c r="B679" s="21"/>
      <c r="C679" s="21"/>
      <c r="D679" s="21"/>
      <c r="E679" s="21"/>
      <c r="F679" s="21"/>
      <c r="G679" s="21"/>
      <c r="H679" s="21"/>
      <c r="I679" s="21"/>
      <c r="J679" s="21"/>
      <c r="K679" s="21"/>
      <c r="L679" s="21"/>
      <c r="M679" s="21"/>
      <c r="N679" s="21"/>
      <c r="O679" s="21"/>
      <c r="P679" s="21"/>
      <c r="Q679" s="21"/>
      <c r="R679" s="21"/>
      <c r="S679" s="21"/>
      <c r="T679" s="21"/>
      <c r="U679" s="21"/>
      <c r="V679" s="21"/>
      <c r="W679" s="21"/>
      <c r="X679" s="21"/>
      <c r="Y679" s="21"/>
      <c r="Z679" s="21"/>
    </row>
    <row r="680" customFormat="false" ht="13.8" hidden="false" customHeight="false" outlineLevel="0" collapsed="false">
      <c r="A680" s="21"/>
      <c r="B680" s="21"/>
      <c r="C680" s="21"/>
      <c r="D680" s="21"/>
      <c r="E680" s="21"/>
      <c r="F680" s="21"/>
      <c r="G680" s="21"/>
      <c r="H680" s="21"/>
      <c r="I680" s="21"/>
      <c r="J680" s="21"/>
      <c r="K680" s="21"/>
      <c r="L680" s="21"/>
      <c r="M680" s="21"/>
      <c r="N680" s="21"/>
      <c r="O680" s="21"/>
      <c r="P680" s="21"/>
      <c r="Q680" s="21"/>
      <c r="R680" s="21"/>
      <c r="S680" s="21"/>
      <c r="T680" s="21"/>
      <c r="U680" s="21"/>
      <c r="V680" s="21"/>
      <c r="W680" s="21"/>
      <c r="X680" s="21"/>
      <c r="Y680" s="21"/>
      <c r="Z680" s="21"/>
    </row>
    <row r="681" customFormat="false" ht="13.8" hidden="false" customHeight="false" outlineLevel="0" collapsed="false">
      <c r="A681" s="21"/>
      <c r="B681" s="21"/>
      <c r="C681" s="21"/>
      <c r="D681" s="21"/>
      <c r="E681" s="21"/>
      <c r="F681" s="21"/>
      <c r="G681" s="21"/>
      <c r="H681" s="21"/>
      <c r="I681" s="21"/>
      <c r="J681" s="21"/>
      <c r="K681" s="21"/>
      <c r="L681" s="21"/>
      <c r="M681" s="21"/>
      <c r="N681" s="21"/>
      <c r="O681" s="21"/>
      <c r="P681" s="21"/>
      <c r="Q681" s="21"/>
      <c r="R681" s="21"/>
      <c r="S681" s="21"/>
      <c r="T681" s="21"/>
      <c r="U681" s="21"/>
      <c r="V681" s="21"/>
      <c r="W681" s="21"/>
      <c r="X681" s="21"/>
      <c r="Y681" s="21"/>
      <c r="Z681" s="21"/>
    </row>
    <row r="682" customFormat="false" ht="13.8" hidden="false" customHeight="false" outlineLevel="0" collapsed="false">
      <c r="A682" s="21"/>
      <c r="B682" s="21"/>
      <c r="C682" s="21"/>
      <c r="D682" s="21"/>
      <c r="E682" s="21"/>
      <c r="F682" s="21"/>
      <c r="G682" s="21"/>
      <c r="H682" s="21"/>
      <c r="I682" s="21"/>
      <c r="J682" s="21"/>
      <c r="K682" s="21"/>
      <c r="L682" s="21"/>
      <c r="M682" s="21"/>
      <c r="N682" s="21"/>
      <c r="O682" s="21"/>
      <c r="P682" s="21"/>
      <c r="Q682" s="21"/>
      <c r="R682" s="21"/>
      <c r="S682" s="21"/>
      <c r="T682" s="21"/>
      <c r="U682" s="21"/>
      <c r="V682" s="21"/>
      <c r="W682" s="21"/>
      <c r="X682" s="21"/>
      <c r="Y682" s="21"/>
      <c r="Z682" s="21"/>
    </row>
    <row r="683" customFormat="false" ht="13.8" hidden="false" customHeight="false" outlineLevel="0" collapsed="false">
      <c r="A683" s="21"/>
      <c r="B683" s="21"/>
      <c r="C683" s="21"/>
      <c r="D683" s="21"/>
      <c r="E683" s="21"/>
      <c r="F683" s="21"/>
      <c r="G683" s="21"/>
      <c r="H683" s="21"/>
      <c r="I683" s="21"/>
      <c r="J683" s="21"/>
      <c r="K683" s="21"/>
      <c r="L683" s="21"/>
      <c r="M683" s="21"/>
      <c r="N683" s="21"/>
      <c r="O683" s="21"/>
      <c r="P683" s="21"/>
      <c r="Q683" s="21"/>
      <c r="R683" s="21"/>
      <c r="S683" s="21"/>
      <c r="T683" s="21"/>
      <c r="U683" s="21"/>
      <c r="V683" s="21"/>
      <c r="W683" s="21"/>
      <c r="X683" s="21"/>
      <c r="Y683" s="21"/>
      <c r="Z683" s="21"/>
    </row>
    <row r="684" customFormat="false" ht="13.8" hidden="false" customHeight="false" outlineLevel="0" collapsed="false">
      <c r="A684" s="21"/>
      <c r="B684" s="21"/>
      <c r="C684" s="21"/>
      <c r="D684" s="21"/>
      <c r="E684" s="21"/>
      <c r="F684" s="21"/>
      <c r="G684" s="21"/>
      <c r="H684" s="21"/>
      <c r="I684" s="21"/>
      <c r="J684" s="21"/>
      <c r="K684" s="21"/>
      <c r="L684" s="21"/>
      <c r="M684" s="21"/>
      <c r="N684" s="21"/>
      <c r="O684" s="21"/>
      <c r="P684" s="21"/>
      <c r="Q684" s="21"/>
      <c r="R684" s="21"/>
      <c r="S684" s="21"/>
      <c r="T684" s="21"/>
      <c r="U684" s="21"/>
      <c r="V684" s="21"/>
      <c r="W684" s="21"/>
      <c r="X684" s="21"/>
      <c r="Y684" s="21"/>
      <c r="Z684" s="21"/>
    </row>
    <row r="685" customFormat="false" ht="13.8" hidden="false" customHeight="false" outlineLevel="0" collapsed="false">
      <c r="A685" s="21"/>
      <c r="B685" s="21"/>
      <c r="C685" s="21"/>
      <c r="D685" s="21"/>
      <c r="E685" s="21"/>
      <c r="F685" s="21"/>
      <c r="G685" s="21"/>
      <c r="H685" s="21"/>
      <c r="I685" s="21"/>
      <c r="J685" s="21"/>
      <c r="K685" s="21"/>
      <c r="L685" s="21"/>
      <c r="M685" s="21"/>
      <c r="N685" s="21"/>
      <c r="O685" s="21"/>
      <c r="P685" s="21"/>
      <c r="Q685" s="21"/>
      <c r="R685" s="21"/>
      <c r="S685" s="21"/>
      <c r="T685" s="21"/>
      <c r="U685" s="21"/>
      <c r="V685" s="21"/>
      <c r="W685" s="21"/>
      <c r="X685" s="21"/>
      <c r="Y685" s="21"/>
      <c r="Z685" s="21"/>
    </row>
    <row r="686" customFormat="false" ht="13.8" hidden="false" customHeight="false" outlineLevel="0" collapsed="false">
      <c r="A686" s="21"/>
      <c r="B686" s="21"/>
      <c r="C686" s="21"/>
      <c r="D686" s="21"/>
      <c r="E686" s="21"/>
      <c r="F686" s="21"/>
      <c r="G686" s="21"/>
      <c r="H686" s="21"/>
      <c r="I686" s="21"/>
      <c r="J686" s="21"/>
      <c r="K686" s="21"/>
      <c r="L686" s="21"/>
      <c r="M686" s="21"/>
      <c r="N686" s="21"/>
      <c r="O686" s="21"/>
      <c r="P686" s="21"/>
      <c r="Q686" s="21"/>
      <c r="R686" s="21"/>
      <c r="S686" s="21"/>
      <c r="T686" s="21"/>
      <c r="U686" s="21"/>
      <c r="V686" s="21"/>
      <c r="W686" s="21"/>
      <c r="X686" s="21"/>
      <c r="Y686" s="21"/>
      <c r="Z686" s="21"/>
    </row>
    <row r="687" customFormat="false" ht="13.8" hidden="false" customHeight="false" outlineLevel="0" collapsed="false">
      <c r="A687" s="21"/>
      <c r="B687" s="21"/>
      <c r="C687" s="21"/>
      <c r="D687" s="21"/>
      <c r="E687" s="21"/>
      <c r="F687" s="21"/>
      <c r="G687" s="21"/>
      <c r="H687" s="21"/>
      <c r="I687" s="21"/>
      <c r="J687" s="21"/>
      <c r="K687" s="21"/>
      <c r="L687" s="21"/>
      <c r="M687" s="21"/>
      <c r="N687" s="21"/>
      <c r="O687" s="21"/>
      <c r="P687" s="21"/>
      <c r="Q687" s="21"/>
      <c r="R687" s="21"/>
      <c r="S687" s="21"/>
      <c r="T687" s="21"/>
      <c r="U687" s="21"/>
      <c r="V687" s="21"/>
      <c r="W687" s="21"/>
      <c r="X687" s="21"/>
      <c r="Y687" s="21"/>
      <c r="Z687" s="21"/>
    </row>
    <row r="688" customFormat="false" ht="13.8" hidden="false" customHeight="false" outlineLevel="0" collapsed="false">
      <c r="A688" s="21"/>
      <c r="B688" s="21"/>
      <c r="C688" s="21"/>
      <c r="D688" s="21"/>
      <c r="E688" s="21"/>
      <c r="F688" s="21"/>
      <c r="G688" s="21"/>
      <c r="H688" s="21"/>
      <c r="I688" s="21"/>
      <c r="J688" s="21"/>
      <c r="K688" s="21"/>
      <c r="L688" s="21"/>
      <c r="M688" s="21"/>
      <c r="N688" s="21"/>
      <c r="O688" s="21"/>
      <c r="P688" s="21"/>
      <c r="Q688" s="21"/>
      <c r="R688" s="21"/>
      <c r="S688" s="21"/>
      <c r="T688" s="21"/>
      <c r="U688" s="21"/>
      <c r="V688" s="21"/>
      <c r="W688" s="21"/>
      <c r="X688" s="21"/>
      <c r="Y688" s="21"/>
      <c r="Z688" s="21"/>
    </row>
    <row r="689" customFormat="false" ht="13.8" hidden="false" customHeight="false" outlineLevel="0" collapsed="false">
      <c r="A689" s="21"/>
      <c r="B689" s="21"/>
      <c r="C689" s="21"/>
      <c r="D689" s="21"/>
      <c r="E689" s="21"/>
      <c r="F689" s="21"/>
      <c r="G689" s="21"/>
      <c r="H689" s="21"/>
      <c r="I689" s="21"/>
      <c r="J689" s="21"/>
      <c r="K689" s="21"/>
      <c r="L689" s="21"/>
      <c r="M689" s="21"/>
      <c r="N689" s="21"/>
      <c r="O689" s="21"/>
      <c r="P689" s="21"/>
      <c r="Q689" s="21"/>
      <c r="R689" s="21"/>
      <c r="S689" s="21"/>
      <c r="T689" s="21"/>
      <c r="U689" s="21"/>
      <c r="V689" s="21"/>
      <c r="W689" s="21"/>
      <c r="X689" s="21"/>
      <c r="Y689" s="21"/>
      <c r="Z689" s="21"/>
    </row>
    <row r="690" customFormat="false" ht="13.8" hidden="false" customHeight="false" outlineLevel="0" collapsed="false">
      <c r="A690" s="21"/>
      <c r="B690" s="21"/>
      <c r="C690" s="21"/>
      <c r="D690" s="21"/>
      <c r="E690" s="21"/>
      <c r="F690" s="21"/>
      <c r="G690" s="21"/>
      <c r="H690" s="21"/>
      <c r="I690" s="21"/>
      <c r="J690" s="21"/>
      <c r="K690" s="21"/>
      <c r="L690" s="21"/>
      <c r="M690" s="21"/>
      <c r="N690" s="21"/>
      <c r="O690" s="21"/>
      <c r="P690" s="21"/>
      <c r="Q690" s="21"/>
      <c r="R690" s="21"/>
      <c r="S690" s="21"/>
      <c r="T690" s="21"/>
      <c r="U690" s="21"/>
      <c r="V690" s="21"/>
      <c r="W690" s="21"/>
      <c r="X690" s="21"/>
      <c r="Y690" s="21"/>
      <c r="Z690" s="21"/>
    </row>
    <row r="691" customFormat="false" ht="13.8" hidden="false" customHeight="false" outlineLevel="0" collapsed="false">
      <c r="A691" s="21"/>
      <c r="B691" s="21"/>
      <c r="C691" s="21"/>
      <c r="D691" s="21"/>
      <c r="E691" s="21"/>
      <c r="F691" s="21"/>
      <c r="G691" s="21"/>
      <c r="H691" s="21"/>
      <c r="I691" s="21"/>
      <c r="J691" s="21"/>
      <c r="K691" s="21"/>
      <c r="L691" s="21"/>
      <c r="M691" s="21"/>
      <c r="N691" s="21"/>
      <c r="O691" s="21"/>
      <c r="P691" s="21"/>
      <c r="Q691" s="21"/>
      <c r="R691" s="21"/>
      <c r="S691" s="21"/>
      <c r="T691" s="21"/>
      <c r="U691" s="21"/>
      <c r="V691" s="21"/>
      <c r="W691" s="21"/>
      <c r="X691" s="21"/>
      <c r="Y691" s="21"/>
      <c r="Z691" s="21"/>
    </row>
    <row r="692" customFormat="false" ht="13.8" hidden="false" customHeight="false" outlineLevel="0" collapsed="false">
      <c r="A692" s="21"/>
      <c r="B692" s="21"/>
      <c r="C692" s="21"/>
      <c r="D692" s="21"/>
      <c r="E692" s="21"/>
      <c r="F692" s="21"/>
      <c r="G692" s="21"/>
      <c r="H692" s="21"/>
      <c r="I692" s="21"/>
      <c r="J692" s="21"/>
      <c r="K692" s="21"/>
      <c r="L692" s="21"/>
      <c r="M692" s="21"/>
      <c r="N692" s="21"/>
      <c r="O692" s="21"/>
      <c r="P692" s="21"/>
      <c r="Q692" s="21"/>
      <c r="R692" s="21"/>
      <c r="S692" s="21"/>
      <c r="T692" s="21"/>
      <c r="U692" s="21"/>
      <c r="V692" s="21"/>
      <c r="W692" s="21"/>
      <c r="X692" s="21"/>
      <c r="Y692" s="21"/>
      <c r="Z692" s="21"/>
    </row>
    <row r="693" customFormat="false" ht="13.8" hidden="false" customHeight="false" outlineLevel="0" collapsed="false">
      <c r="A693" s="21"/>
      <c r="B693" s="21"/>
      <c r="C693" s="21"/>
      <c r="D693" s="21"/>
      <c r="E693" s="21"/>
      <c r="F693" s="21"/>
      <c r="G693" s="21"/>
      <c r="H693" s="21"/>
      <c r="I693" s="21"/>
      <c r="J693" s="21"/>
      <c r="K693" s="21"/>
      <c r="L693" s="21"/>
      <c r="M693" s="21"/>
      <c r="N693" s="21"/>
      <c r="O693" s="21"/>
      <c r="P693" s="21"/>
      <c r="Q693" s="21"/>
      <c r="R693" s="21"/>
      <c r="S693" s="21"/>
      <c r="T693" s="21"/>
      <c r="U693" s="21"/>
      <c r="V693" s="21"/>
      <c r="W693" s="21"/>
      <c r="X693" s="21"/>
      <c r="Y693" s="21"/>
      <c r="Z693" s="21"/>
    </row>
    <row r="694" customFormat="false" ht="13.8" hidden="false" customHeight="false" outlineLevel="0" collapsed="false">
      <c r="A694" s="21"/>
      <c r="B694" s="21"/>
      <c r="C694" s="21"/>
      <c r="D694" s="21"/>
      <c r="E694" s="21"/>
      <c r="F694" s="21"/>
      <c r="G694" s="21"/>
      <c r="H694" s="21"/>
      <c r="I694" s="21"/>
      <c r="J694" s="21"/>
      <c r="K694" s="21"/>
      <c r="L694" s="21"/>
      <c r="M694" s="21"/>
      <c r="N694" s="21"/>
      <c r="O694" s="21"/>
      <c r="P694" s="21"/>
      <c r="Q694" s="21"/>
      <c r="R694" s="21"/>
      <c r="S694" s="21"/>
      <c r="T694" s="21"/>
      <c r="U694" s="21"/>
      <c r="V694" s="21"/>
      <c r="W694" s="21"/>
      <c r="X694" s="21"/>
      <c r="Y694" s="21"/>
      <c r="Z694" s="21"/>
    </row>
    <row r="695" customFormat="false" ht="13.8" hidden="false" customHeight="false" outlineLevel="0" collapsed="false">
      <c r="A695" s="21"/>
      <c r="B695" s="21"/>
      <c r="C695" s="21"/>
      <c r="D695" s="21"/>
      <c r="E695" s="21"/>
      <c r="F695" s="21"/>
      <c r="G695" s="21"/>
      <c r="H695" s="21"/>
      <c r="I695" s="21"/>
      <c r="J695" s="21"/>
      <c r="K695" s="21"/>
      <c r="L695" s="21"/>
      <c r="M695" s="21"/>
      <c r="N695" s="21"/>
      <c r="O695" s="21"/>
      <c r="P695" s="21"/>
      <c r="Q695" s="21"/>
      <c r="R695" s="21"/>
      <c r="S695" s="21"/>
      <c r="T695" s="21"/>
      <c r="U695" s="21"/>
      <c r="V695" s="21"/>
      <c r="W695" s="21"/>
      <c r="X695" s="21"/>
      <c r="Y695" s="21"/>
      <c r="Z695" s="21"/>
    </row>
    <row r="696" customFormat="false" ht="13.8" hidden="false" customHeight="false" outlineLevel="0" collapsed="false">
      <c r="A696" s="21"/>
      <c r="B696" s="21"/>
      <c r="C696" s="21"/>
      <c r="D696" s="21"/>
      <c r="E696" s="21"/>
      <c r="F696" s="21"/>
      <c r="G696" s="21"/>
      <c r="H696" s="21"/>
      <c r="I696" s="21"/>
      <c r="J696" s="21"/>
      <c r="K696" s="21"/>
      <c r="L696" s="21"/>
      <c r="M696" s="21"/>
      <c r="N696" s="21"/>
      <c r="O696" s="21"/>
      <c r="P696" s="21"/>
      <c r="Q696" s="21"/>
      <c r="R696" s="21"/>
      <c r="S696" s="21"/>
      <c r="T696" s="21"/>
      <c r="U696" s="21"/>
      <c r="V696" s="21"/>
      <c r="W696" s="21"/>
      <c r="X696" s="21"/>
      <c r="Y696" s="21"/>
      <c r="Z696" s="21"/>
    </row>
    <row r="697" customFormat="false" ht="13.8" hidden="false" customHeight="false" outlineLevel="0" collapsed="false">
      <c r="A697" s="21"/>
      <c r="B697" s="21"/>
      <c r="C697" s="21"/>
      <c r="D697" s="21"/>
      <c r="E697" s="21"/>
      <c r="F697" s="21"/>
      <c r="G697" s="21"/>
      <c r="H697" s="21"/>
      <c r="I697" s="21"/>
      <c r="J697" s="21"/>
      <c r="K697" s="21"/>
      <c r="L697" s="21"/>
      <c r="M697" s="21"/>
      <c r="N697" s="21"/>
      <c r="O697" s="21"/>
      <c r="P697" s="21"/>
      <c r="Q697" s="21"/>
      <c r="R697" s="21"/>
      <c r="S697" s="21"/>
      <c r="T697" s="21"/>
      <c r="U697" s="21"/>
      <c r="V697" s="21"/>
      <c r="W697" s="21"/>
      <c r="X697" s="21"/>
      <c r="Y697" s="21"/>
      <c r="Z697" s="21"/>
    </row>
    <row r="698" customFormat="false" ht="13.8" hidden="false" customHeight="false" outlineLevel="0" collapsed="false">
      <c r="A698" s="21"/>
      <c r="B698" s="21"/>
      <c r="C698" s="21"/>
      <c r="D698" s="21"/>
      <c r="E698" s="21"/>
      <c r="F698" s="21"/>
      <c r="G698" s="21"/>
      <c r="H698" s="21"/>
      <c r="I698" s="21"/>
      <c r="J698" s="21"/>
      <c r="K698" s="21"/>
      <c r="L698" s="21"/>
      <c r="M698" s="21"/>
      <c r="N698" s="21"/>
      <c r="O698" s="21"/>
      <c r="P698" s="21"/>
      <c r="Q698" s="21"/>
      <c r="R698" s="21"/>
      <c r="S698" s="21"/>
      <c r="T698" s="21"/>
      <c r="U698" s="21"/>
      <c r="V698" s="21"/>
      <c r="W698" s="21"/>
      <c r="X698" s="21"/>
      <c r="Y698" s="21"/>
      <c r="Z698" s="21"/>
    </row>
    <row r="699" customFormat="false" ht="13.8" hidden="false" customHeight="false" outlineLevel="0" collapsed="false">
      <c r="A699" s="21"/>
      <c r="B699" s="21"/>
      <c r="C699" s="21"/>
      <c r="D699" s="21"/>
      <c r="E699" s="21"/>
      <c r="F699" s="21"/>
      <c r="G699" s="21"/>
      <c r="H699" s="21"/>
      <c r="I699" s="21"/>
      <c r="J699" s="21"/>
      <c r="K699" s="21"/>
      <c r="L699" s="21"/>
      <c r="M699" s="21"/>
      <c r="N699" s="21"/>
      <c r="O699" s="21"/>
      <c r="P699" s="21"/>
      <c r="Q699" s="21"/>
      <c r="R699" s="21"/>
      <c r="S699" s="21"/>
      <c r="T699" s="21"/>
      <c r="U699" s="21"/>
      <c r="V699" s="21"/>
      <c r="W699" s="21"/>
      <c r="X699" s="21"/>
      <c r="Y699" s="21"/>
      <c r="Z699" s="21"/>
    </row>
    <row r="700" customFormat="false" ht="13.8" hidden="false" customHeight="false" outlineLevel="0" collapsed="false">
      <c r="A700" s="21"/>
      <c r="B700" s="21"/>
      <c r="C700" s="21"/>
      <c r="D700" s="21"/>
      <c r="E700" s="21"/>
      <c r="F700" s="21"/>
      <c r="G700" s="21"/>
      <c r="H700" s="21"/>
      <c r="I700" s="21"/>
      <c r="J700" s="21"/>
      <c r="K700" s="21"/>
      <c r="L700" s="21"/>
      <c r="M700" s="21"/>
      <c r="N700" s="21"/>
      <c r="O700" s="21"/>
      <c r="P700" s="21"/>
      <c r="Q700" s="21"/>
      <c r="R700" s="21"/>
      <c r="S700" s="21"/>
      <c r="T700" s="21"/>
      <c r="U700" s="21"/>
      <c r="V700" s="21"/>
      <c r="W700" s="21"/>
      <c r="X700" s="21"/>
      <c r="Y700" s="21"/>
      <c r="Z700" s="21"/>
    </row>
    <row r="701" customFormat="false" ht="13.8" hidden="false" customHeight="false" outlineLevel="0" collapsed="false">
      <c r="A701" s="21"/>
      <c r="B701" s="21"/>
      <c r="C701" s="21"/>
      <c r="D701" s="21"/>
      <c r="E701" s="21"/>
      <c r="F701" s="21"/>
      <c r="G701" s="21"/>
      <c r="H701" s="21"/>
      <c r="I701" s="21"/>
      <c r="J701" s="21"/>
      <c r="K701" s="21"/>
      <c r="L701" s="21"/>
      <c r="M701" s="21"/>
      <c r="N701" s="21"/>
      <c r="O701" s="21"/>
      <c r="P701" s="21"/>
      <c r="Q701" s="21"/>
      <c r="R701" s="21"/>
      <c r="S701" s="21"/>
      <c r="T701" s="21"/>
      <c r="U701" s="21"/>
      <c r="V701" s="21"/>
      <c r="W701" s="21"/>
      <c r="X701" s="21"/>
      <c r="Y701" s="21"/>
      <c r="Z701" s="21"/>
    </row>
    <row r="702" customFormat="false" ht="13.8" hidden="false" customHeight="false" outlineLevel="0" collapsed="false">
      <c r="A702" s="21"/>
      <c r="B702" s="21"/>
      <c r="C702" s="21"/>
      <c r="D702" s="21"/>
      <c r="E702" s="21"/>
      <c r="F702" s="21"/>
      <c r="G702" s="21"/>
      <c r="H702" s="21"/>
      <c r="I702" s="21"/>
      <c r="J702" s="21"/>
      <c r="K702" s="21"/>
      <c r="L702" s="21"/>
      <c r="M702" s="21"/>
      <c r="N702" s="21"/>
      <c r="O702" s="21"/>
      <c r="P702" s="21"/>
      <c r="Q702" s="21"/>
      <c r="R702" s="21"/>
      <c r="S702" s="21"/>
      <c r="T702" s="21"/>
      <c r="U702" s="21"/>
      <c r="V702" s="21"/>
      <c r="W702" s="21"/>
      <c r="X702" s="21"/>
      <c r="Y702" s="21"/>
      <c r="Z702" s="21"/>
    </row>
    <row r="703" customFormat="false" ht="13.8" hidden="false" customHeight="false" outlineLevel="0" collapsed="false">
      <c r="A703" s="21"/>
      <c r="B703" s="21"/>
      <c r="C703" s="21"/>
      <c r="D703" s="21"/>
      <c r="E703" s="21"/>
      <c r="F703" s="21"/>
      <c r="G703" s="21"/>
      <c r="H703" s="21"/>
      <c r="I703" s="21"/>
      <c r="J703" s="21"/>
      <c r="K703" s="21"/>
      <c r="L703" s="21"/>
      <c r="M703" s="21"/>
      <c r="N703" s="21"/>
      <c r="O703" s="21"/>
      <c r="P703" s="21"/>
      <c r="Q703" s="21"/>
      <c r="R703" s="21"/>
      <c r="S703" s="21"/>
      <c r="T703" s="21"/>
      <c r="U703" s="21"/>
      <c r="V703" s="21"/>
      <c r="W703" s="21"/>
      <c r="X703" s="21"/>
      <c r="Y703" s="21"/>
      <c r="Z703" s="21"/>
    </row>
    <row r="704" customFormat="false" ht="13.8" hidden="false" customHeight="false" outlineLevel="0" collapsed="false">
      <c r="A704" s="21"/>
      <c r="B704" s="21"/>
      <c r="C704" s="21"/>
      <c r="D704" s="21"/>
      <c r="E704" s="21"/>
      <c r="F704" s="21"/>
      <c r="G704" s="21"/>
      <c r="H704" s="21"/>
      <c r="I704" s="21"/>
      <c r="J704" s="21"/>
      <c r="K704" s="21"/>
      <c r="L704" s="21"/>
      <c r="M704" s="21"/>
      <c r="N704" s="21"/>
      <c r="O704" s="21"/>
      <c r="P704" s="21"/>
      <c r="Q704" s="21"/>
      <c r="R704" s="21"/>
      <c r="S704" s="21"/>
      <c r="T704" s="21"/>
      <c r="U704" s="21"/>
      <c r="V704" s="21"/>
      <c r="W704" s="21"/>
      <c r="X704" s="21"/>
      <c r="Y704" s="21"/>
      <c r="Z704" s="21"/>
    </row>
    <row r="705" customFormat="false" ht="13.8" hidden="false" customHeight="false" outlineLevel="0" collapsed="false">
      <c r="A705" s="21"/>
      <c r="B705" s="21"/>
      <c r="C705" s="21"/>
      <c r="D705" s="21"/>
      <c r="E705" s="21"/>
      <c r="F705" s="21"/>
      <c r="G705" s="21"/>
      <c r="H705" s="21"/>
      <c r="I705" s="21"/>
      <c r="J705" s="21"/>
      <c r="K705" s="21"/>
      <c r="L705" s="21"/>
      <c r="M705" s="21"/>
      <c r="N705" s="21"/>
      <c r="O705" s="21"/>
      <c r="P705" s="21"/>
      <c r="Q705" s="21"/>
      <c r="R705" s="21"/>
      <c r="S705" s="21"/>
      <c r="T705" s="21"/>
      <c r="U705" s="21"/>
      <c r="V705" s="21"/>
      <c r="W705" s="21"/>
      <c r="X705" s="21"/>
      <c r="Y705" s="21"/>
      <c r="Z705" s="21"/>
    </row>
    <row r="706" customFormat="false" ht="13.8" hidden="false" customHeight="false" outlineLevel="0" collapsed="false">
      <c r="A706" s="21"/>
      <c r="B706" s="21"/>
      <c r="C706" s="21"/>
      <c r="D706" s="21"/>
      <c r="E706" s="21"/>
      <c r="F706" s="21"/>
      <c r="G706" s="21"/>
      <c r="H706" s="21"/>
      <c r="I706" s="21"/>
      <c r="J706" s="21"/>
      <c r="K706" s="21"/>
      <c r="L706" s="21"/>
      <c r="M706" s="21"/>
      <c r="N706" s="21"/>
      <c r="O706" s="21"/>
      <c r="P706" s="21"/>
      <c r="Q706" s="21"/>
      <c r="R706" s="21"/>
      <c r="S706" s="21"/>
      <c r="T706" s="21"/>
      <c r="U706" s="21"/>
      <c r="V706" s="21"/>
      <c r="W706" s="21"/>
      <c r="X706" s="21"/>
      <c r="Y706" s="21"/>
      <c r="Z706" s="21"/>
    </row>
    <row r="707" customFormat="false" ht="13.8" hidden="false" customHeight="false" outlineLevel="0" collapsed="false">
      <c r="A707" s="21"/>
      <c r="B707" s="21"/>
      <c r="C707" s="21"/>
      <c r="D707" s="21"/>
      <c r="E707" s="21"/>
      <c r="F707" s="21"/>
      <c r="G707" s="21"/>
      <c r="H707" s="21"/>
      <c r="I707" s="21"/>
      <c r="J707" s="21"/>
      <c r="K707" s="21"/>
      <c r="L707" s="21"/>
      <c r="M707" s="21"/>
      <c r="N707" s="21"/>
      <c r="O707" s="21"/>
      <c r="P707" s="21"/>
      <c r="Q707" s="21"/>
      <c r="R707" s="21"/>
      <c r="S707" s="21"/>
      <c r="T707" s="21"/>
      <c r="U707" s="21"/>
      <c r="V707" s="21"/>
      <c r="W707" s="21"/>
      <c r="X707" s="21"/>
      <c r="Y707" s="21"/>
      <c r="Z707" s="21"/>
    </row>
    <row r="708" customFormat="false" ht="13.8" hidden="false" customHeight="false" outlineLevel="0" collapsed="false">
      <c r="A708" s="21"/>
      <c r="B708" s="21"/>
      <c r="C708" s="21"/>
      <c r="D708" s="21"/>
      <c r="E708" s="21"/>
      <c r="F708" s="21"/>
      <c r="G708" s="21"/>
      <c r="H708" s="21"/>
      <c r="I708" s="21"/>
      <c r="J708" s="21"/>
      <c r="K708" s="21"/>
      <c r="L708" s="21"/>
      <c r="M708" s="21"/>
      <c r="N708" s="21"/>
      <c r="O708" s="21"/>
      <c r="P708" s="21"/>
      <c r="Q708" s="21"/>
      <c r="R708" s="21"/>
      <c r="S708" s="21"/>
      <c r="T708" s="21"/>
      <c r="U708" s="21"/>
      <c r="V708" s="21"/>
      <c r="W708" s="21"/>
      <c r="X708" s="21"/>
      <c r="Y708" s="21"/>
      <c r="Z708" s="21"/>
    </row>
    <row r="709" customFormat="false" ht="13.8" hidden="false" customHeight="false" outlineLevel="0" collapsed="false">
      <c r="A709" s="21"/>
      <c r="B709" s="21"/>
      <c r="C709" s="21"/>
      <c r="D709" s="21"/>
      <c r="E709" s="21"/>
      <c r="F709" s="21"/>
      <c r="G709" s="21"/>
      <c r="H709" s="21"/>
      <c r="I709" s="21"/>
      <c r="J709" s="21"/>
      <c r="K709" s="21"/>
      <c r="L709" s="21"/>
      <c r="M709" s="21"/>
      <c r="N709" s="21"/>
      <c r="O709" s="21"/>
      <c r="P709" s="21"/>
      <c r="Q709" s="21"/>
      <c r="R709" s="21"/>
      <c r="S709" s="21"/>
      <c r="T709" s="21"/>
      <c r="U709" s="21"/>
      <c r="V709" s="21"/>
      <c r="W709" s="21"/>
      <c r="X709" s="21"/>
      <c r="Y709" s="21"/>
      <c r="Z709" s="21"/>
    </row>
    <row r="710" customFormat="false" ht="13.8" hidden="false" customHeight="false" outlineLevel="0" collapsed="false">
      <c r="A710" s="21"/>
      <c r="B710" s="21"/>
      <c r="C710" s="21"/>
      <c r="D710" s="21"/>
      <c r="E710" s="21"/>
      <c r="F710" s="21"/>
      <c r="G710" s="21"/>
      <c r="H710" s="21"/>
      <c r="I710" s="21"/>
      <c r="J710" s="21"/>
      <c r="K710" s="21"/>
      <c r="L710" s="21"/>
      <c r="M710" s="21"/>
      <c r="N710" s="21"/>
      <c r="O710" s="21"/>
      <c r="P710" s="21"/>
      <c r="Q710" s="21"/>
      <c r="R710" s="21"/>
      <c r="S710" s="21"/>
      <c r="T710" s="21"/>
      <c r="U710" s="21"/>
      <c r="V710" s="21"/>
      <c r="W710" s="21"/>
      <c r="X710" s="21"/>
      <c r="Y710" s="21"/>
      <c r="Z710" s="21"/>
    </row>
    <row r="711" customFormat="false" ht="13.8" hidden="false" customHeight="false" outlineLevel="0" collapsed="false">
      <c r="A711" s="21"/>
      <c r="B711" s="21"/>
      <c r="C711" s="21"/>
      <c r="D711" s="21"/>
      <c r="E711" s="21"/>
      <c r="F711" s="21"/>
      <c r="G711" s="21"/>
      <c r="H711" s="21"/>
      <c r="I711" s="21"/>
      <c r="J711" s="21"/>
      <c r="K711" s="21"/>
      <c r="L711" s="21"/>
      <c r="M711" s="21"/>
      <c r="N711" s="21"/>
      <c r="O711" s="21"/>
      <c r="P711" s="21"/>
      <c r="Q711" s="21"/>
      <c r="R711" s="21"/>
      <c r="S711" s="21"/>
      <c r="T711" s="21"/>
      <c r="U711" s="21"/>
      <c r="V711" s="21"/>
      <c r="W711" s="21"/>
      <c r="X711" s="21"/>
      <c r="Y711" s="21"/>
      <c r="Z711" s="21"/>
    </row>
    <row r="712" customFormat="false" ht="13.8" hidden="false" customHeight="false" outlineLevel="0" collapsed="false">
      <c r="A712" s="21"/>
      <c r="B712" s="21"/>
      <c r="C712" s="21"/>
      <c r="D712" s="21"/>
      <c r="E712" s="21"/>
      <c r="F712" s="21"/>
      <c r="G712" s="21"/>
      <c r="H712" s="21"/>
      <c r="I712" s="21"/>
      <c r="J712" s="21"/>
      <c r="K712" s="21"/>
      <c r="L712" s="21"/>
      <c r="M712" s="21"/>
      <c r="N712" s="21"/>
      <c r="O712" s="21"/>
      <c r="P712" s="21"/>
      <c r="Q712" s="21"/>
      <c r="R712" s="21"/>
      <c r="S712" s="21"/>
      <c r="T712" s="21"/>
      <c r="U712" s="21"/>
      <c r="V712" s="21"/>
      <c r="W712" s="21"/>
      <c r="X712" s="21"/>
      <c r="Y712" s="21"/>
      <c r="Z712" s="21"/>
    </row>
    <row r="713" customFormat="false" ht="13.8" hidden="false" customHeight="false" outlineLevel="0" collapsed="false">
      <c r="A713" s="21"/>
      <c r="B713" s="21"/>
      <c r="C713" s="21"/>
      <c r="D713" s="21"/>
      <c r="E713" s="21"/>
      <c r="F713" s="21"/>
      <c r="G713" s="21"/>
      <c r="H713" s="21"/>
      <c r="I713" s="21"/>
      <c r="J713" s="21"/>
      <c r="K713" s="21"/>
      <c r="L713" s="21"/>
      <c r="M713" s="21"/>
      <c r="N713" s="21"/>
      <c r="O713" s="21"/>
      <c r="P713" s="21"/>
      <c r="Q713" s="21"/>
      <c r="R713" s="21"/>
      <c r="S713" s="21"/>
      <c r="T713" s="21"/>
      <c r="U713" s="21"/>
      <c r="V713" s="21"/>
      <c r="W713" s="21"/>
      <c r="X713" s="21"/>
      <c r="Y713" s="21"/>
      <c r="Z713" s="21"/>
    </row>
    <row r="714" customFormat="false" ht="13.8" hidden="false" customHeight="false" outlineLevel="0" collapsed="false">
      <c r="A714" s="21"/>
      <c r="B714" s="21"/>
      <c r="C714" s="21"/>
      <c r="D714" s="21"/>
      <c r="E714" s="21"/>
      <c r="F714" s="21"/>
      <c r="G714" s="21"/>
      <c r="H714" s="21"/>
      <c r="I714" s="21"/>
      <c r="J714" s="21"/>
      <c r="K714" s="21"/>
      <c r="L714" s="21"/>
      <c r="M714" s="21"/>
      <c r="N714" s="21"/>
      <c r="O714" s="21"/>
      <c r="P714" s="21"/>
      <c r="Q714" s="21"/>
      <c r="R714" s="21"/>
      <c r="S714" s="21"/>
      <c r="T714" s="21"/>
      <c r="U714" s="21"/>
      <c r="V714" s="21"/>
      <c r="W714" s="21"/>
      <c r="X714" s="21"/>
      <c r="Y714" s="21"/>
      <c r="Z714" s="21"/>
    </row>
    <row r="715" customFormat="false" ht="13.8" hidden="false" customHeight="false" outlineLevel="0" collapsed="false">
      <c r="A715" s="21"/>
      <c r="B715" s="21"/>
      <c r="C715" s="21"/>
      <c r="D715" s="21"/>
      <c r="E715" s="21"/>
      <c r="F715" s="21"/>
      <c r="G715" s="21"/>
      <c r="H715" s="21"/>
      <c r="I715" s="21"/>
      <c r="J715" s="21"/>
      <c r="K715" s="21"/>
      <c r="L715" s="21"/>
      <c r="M715" s="21"/>
      <c r="N715" s="21"/>
      <c r="O715" s="21"/>
      <c r="P715" s="21"/>
      <c r="Q715" s="21"/>
      <c r="R715" s="21"/>
      <c r="S715" s="21"/>
      <c r="T715" s="21"/>
      <c r="U715" s="21"/>
      <c r="V715" s="21"/>
      <c r="W715" s="21"/>
      <c r="X715" s="21"/>
      <c r="Y715" s="21"/>
      <c r="Z715" s="21"/>
    </row>
    <row r="716" customFormat="false" ht="13.8" hidden="false" customHeight="false" outlineLevel="0" collapsed="false">
      <c r="A716" s="21"/>
      <c r="B716" s="21"/>
      <c r="C716" s="21"/>
      <c r="D716" s="21"/>
      <c r="E716" s="21"/>
      <c r="F716" s="21"/>
      <c r="G716" s="21"/>
      <c r="H716" s="21"/>
      <c r="I716" s="21"/>
      <c r="J716" s="21"/>
      <c r="K716" s="21"/>
      <c r="L716" s="21"/>
      <c r="M716" s="21"/>
      <c r="N716" s="21"/>
      <c r="O716" s="21"/>
      <c r="P716" s="21"/>
      <c r="Q716" s="21"/>
      <c r="R716" s="21"/>
      <c r="S716" s="21"/>
      <c r="T716" s="21"/>
      <c r="U716" s="21"/>
      <c r="V716" s="21"/>
      <c r="W716" s="21"/>
      <c r="X716" s="21"/>
      <c r="Y716" s="21"/>
      <c r="Z716" s="21"/>
    </row>
    <row r="717" customFormat="false" ht="13.8" hidden="false" customHeight="false" outlineLevel="0" collapsed="false">
      <c r="A717" s="21"/>
      <c r="B717" s="21"/>
      <c r="C717" s="21"/>
      <c r="D717" s="21"/>
      <c r="E717" s="21"/>
      <c r="F717" s="21"/>
      <c r="G717" s="21"/>
      <c r="H717" s="21"/>
      <c r="I717" s="21"/>
      <c r="J717" s="21"/>
      <c r="K717" s="21"/>
      <c r="L717" s="21"/>
      <c r="M717" s="21"/>
      <c r="N717" s="21"/>
      <c r="O717" s="21"/>
      <c r="P717" s="21"/>
      <c r="Q717" s="21"/>
      <c r="R717" s="21"/>
      <c r="S717" s="21"/>
      <c r="T717" s="21"/>
      <c r="U717" s="21"/>
      <c r="V717" s="21"/>
      <c r="W717" s="21"/>
      <c r="X717" s="21"/>
      <c r="Y717" s="21"/>
      <c r="Z717" s="21"/>
    </row>
    <row r="718" customFormat="false" ht="13.8" hidden="false" customHeight="false" outlineLevel="0" collapsed="false">
      <c r="A718" s="21"/>
      <c r="B718" s="21"/>
      <c r="C718" s="21"/>
      <c r="D718" s="21"/>
      <c r="E718" s="21"/>
      <c r="F718" s="21"/>
      <c r="G718" s="21"/>
      <c r="H718" s="21"/>
      <c r="I718" s="21"/>
      <c r="J718" s="21"/>
      <c r="K718" s="21"/>
      <c r="L718" s="21"/>
      <c r="M718" s="21"/>
      <c r="N718" s="21"/>
      <c r="O718" s="21"/>
      <c r="P718" s="21"/>
      <c r="Q718" s="21"/>
      <c r="R718" s="21"/>
      <c r="S718" s="21"/>
      <c r="T718" s="21"/>
      <c r="U718" s="21"/>
      <c r="V718" s="21"/>
      <c r="W718" s="21"/>
      <c r="X718" s="21"/>
      <c r="Y718" s="21"/>
      <c r="Z718" s="21"/>
    </row>
    <row r="719" customFormat="false" ht="13.8" hidden="false" customHeight="false" outlineLevel="0" collapsed="false">
      <c r="A719" s="21"/>
      <c r="B719" s="21"/>
      <c r="C719" s="21"/>
      <c r="D719" s="21"/>
      <c r="E719" s="21"/>
      <c r="F719" s="21"/>
      <c r="G719" s="21"/>
      <c r="H719" s="21"/>
      <c r="I719" s="21"/>
      <c r="J719" s="21"/>
      <c r="K719" s="21"/>
      <c r="L719" s="21"/>
      <c r="M719" s="21"/>
      <c r="N719" s="21"/>
      <c r="O719" s="21"/>
      <c r="P719" s="21"/>
      <c r="Q719" s="21"/>
      <c r="R719" s="21"/>
      <c r="S719" s="21"/>
      <c r="T719" s="21"/>
      <c r="U719" s="21"/>
      <c r="V719" s="21"/>
      <c r="W719" s="21"/>
      <c r="X719" s="21"/>
      <c r="Y719" s="21"/>
      <c r="Z719" s="21"/>
    </row>
    <row r="720" customFormat="false" ht="13.8" hidden="false" customHeight="false" outlineLevel="0" collapsed="false">
      <c r="A720" s="21"/>
      <c r="B720" s="21"/>
      <c r="C720" s="21"/>
      <c r="D720" s="21"/>
      <c r="E720" s="21"/>
      <c r="F720" s="21"/>
      <c r="G720" s="21"/>
      <c r="H720" s="21"/>
      <c r="I720" s="21"/>
      <c r="J720" s="21"/>
      <c r="K720" s="21"/>
      <c r="L720" s="21"/>
      <c r="M720" s="21"/>
      <c r="N720" s="21"/>
      <c r="O720" s="21"/>
      <c r="P720" s="21"/>
      <c r="Q720" s="21"/>
      <c r="R720" s="21"/>
      <c r="S720" s="21"/>
      <c r="T720" s="21"/>
      <c r="U720" s="21"/>
      <c r="V720" s="21"/>
      <c r="W720" s="21"/>
      <c r="X720" s="21"/>
      <c r="Y720" s="21"/>
      <c r="Z720" s="21"/>
    </row>
    <row r="721" customFormat="false" ht="13.8" hidden="false" customHeight="false" outlineLevel="0" collapsed="false">
      <c r="A721" s="21"/>
      <c r="B721" s="21"/>
      <c r="C721" s="21"/>
      <c r="D721" s="21"/>
      <c r="E721" s="21"/>
      <c r="F721" s="21"/>
      <c r="G721" s="21"/>
      <c r="H721" s="21"/>
      <c r="I721" s="21"/>
      <c r="J721" s="21"/>
      <c r="K721" s="21"/>
      <c r="L721" s="21"/>
      <c r="M721" s="21"/>
      <c r="N721" s="21"/>
      <c r="O721" s="21"/>
      <c r="P721" s="21"/>
      <c r="Q721" s="21"/>
      <c r="R721" s="21"/>
      <c r="S721" s="21"/>
      <c r="T721" s="21"/>
      <c r="U721" s="21"/>
      <c r="V721" s="21"/>
      <c r="W721" s="21"/>
      <c r="X721" s="21"/>
      <c r="Y721" s="21"/>
      <c r="Z721" s="21"/>
    </row>
    <row r="722" customFormat="false" ht="13.8" hidden="false" customHeight="false" outlineLevel="0" collapsed="false">
      <c r="A722" s="21"/>
      <c r="B722" s="21"/>
      <c r="C722" s="21"/>
      <c r="D722" s="21"/>
      <c r="E722" s="21"/>
      <c r="F722" s="21"/>
      <c r="G722" s="21"/>
      <c r="H722" s="21"/>
      <c r="I722" s="21"/>
      <c r="J722" s="21"/>
      <c r="K722" s="21"/>
      <c r="L722" s="21"/>
      <c r="M722" s="21"/>
      <c r="N722" s="21"/>
      <c r="O722" s="21"/>
      <c r="P722" s="21"/>
      <c r="Q722" s="21"/>
      <c r="R722" s="21"/>
      <c r="S722" s="21"/>
      <c r="T722" s="21"/>
      <c r="U722" s="21"/>
      <c r="V722" s="21"/>
      <c r="W722" s="21"/>
      <c r="X722" s="21"/>
      <c r="Y722" s="21"/>
      <c r="Z722" s="21"/>
    </row>
    <row r="723" customFormat="false" ht="13.8" hidden="false" customHeight="false" outlineLevel="0" collapsed="false">
      <c r="A723" s="21"/>
      <c r="B723" s="21"/>
      <c r="C723" s="21"/>
      <c r="D723" s="21"/>
      <c r="E723" s="21"/>
      <c r="F723" s="21"/>
      <c r="G723" s="21"/>
      <c r="H723" s="21"/>
      <c r="I723" s="21"/>
      <c r="J723" s="21"/>
      <c r="K723" s="21"/>
      <c r="L723" s="21"/>
      <c r="M723" s="21"/>
      <c r="N723" s="21"/>
      <c r="O723" s="21"/>
      <c r="P723" s="21"/>
      <c r="Q723" s="21"/>
      <c r="R723" s="21"/>
      <c r="S723" s="21"/>
      <c r="T723" s="21"/>
      <c r="U723" s="21"/>
      <c r="V723" s="21"/>
      <c r="W723" s="21"/>
      <c r="X723" s="21"/>
      <c r="Y723" s="21"/>
      <c r="Z723" s="21"/>
    </row>
    <row r="724" customFormat="false" ht="13.8" hidden="false" customHeight="false" outlineLevel="0" collapsed="false">
      <c r="A724" s="21"/>
      <c r="B724" s="21"/>
      <c r="C724" s="21"/>
      <c r="D724" s="21"/>
      <c r="E724" s="21"/>
      <c r="F724" s="21"/>
      <c r="G724" s="21"/>
      <c r="H724" s="21"/>
      <c r="I724" s="21"/>
      <c r="J724" s="21"/>
      <c r="K724" s="21"/>
      <c r="L724" s="21"/>
      <c r="M724" s="21"/>
      <c r="N724" s="21"/>
      <c r="O724" s="21"/>
      <c r="P724" s="21"/>
      <c r="Q724" s="21"/>
      <c r="R724" s="21"/>
      <c r="S724" s="21"/>
      <c r="T724" s="21"/>
      <c r="U724" s="21"/>
      <c r="V724" s="21"/>
      <c r="W724" s="21"/>
      <c r="X724" s="21"/>
      <c r="Y724" s="21"/>
      <c r="Z724" s="21"/>
    </row>
    <row r="725" customFormat="false" ht="13.8" hidden="false" customHeight="false" outlineLevel="0" collapsed="false">
      <c r="A725" s="21"/>
      <c r="B725" s="21"/>
      <c r="C725" s="21"/>
      <c r="D725" s="21"/>
      <c r="E725" s="21"/>
      <c r="F725" s="21"/>
      <c r="G725" s="21"/>
      <c r="H725" s="21"/>
      <c r="I725" s="21"/>
      <c r="J725" s="21"/>
      <c r="K725" s="21"/>
      <c r="L725" s="21"/>
      <c r="M725" s="21"/>
      <c r="N725" s="21"/>
      <c r="O725" s="21"/>
      <c r="P725" s="21"/>
      <c r="Q725" s="21"/>
      <c r="R725" s="21"/>
      <c r="S725" s="21"/>
      <c r="T725" s="21"/>
      <c r="U725" s="21"/>
      <c r="V725" s="21"/>
      <c r="W725" s="21"/>
      <c r="X725" s="21"/>
      <c r="Y725" s="21"/>
      <c r="Z725" s="21"/>
    </row>
    <row r="726" customFormat="false" ht="13.8" hidden="false" customHeight="false" outlineLevel="0" collapsed="false">
      <c r="A726" s="21"/>
      <c r="B726" s="21"/>
      <c r="C726" s="21"/>
      <c r="D726" s="21"/>
      <c r="E726" s="21"/>
      <c r="F726" s="21"/>
      <c r="G726" s="21"/>
      <c r="H726" s="21"/>
      <c r="I726" s="21"/>
      <c r="J726" s="21"/>
      <c r="K726" s="21"/>
      <c r="L726" s="21"/>
      <c r="M726" s="21"/>
      <c r="N726" s="21"/>
      <c r="O726" s="21"/>
      <c r="P726" s="21"/>
      <c r="Q726" s="21"/>
      <c r="R726" s="21"/>
      <c r="S726" s="21"/>
      <c r="T726" s="21"/>
      <c r="U726" s="21"/>
      <c r="V726" s="21"/>
      <c r="W726" s="21"/>
      <c r="X726" s="21"/>
      <c r="Y726" s="21"/>
      <c r="Z726" s="21"/>
    </row>
    <row r="727" customFormat="false" ht="13.8" hidden="false" customHeight="false" outlineLevel="0" collapsed="false">
      <c r="A727" s="21"/>
      <c r="B727" s="21"/>
      <c r="C727" s="21"/>
      <c r="D727" s="21"/>
      <c r="E727" s="21"/>
      <c r="F727" s="21"/>
      <c r="G727" s="21"/>
      <c r="H727" s="21"/>
      <c r="I727" s="21"/>
      <c r="J727" s="21"/>
      <c r="K727" s="21"/>
      <c r="L727" s="21"/>
      <c r="M727" s="21"/>
      <c r="N727" s="21"/>
      <c r="O727" s="21"/>
      <c r="P727" s="21"/>
      <c r="Q727" s="21"/>
      <c r="R727" s="21"/>
      <c r="S727" s="21"/>
      <c r="T727" s="21"/>
      <c r="U727" s="21"/>
      <c r="V727" s="21"/>
      <c r="W727" s="21"/>
      <c r="X727" s="21"/>
      <c r="Y727" s="21"/>
      <c r="Z727" s="21"/>
    </row>
    <row r="728" customFormat="false" ht="13.8" hidden="false" customHeight="false" outlineLevel="0" collapsed="false">
      <c r="A728" s="21"/>
      <c r="B728" s="21"/>
      <c r="C728" s="21"/>
      <c r="D728" s="21"/>
      <c r="E728" s="21"/>
      <c r="F728" s="21"/>
      <c r="G728" s="21"/>
      <c r="H728" s="21"/>
      <c r="I728" s="21"/>
      <c r="J728" s="21"/>
      <c r="K728" s="21"/>
      <c r="L728" s="21"/>
      <c r="M728" s="21"/>
      <c r="N728" s="21"/>
      <c r="O728" s="21"/>
      <c r="P728" s="21"/>
      <c r="Q728" s="21"/>
      <c r="R728" s="21"/>
      <c r="S728" s="21"/>
      <c r="T728" s="21"/>
      <c r="U728" s="21"/>
      <c r="V728" s="21"/>
      <c r="W728" s="21"/>
      <c r="X728" s="21"/>
      <c r="Y728" s="21"/>
      <c r="Z728" s="21"/>
    </row>
    <row r="729" customFormat="false" ht="13.8" hidden="false" customHeight="false" outlineLevel="0" collapsed="false">
      <c r="A729" s="21"/>
      <c r="B729" s="21"/>
      <c r="C729" s="21"/>
      <c r="D729" s="21"/>
      <c r="E729" s="21"/>
      <c r="F729" s="21"/>
      <c r="G729" s="21"/>
      <c r="H729" s="21"/>
      <c r="I729" s="21"/>
      <c r="J729" s="21"/>
      <c r="K729" s="21"/>
      <c r="L729" s="21"/>
      <c r="M729" s="21"/>
      <c r="N729" s="21"/>
      <c r="O729" s="21"/>
      <c r="P729" s="21"/>
      <c r="Q729" s="21"/>
      <c r="R729" s="21"/>
      <c r="S729" s="21"/>
      <c r="T729" s="21"/>
      <c r="U729" s="21"/>
      <c r="V729" s="21"/>
      <c r="W729" s="21"/>
      <c r="X729" s="21"/>
      <c r="Y729" s="21"/>
      <c r="Z729" s="21"/>
    </row>
    <row r="730" customFormat="false" ht="13.8" hidden="false" customHeight="false" outlineLevel="0" collapsed="false">
      <c r="A730" s="21"/>
      <c r="B730" s="21"/>
      <c r="C730" s="21"/>
      <c r="D730" s="21"/>
      <c r="E730" s="21"/>
      <c r="F730" s="21"/>
      <c r="G730" s="21"/>
      <c r="H730" s="21"/>
      <c r="I730" s="21"/>
      <c r="J730" s="21"/>
      <c r="K730" s="21"/>
      <c r="L730" s="21"/>
      <c r="M730" s="21"/>
      <c r="N730" s="21"/>
      <c r="O730" s="21"/>
      <c r="P730" s="21"/>
      <c r="Q730" s="21"/>
      <c r="R730" s="21"/>
      <c r="S730" s="21"/>
      <c r="T730" s="21"/>
      <c r="U730" s="21"/>
      <c r="V730" s="21"/>
      <c r="W730" s="21"/>
      <c r="X730" s="21"/>
      <c r="Y730" s="21"/>
      <c r="Z730" s="21"/>
    </row>
    <row r="731" customFormat="false" ht="13.8" hidden="false" customHeight="false" outlineLevel="0" collapsed="false">
      <c r="A731" s="21"/>
      <c r="B731" s="21"/>
      <c r="C731" s="21"/>
      <c r="D731" s="21"/>
      <c r="E731" s="21"/>
      <c r="F731" s="21"/>
      <c r="G731" s="21"/>
      <c r="H731" s="21"/>
      <c r="I731" s="21"/>
      <c r="J731" s="21"/>
      <c r="K731" s="21"/>
      <c r="L731" s="21"/>
      <c r="M731" s="21"/>
      <c r="N731" s="21"/>
      <c r="O731" s="21"/>
      <c r="P731" s="21"/>
      <c r="Q731" s="21"/>
      <c r="R731" s="21"/>
      <c r="S731" s="21"/>
      <c r="T731" s="21"/>
      <c r="U731" s="21"/>
      <c r="V731" s="21"/>
      <c r="W731" s="21"/>
      <c r="X731" s="21"/>
      <c r="Y731" s="21"/>
      <c r="Z731" s="21"/>
    </row>
    <row r="732" customFormat="false" ht="13.8" hidden="false" customHeight="false" outlineLevel="0" collapsed="false">
      <c r="A732" s="21"/>
      <c r="B732" s="21"/>
      <c r="C732" s="21"/>
      <c r="D732" s="21"/>
      <c r="E732" s="21"/>
      <c r="F732" s="21"/>
      <c r="G732" s="21"/>
      <c r="H732" s="21"/>
      <c r="I732" s="21"/>
      <c r="J732" s="21"/>
      <c r="K732" s="21"/>
      <c r="L732" s="21"/>
      <c r="M732" s="21"/>
      <c r="N732" s="21"/>
      <c r="O732" s="21"/>
      <c r="P732" s="21"/>
      <c r="Q732" s="21"/>
      <c r="R732" s="21"/>
      <c r="S732" s="21"/>
      <c r="T732" s="21"/>
      <c r="U732" s="21"/>
      <c r="V732" s="21"/>
      <c r="W732" s="21"/>
      <c r="X732" s="21"/>
      <c r="Y732" s="21"/>
      <c r="Z732" s="21"/>
    </row>
    <row r="733" customFormat="false" ht="13.8" hidden="false" customHeight="false" outlineLevel="0" collapsed="false">
      <c r="A733" s="21"/>
      <c r="B733" s="21"/>
      <c r="C733" s="21"/>
      <c r="D733" s="21"/>
      <c r="E733" s="21"/>
      <c r="F733" s="21"/>
      <c r="G733" s="21"/>
      <c r="H733" s="21"/>
      <c r="I733" s="21"/>
      <c r="J733" s="21"/>
      <c r="K733" s="21"/>
      <c r="L733" s="21"/>
      <c r="M733" s="21"/>
      <c r="N733" s="21"/>
      <c r="O733" s="21"/>
      <c r="P733" s="21"/>
      <c r="Q733" s="21"/>
      <c r="R733" s="21"/>
      <c r="S733" s="21"/>
      <c r="T733" s="21"/>
      <c r="U733" s="21"/>
      <c r="V733" s="21"/>
      <c r="W733" s="21"/>
      <c r="X733" s="21"/>
      <c r="Y733" s="21"/>
      <c r="Z733" s="21"/>
    </row>
    <row r="734" customFormat="false" ht="13.8" hidden="false" customHeight="false" outlineLevel="0" collapsed="false">
      <c r="A734" s="21"/>
      <c r="B734" s="21"/>
      <c r="C734" s="21"/>
      <c r="D734" s="21"/>
      <c r="E734" s="21"/>
      <c r="F734" s="21"/>
      <c r="G734" s="21"/>
      <c r="H734" s="21"/>
      <c r="I734" s="21"/>
      <c r="J734" s="21"/>
      <c r="K734" s="21"/>
      <c r="L734" s="21"/>
      <c r="M734" s="21"/>
      <c r="N734" s="21"/>
      <c r="O734" s="21"/>
      <c r="P734" s="21"/>
      <c r="Q734" s="21"/>
      <c r="R734" s="21"/>
      <c r="S734" s="21"/>
      <c r="T734" s="21"/>
      <c r="U734" s="21"/>
      <c r="V734" s="21"/>
      <c r="W734" s="21"/>
      <c r="X734" s="21"/>
      <c r="Y734" s="21"/>
      <c r="Z734" s="21"/>
    </row>
    <row r="735" customFormat="false" ht="13.8" hidden="false" customHeight="false" outlineLevel="0" collapsed="false">
      <c r="A735" s="21"/>
      <c r="B735" s="21"/>
      <c r="C735" s="21"/>
      <c r="D735" s="21"/>
      <c r="E735" s="21"/>
      <c r="F735" s="21"/>
      <c r="G735" s="21"/>
      <c r="H735" s="21"/>
      <c r="I735" s="21"/>
      <c r="J735" s="21"/>
      <c r="K735" s="21"/>
      <c r="L735" s="21"/>
      <c r="M735" s="21"/>
      <c r="N735" s="21"/>
      <c r="O735" s="21"/>
      <c r="P735" s="21"/>
      <c r="Q735" s="21"/>
      <c r="R735" s="21"/>
      <c r="S735" s="21"/>
      <c r="T735" s="21"/>
      <c r="U735" s="21"/>
      <c r="V735" s="21"/>
      <c r="W735" s="21"/>
      <c r="X735" s="21"/>
      <c r="Y735" s="21"/>
      <c r="Z735" s="21"/>
    </row>
    <row r="736" customFormat="false" ht="13.8" hidden="false" customHeight="false" outlineLevel="0" collapsed="false">
      <c r="A736" s="21"/>
      <c r="B736" s="21"/>
      <c r="C736" s="21"/>
      <c r="D736" s="21"/>
      <c r="E736" s="21"/>
      <c r="F736" s="21"/>
      <c r="G736" s="21"/>
      <c r="H736" s="21"/>
      <c r="I736" s="21"/>
      <c r="J736" s="21"/>
      <c r="K736" s="21"/>
      <c r="L736" s="21"/>
      <c r="M736" s="21"/>
      <c r="N736" s="21"/>
      <c r="O736" s="21"/>
      <c r="P736" s="21"/>
      <c r="Q736" s="21"/>
      <c r="R736" s="21"/>
      <c r="S736" s="21"/>
      <c r="T736" s="21"/>
      <c r="U736" s="21"/>
      <c r="V736" s="21"/>
      <c r="W736" s="21"/>
      <c r="X736" s="21"/>
      <c r="Y736" s="21"/>
      <c r="Z736" s="21"/>
    </row>
    <row r="737" customFormat="false" ht="13.8" hidden="false" customHeight="false" outlineLevel="0" collapsed="false">
      <c r="A737" s="21"/>
      <c r="B737" s="21"/>
      <c r="C737" s="21"/>
      <c r="D737" s="21"/>
      <c r="E737" s="21"/>
      <c r="F737" s="21"/>
      <c r="G737" s="21"/>
      <c r="H737" s="21"/>
      <c r="I737" s="21"/>
      <c r="J737" s="21"/>
      <c r="K737" s="21"/>
      <c r="L737" s="21"/>
      <c r="M737" s="21"/>
      <c r="N737" s="21"/>
      <c r="O737" s="21"/>
      <c r="P737" s="21"/>
      <c r="Q737" s="21"/>
      <c r="R737" s="21"/>
      <c r="S737" s="21"/>
      <c r="T737" s="21"/>
      <c r="U737" s="21"/>
      <c r="V737" s="21"/>
      <c r="W737" s="21"/>
      <c r="X737" s="21"/>
      <c r="Y737" s="21"/>
      <c r="Z737" s="21"/>
    </row>
    <row r="738" customFormat="false" ht="13.8" hidden="false" customHeight="false" outlineLevel="0" collapsed="false">
      <c r="A738" s="21"/>
      <c r="B738" s="21"/>
      <c r="C738" s="21"/>
      <c r="D738" s="21"/>
      <c r="E738" s="21"/>
      <c r="F738" s="21"/>
      <c r="G738" s="21"/>
      <c r="H738" s="21"/>
      <c r="I738" s="21"/>
      <c r="J738" s="21"/>
      <c r="K738" s="21"/>
      <c r="L738" s="21"/>
      <c r="M738" s="21"/>
      <c r="N738" s="21"/>
      <c r="O738" s="21"/>
      <c r="P738" s="21"/>
      <c r="Q738" s="21"/>
      <c r="R738" s="21"/>
      <c r="S738" s="21"/>
      <c r="T738" s="21"/>
      <c r="U738" s="21"/>
      <c r="V738" s="21"/>
      <c r="W738" s="21"/>
      <c r="X738" s="21"/>
      <c r="Y738" s="21"/>
      <c r="Z738" s="21"/>
    </row>
    <row r="739" customFormat="false" ht="13.8" hidden="false" customHeight="false" outlineLevel="0" collapsed="false">
      <c r="A739" s="21"/>
      <c r="B739" s="21"/>
      <c r="C739" s="21"/>
      <c r="D739" s="21"/>
      <c r="E739" s="21"/>
      <c r="F739" s="21"/>
      <c r="G739" s="21"/>
      <c r="H739" s="21"/>
      <c r="I739" s="21"/>
      <c r="J739" s="21"/>
      <c r="K739" s="21"/>
      <c r="L739" s="21"/>
      <c r="M739" s="21"/>
      <c r="N739" s="21"/>
      <c r="O739" s="21"/>
      <c r="P739" s="21"/>
      <c r="Q739" s="21"/>
      <c r="R739" s="21"/>
      <c r="S739" s="21"/>
      <c r="T739" s="21"/>
      <c r="U739" s="21"/>
      <c r="V739" s="21"/>
      <c r="W739" s="21"/>
      <c r="X739" s="21"/>
      <c r="Y739" s="21"/>
      <c r="Z739" s="21"/>
    </row>
    <row r="740" customFormat="false" ht="13.8" hidden="false" customHeight="false" outlineLevel="0" collapsed="false">
      <c r="A740" s="21"/>
      <c r="B740" s="21"/>
      <c r="C740" s="21"/>
      <c r="D740" s="21"/>
      <c r="E740" s="21"/>
      <c r="F740" s="21"/>
      <c r="G740" s="21"/>
      <c r="H740" s="21"/>
      <c r="I740" s="21"/>
      <c r="J740" s="21"/>
      <c r="K740" s="21"/>
      <c r="L740" s="21"/>
      <c r="M740" s="21"/>
      <c r="N740" s="21"/>
      <c r="O740" s="21"/>
      <c r="P740" s="21"/>
      <c r="Q740" s="21"/>
      <c r="R740" s="21"/>
      <c r="S740" s="21"/>
      <c r="T740" s="21"/>
      <c r="U740" s="21"/>
      <c r="V740" s="21"/>
      <c r="W740" s="21"/>
      <c r="X740" s="21"/>
      <c r="Y740" s="21"/>
      <c r="Z740" s="21"/>
    </row>
    <row r="741" customFormat="false" ht="13.8" hidden="false" customHeight="false" outlineLevel="0" collapsed="false">
      <c r="A741" s="21"/>
      <c r="B741" s="21"/>
      <c r="C741" s="21"/>
      <c r="D741" s="21"/>
      <c r="E741" s="21"/>
      <c r="F741" s="21"/>
      <c r="G741" s="21"/>
      <c r="H741" s="21"/>
      <c r="I741" s="21"/>
      <c r="J741" s="21"/>
      <c r="K741" s="21"/>
      <c r="L741" s="21"/>
      <c r="M741" s="21"/>
      <c r="N741" s="21"/>
      <c r="O741" s="21"/>
      <c r="P741" s="21"/>
      <c r="Q741" s="21"/>
      <c r="R741" s="21"/>
      <c r="S741" s="21"/>
      <c r="T741" s="21"/>
      <c r="U741" s="21"/>
      <c r="V741" s="21"/>
      <c r="W741" s="21"/>
      <c r="X741" s="21"/>
      <c r="Y741" s="21"/>
      <c r="Z741" s="21"/>
    </row>
    <row r="742" customFormat="false" ht="13.8" hidden="false" customHeight="false" outlineLevel="0" collapsed="false">
      <c r="A742" s="21"/>
      <c r="B742" s="21"/>
      <c r="C742" s="21"/>
      <c r="D742" s="21"/>
      <c r="E742" s="21"/>
      <c r="F742" s="21"/>
      <c r="G742" s="21"/>
      <c r="H742" s="21"/>
      <c r="I742" s="21"/>
      <c r="J742" s="21"/>
      <c r="K742" s="21"/>
      <c r="L742" s="21"/>
      <c r="M742" s="21"/>
      <c r="N742" s="21"/>
      <c r="O742" s="21"/>
      <c r="P742" s="21"/>
      <c r="Q742" s="21"/>
      <c r="R742" s="21"/>
      <c r="S742" s="21"/>
      <c r="T742" s="21"/>
      <c r="U742" s="21"/>
      <c r="V742" s="21"/>
      <c r="W742" s="21"/>
      <c r="X742" s="21"/>
      <c r="Y742" s="21"/>
      <c r="Z742" s="21"/>
    </row>
    <row r="743" customFormat="false" ht="13.8" hidden="false" customHeight="false" outlineLevel="0" collapsed="false">
      <c r="A743" s="21"/>
      <c r="B743" s="21"/>
      <c r="C743" s="21"/>
      <c r="D743" s="21"/>
      <c r="E743" s="21"/>
      <c r="F743" s="21"/>
      <c r="G743" s="21"/>
      <c r="H743" s="21"/>
      <c r="I743" s="21"/>
      <c r="J743" s="21"/>
      <c r="K743" s="21"/>
      <c r="L743" s="21"/>
      <c r="M743" s="21"/>
      <c r="N743" s="21"/>
      <c r="O743" s="21"/>
      <c r="P743" s="21"/>
      <c r="Q743" s="21"/>
      <c r="R743" s="21"/>
      <c r="S743" s="21"/>
      <c r="T743" s="21"/>
      <c r="U743" s="21"/>
      <c r="V743" s="21"/>
      <c r="W743" s="21"/>
      <c r="X743" s="21"/>
      <c r="Y743" s="21"/>
      <c r="Z743" s="21"/>
    </row>
    <row r="744" customFormat="false" ht="13.8" hidden="false" customHeight="false" outlineLevel="0" collapsed="false">
      <c r="A744" s="21"/>
      <c r="B744" s="21"/>
      <c r="C744" s="21"/>
      <c r="D744" s="21"/>
      <c r="E744" s="21"/>
      <c r="F744" s="21"/>
      <c r="G744" s="21"/>
      <c r="H744" s="21"/>
      <c r="I744" s="21"/>
      <c r="J744" s="21"/>
      <c r="K744" s="21"/>
      <c r="L744" s="21"/>
      <c r="M744" s="21"/>
      <c r="N744" s="21"/>
      <c r="O744" s="21"/>
      <c r="P744" s="21"/>
      <c r="Q744" s="21"/>
      <c r="R744" s="21"/>
      <c r="S744" s="21"/>
      <c r="T744" s="21"/>
      <c r="U744" s="21"/>
      <c r="V744" s="21"/>
      <c r="W744" s="21"/>
      <c r="X744" s="21"/>
      <c r="Y744" s="21"/>
      <c r="Z744" s="21"/>
    </row>
    <row r="745" customFormat="false" ht="13.8" hidden="false" customHeight="false" outlineLevel="0" collapsed="false">
      <c r="A745" s="21"/>
      <c r="B745" s="21"/>
      <c r="C745" s="21"/>
      <c r="D745" s="21"/>
      <c r="E745" s="21"/>
      <c r="F745" s="21"/>
      <c r="G745" s="21"/>
      <c r="H745" s="21"/>
      <c r="I745" s="21"/>
      <c r="J745" s="21"/>
      <c r="K745" s="21"/>
      <c r="L745" s="21"/>
      <c r="M745" s="21"/>
      <c r="N745" s="21"/>
      <c r="O745" s="21"/>
      <c r="P745" s="21"/>
      <c r="Q745" s="21"/>
      <c r="R745" s="21"/>
      <c r="S745" s="21"/>
      <c r="T745" s="21"/>
      <c r="U745" s="21"/>
      <c r="V745" s="21"/>
      <c r="W745" s="21"/>
      <c r="X745" s="21"/>
      <c r="Y745" s="21"/>
      <c r="Z745" s="21"/>
    </row>
    <row r="746" customFormat="false" ht="13.8" hidden="false" customHeight="false" outlineLevel="0" collapsed="false">
      <c r="A746" s="21"/>
      <c r="B746" s="21"/>
      <c r="C746" s="21"/>
      <c r="D746" s="21"/>
      <c r="E746" s="21"/>
      <c r="F746" s="21"/>
      <c r="G746" s="21"/>
      <c r="H746" s="21"/>
      <c r="I746" s="21"/>
      <c r="J746" s="21"/>
      <c r="K746" s="21"/>
      <c r="L746" s="21"/>
      <c r="M746" s="21"/>
      <c r="N746" s="21"/>
      <c r="O746" s="21"/>
      <c r="P746" s="21"/>
      <c r="Q746" s="21"/>
      <c r="R746" s="21"/>
      <c r="S746" s="21"/>
      <c r="T746" s="21"/>
      <c r="U746" s="21"/>
      <c r="V746" s="21"/>
      <c r="W746" s="21"/>
      <c r="X746" s="21"/>
      <c r="Y746" s="21"/>
      <c r="Z746" s="21"/>
    </row>
    <row r="747" customFormat="false" ht="13.8" hidden="false" customHeight="false" outlineLevel="0" collapsed="false">
      <c r="A747" s="21"/>
      <c r="B747" s="21"/>
      <c r="C747" s="21"/>
      <c r="D747" s="21"/>
      <c r="E747" s="21"/>
      <c r="F747" s="21"/>
      <c r="G747" s="21"/>
      <c r="H747" s="21"/>
      <c r="I747" s="21"/>
      <c r="J747" s="21"/>
      <c r="K747" s="21"/>
      <c r="L747" s="21"/>
      <c r="M747" s="21"/>
      <c r="N747" s="21"/>
      <c r="O747" s="21"/>
      <c r="P747" s="21"/>
      <c r="Q747" s="21"/>
      <c r="R747" s="21"/>
      <c r="S747" s="21"/>
      <c r="T747" s="21"/>
      <c r="U747" s="21"/>
      <c r="V747" s="21"/>
      <c r="W747" s="21"/>
      <c r="X747" s="21"/>
      <c r="Y747" s="21"/>
      <c r="Z747" s="21"/>
    </row>
    <row r="748" customFormat="false" ht="13.8" hidden="false" customHeight="false" outlineLevel="0" collapsed="false">
      <c r="A748" s="21"/>
      <c r="B748" s="21"/>
      <c r="C748" s="21"/>
      <c r="D748" s="21"/>
      <c r="E748" s="21"/>
      <c r="F748" s="21"/>
      <c r="G748" s="21"/>
      <c r="H748" s="21"/>
      <c r="I748" s="21"/>
      <c r="J748" s="21"/>
      <c r="K748" s="21"/>
      <c r="L748" s="21"/>
      <c r="M748" s="21"/>
      <c r="N748" s="21"/>
      <c r="O748" s="21"/>
      <c r="P748" s="21"/>
      <c r="Q748" s="21"/>
      <c r="R748" s="21"/>
      <c r="S748" s="21"/>
      <c r="T748" s="21"/>
      <c r="U748" s="21"/>
      <c r="V748" s="21"/>
      <c r="W748" s="21"/>
      <c r="X748" s="21"/>
      <c r="Y748" s="21"/>
      <c r="Z748" s="21"/>
    </row>
    <row r="749" customFormat="false" ht="13.8" hidden="false" customHeight="false" outlineLevel="0" collapsed="false">
      <c r="A749" s="21"/>
      <c r="B749" s="21"/>
      <c r="C749" s="21"/>
      <c r="D749" s="21"/>
      <c r="E749" s="21"/>
      <c r="F749" s="21"/>
      <c r="G749" s="21"/>
      <c r="H749" s="21"/>
      <c r="I749" s="21"/>
      <c r="J749" s="21"/>
      <c r="K749" s="21"/>
      <c r="L749" s="21"/>
      <c r="M749" s="21"/>
      <c r="N749" s="21"/>
      <c r="O749" s="21"/>
      <c r="P749" s="21"/>
      <c r="Q749" s="21"/>
      <c r="R749" s="21"/>
      <c r="S749" s="21"/>
      <c r="T749" s="21"/>
      <c r="U749" s="21"/>
      <c r="V749" s="21"/>
      <c r="W749" s="21"/>
      <c r="X749" s="21"/>
      <c r="Y749" s="21"/>
      <c r="Z749" s="21"/>
    </row>
    <row r="750" customFormat="false" ht="13.8" hidden="false" customHeight="false" outlineLevel="0" collapsed="false">
      <c r="A750" s="21"/>
      <c r="B750" s="21"/>
      <c r="C750" s="21"/>
      <c r="D750" s="21"/>
      <c r="E750" s="21"/>
      <c r="F750" s="21"/>
      <c r="G750" s="21"/>
      <c r="H750" s="21"/>
      <c r="I750" s="21"/>
      <c r="J750" s="21"/>
      <c r="K750" s="21"/>
      <c r="L750" s="21"/>
      <c r="M750" s="21"/>
      <c r="N750" s="21"/>
      <c r="O750" s="21"/>
      <c r="P750" s="21"/>
      <c r="Q750" s="21"/>
      <c r="R750" s="21"/>
      <c r="S750" s="21"/>
      <c r="T750" s="21"/>
      <c r="U750" s="21"/>
      <c r="V750" s="21"/>
      <c r="W750" s="21"/>
      <c r="X750" s="21"/>
      <c r="Y750" s="21"/>
      <c r="Z750" s="21"/>
    </row>
    <row r="751" customFormat="false" ht="13.8" hidden="false" customHeight="false" outlineLevel="0" collapsed="false">
      <c r="A751" s="21"/>
      <c r="B751" s="21"/>
      <c r="C751" s="21"/>
      <c r="D751" s="21"/>
      <c r="E751" s="21"/>
      <c r="F751" s="21"/>
      <c r="G751" s="21"/>
      <c r="H751" s="21"/>
      <c r="I751" s="21"/>
      <c r="J751" s="21"/>
      <c r="K751" s="21"/>
      <c r="L751" s="21"/>
      <c r="M751" s="21"/>
      <c r="N751" s="21"/>
      <c r="O751" s="21"/>
      <c r="P751" s="21"/>
      <c r="Q751" s="21"/>
      <c r="R751" s="21"/>
      <c r="S751" s="21"/>
      <c r="T751" s="21"/>
      <c r="U751" s="21"/>
      <c r="V751" s="21"/>
      <c r="W751" s="21"/>
      <c r="X751" s="21"/>
      <c r="Y751" s="21"/>
      <c r="Z751" s="21"/>
    </row>
    <row r="752" customFormat="false" ht="13.8" hidden="false" customHeight="false" outlineLevel="0" collapsed="false">
      <c r="A752" s="21"/>
      <c r="B752" s="21"/>
      <c r="C752" s="21"/>
      <c r="D752" s="21"/>
      <c r="E752" s="21"/>
      <c r="F752" s="21"/>
      <c r="G752" s="21"/>
      <c r="H752" s="21"/>
      <c r="I752" s="21"/>
      <c r="J752" s="21"/>
      <c r="K752" s="21"/>
      <c r="L752" s="21"/>
      <c r="M752" s="21"/>
      <c r="N752" s="21"/>
      <c r="O752" s="21"/>
      <c r="P752" s="21"/>
      <c r="Q752" s="21"/>
      <c r="R752" s="21"/>
      <c r="S752" s="21"/>
      <c r="T752" s="21"/>
      <c r="U752" s="21"/>
      <c r="V752" s="21"/>
      <c r="W752" s="21"/>
      <c r="X752" s="21"/>
      <c r="Y752" s="21"/>
      <c r="Z752" s="21"/>
    </row>
    <row r="753" customFormat="false" ht="13.8" hidden="false" customHeight="false" outlineLevel="0" collapsed="false">
      <c r="A753" s="21"/>
      <c r="B753" s="21"/>
      <c r="C753" s="21"/>
      <c r="D753" s="21"/>
      <c r="E753" s="21"/>
      <c r="F753" s="21"/>
      <c r="G753" s="21"/>
      <c r="H753" s="21"/>
      <c r="I753" s="21"/>
      <c r="J753" s="21"/>
      <c r="K753" s="21"/>
      <c r="L753" s="21"/>
      <c r="M753" s="21"/>
      <c r="N753" s="21"/>
      <c r="O753" s="21"/>
      <c r="P753" s="21"/>
      <c r="Q753" s="21"/>
      <c r="R753" s="21"/>
      <c r="S753" s="21"/>
      <c r="T753" s="21"/>
      <c r="U753" s="21"/>
      <c r="V753" s="21"/>
      <c r="W753" s="21"/>
      <c r="X753" s="21"/>
      <c r="Y753" s="21"/>
      <c r="Z753" s="21"/>
    </row>
    <row r="754" customFormat="false" ht="13.8" hidden="false" customHeight="false" outlineLevel="0" collapsed="false">
      <c r="A754" s="21"/>
      <c r="B754" s="21"/>
      <c r="C754" s="21"/>
      <c r="D754" s="21"/>
      <c r="E754" s="21"/>
      <c r="F754" s="21"/>
      <c r="G754" s="21"/>
      <c r="H754" s="21"/>
      <c r="I754" s="21"/>
      <c r="J754" s="21"/>
      <c r="K754" s="21"/>
      <c r="L754" s="21"/>
      <c r="M754" s="21"/>
      <c r="N754" s="21"/>
      <c r="O754" s="21"/>
      <c r="P754" s="21"/>
      <c r="Q754" s="21"/>
      <c r="R754" s="21"/>
      <c r="S754" s="21"/>
      <c r="T754" s="21"/>
      <c r="U754" s="21"/>
      <c r="V754" s="21"/>
      <c r="W754" s="21"/>
      <c r="X754" s="21"/>
      <c r="Y754" s="21"/>
      <c r="Z754" s="21"/>
    </row>
    <row r="755" customFormat="false" ht="13.8" hidden="false" customHeight="false" outlineLevel="0" collapsed="false">
      <c r="A755" s="21"/>
      <c r="B755" s="21"/>
      <c r="C755" s="21"/>
      <c r="D755" s="21"/>
      <c r="E755" s="21"/>
      <c r="F755" s="21"/>
      <c r="G755" s="21"/>
      <c r="H755" s="21"/>
      <c r="I755" s="21"/>
      <c r="J755" s="21"/>
      <c r="K755" s="21"/>
      <c r="L755" s="21"/>
      <c r="M755" s="21"/>
      <c r="N755" s="21"/>
      <c r="O755" s="21"/>
      <c r="P755" s="21"/>
      <c r="Q755" s="21"/>
      <c r="R755" s="21"/>
      <c r="S755" s="21"/>
      <c r="T755" s="21"/>
      <c r="U755" s="21"/>
      <c r="V755" s="21"/>
      <c r="W755" s="21"/>
      <c r="X755" s="21"/>
      <c r="Y755" s="21"/>
      <c r="Z755" s="21"/>
    </row>
    <row r="756" customFormat="false" ht="13.8" hidden="false" customHeight="false" outlineLevel="0" collapsed="false">
      <c r="A756" s="21"/>
      <c r="B756" s="21"/>
      <c r="C756" s="21"/>
      <c r="D756" s="21"/>
      <c r="E756" s="21"/>
      <c r="F756" s="21"/>
      <c r="G756" s="21"/>
      <c r="H756" s="21"/>
      <c r="I756" s="21"/>
      <c r="J756" s="21"/>
      <c r="K756" s="21"/>
      <c r="L756" s="21"/>
      <c r="M756" s="21"/>
      <c r="N756" s="21"/>
      <c r="O756" s="21"/>
      <c r="P756" s="21"/>
      <c r="Q756" s="21"/>
      <c r="R756" s="21"/>
      <c r="S756" s="21"/>
      <c r="T756" s="21"/>
      <c r="U756" s="21"/>
      <c r="V756" s="21"/>
      <c r="W756" s="21"/>
      <c r="X756" s="21"/>
      <c r="Y756" s="21"/>
      <c r="Z756" s="21"/>
    </row>
    <row r="757" customFormat="false" ht="13.8" hidden="false" customHeight="false" outlineLevel="0" collapsed="false">
      <c r="A757" s="21"/>
      <c r="B757" s="21"/>
      <c r="C757" s="21"/>
      <c r="D757" s="21"/>
      <c r="E757" s="21"/>
      <c r="F757" s="21"/>
      <c r="G757" s="21"/>
      <c r="H757" s="21"/>
      <c r="I757" s="21"/>
      <c r="J757" s="21"/>
      <c r="K757" s="21"/>
      <c r="L757" s="21"/>
      <c r="M757" s="21"/>
      <c r="N757" s="21"/>
      <c r="O757" s="21"/>
      <c r="P757" s="21"/>
      <c r="Q757" s="21"/>
      <c r="R757" s="21"/>
      <c r="S757" s="21"/>
      <c r="T757" s="21"/>
      <c r="U757" s="21"/>
      <c r="V757" s="21"/>
      <c r="W757" s="21"/>
      <c r="X757" s="21"/>
      <c r="Y757" s="21"/>
      <c r="Z757" s="21"/>
    </row>
    <row r="758" customFormat="false" ht="13.8" hidden="false" customHeight="false" outlineLevel="0" collapsed="false">
      <c r="A758" s="21"/>
      <c r="B758" s="21"/>
      <c r="C758" s="21"/>
      <c r="D758" s="21"/>
      <c r="E758" s="21"/>
      <c r="F758" s="21"/>
      <c r="G758" s="21"/>
      <c r="H758" s="21"/>
      <c r="I758" s="21"/>
      <c r="J758" s="21"/>
      <c r="K758" s="21"/>
      <c r="L758" s="21"/>
      <c r="M758" s="21"/>
      <c r="N758" s="21"/>
      <c r="O758" s="21"/>
      <c r="P758" s="21"/>
      <c r="Q758" s="21"/>
      <c r="R758" s="21"/>
      <c r="S758" s="21"/>
      <c r="T758" s="21"/>
      <c r="U758" s="21"/>
      <c r="V758" s="21"/>
      <c r="W758" s="21"/>
      <c r="X758" s="21"/>
      <c r="Y758" s="21"/>
      <c r="Z758" s="21"/>
    </row>
    <row r="759" customFormat="false" ht="13.8" hidden="false" customHeight="false" outlineLevel="0" collapsed="false">
      <c r="A759" s="21"/>
      <c r="B759" s="21"/>
      <c r="C759" s="21"/>
      <c r="D759" s="21"/>
      <c r="E759" s="21"/>
      <c r="F759" s="21"/>
      <c r="G759" s="21"/>
      <c r="H759" s="21"/>
      <c r="I759" s="21"/>
      <c r="J759" s="21"/>
      <c r="K759" s="21"/>
      <c r="L759" s="21"/>
      <c r="M759" s="21"/>
      <c r="N759" s="21"/>
      <c r="O759" s="21"/>
      <c r="P759" s="21"/>
      <c r="Q759" s="21"/>
      <c r="R759" s="21"/>
      <c r="S759" s="21"/>
      <c r="T759" s="21"/>
      <c r="U759" s="21"/>
      <c r="V759" s="21"/>
      <c r="W759" s="21"/>
      <c r="X759" s="21"/>
      <c r="Y759" s="21"/>
      <c r="Z759" s="21"/>
    </row>
    <row r="760" customFormat="false" ht="13.8" hidden="false" customHeight="false" outlineLevel="0" collapsed="false">
      <c r="A760" s="21"/>
      <c r="B760" s="21"/>
      <c r="C760" s="21"/>
      <c r="D760" s="21"/>
      <c r="E760" s="21"/>
      <c r="F760" s="21"/>
      <c r="G760" s="21"/>
      <c r="H760" s="21"/>
      <c r="I760" s="21"/>
      <c r="J760" s="21"/>
      <c r="K760" s="21"/>
      <c r="L760" s="21"/>
      <c r="M760" s="21"/>
      <c r="N760" s="21"/>
      <c r="O760" s="21"/>
      <c r="P760" s="21"/>
      <c r="Q760" s="21"/>
      <c r="R760" s="21"/>
      <c r="S760" s="21"/>
      <c r="T760" s="21"/>
      <c r="U760" s="21"/>
      <c r="V760" s="21"/>
      <c r="W760" s="21"/>
      <c r="X760" s="21"/>
      <c r="Y760" s="21"/>
      <c r="Z760" s="21"/>
    </row>
    <row r="761" customFormat="false" ht="13.8" hidden="false" customHeight="false" outlineLevel="0" collapsed="false">
      <c r="A761" s="21"/>
      <c r="B761" s="21"/>
      <c r="C761" s="21"/>
      <c r="D761" s="21"/>
      <c r="E761" s="21"/>
      <c r="F761" s="21"/>
      <c r="G761" s="21"/>
      <c r="H761" s="21"/>
      <c r="I761" s="21"/>
      <c r="J761" s="21"/>
      <c r="K761" s="21"/>
      <c r="L761" s="21"/>
      <c r="M761" s="21"/>
      <c r="N761" s="21"/>
      <c r="O761" s="21"/>
      <c r="P761" s="21"/>
      <c r="Q761" s="21"/>
      <c r="R761" s="21"/>
      <c r="S761" s="21"/>
      <c r="T761" s="21"/>
      <c r="U761" s="21"/>
      <c r="V761" s="21"/>
      <c r="W761" s="21"/>
      <c r="X761" s="21"/>
      <c r="Y761" s="21"/>
      <c r="Z761" s="21"/>
    </row>
    <row r="762" customFormat="false" ht="13.8" hidden="false" customHeight="false" outlineLevel="0" collapsed="false">
      <c r="A762" s="21"/>
      <c r="B762" s="21"/>
      <c r="C762" s="21"/>
      <c r="D762" s="21"/>
      <c r="E762" s="21"/>
      <c r="F762" s="21"/>
      <c r="G762" s="21"/>
      <c r="H762" s="21"/>
      <c r="I762" s="21"/>
      <c r="J762" s="21"/>
      <c r="K762" s="21"/>
      <c r="L762" s="21"/>
      <c r="M762" s="21"/>
      <c r="N762" s="21"/>
      <c r="O762" s="21"/>
      <c r="P762" s="21"/>
      <c r="Q762" s="21"/>
      <c r="R762" s="21"/>
      <c r="S762" s="21"/>
      <c r="T762" s="21"/>
      <c r="U762" s="21"/>
      <c r="V762" s="21"/>
      <c r="W762" s="21"/>
      <c r="X762" s="21"/>
      <c r="Y762" s="21"/>
      <c r="Z762" s="21"/>
    </row>
    <row r="763" customFormat="false" ht="13.8" hidden="false" customHeight="false" outlineLevel="0" collapsed="false">
      <c r="A763" s="21"/>
      <c r="B763" s="21"/>
      <c r="C763" s="21"/>
      <c r="D763" s="21"/>
      <c r="E763" s="21"/>
      <c r="F763" s="21"/>
      <c r="G763" s="21"/>
      <c r="H763" s="21"/>
      <c r="I763" s="21"/>
      <c r="J763" s="21"/>
      <c r="K763" s="21"/>
      <c r="L763" s="21"/>
      <c r="M763" s="21"/>
      <c r="N763" s="21"/>
      <c r="O763" s="21"/>
      <c r="P763" s="21"/>
      <c r="Q763" s="21"/>
      <c r="R763" s="21"/>
      <c r="S763" s="21"/>
      <c r="T763" s="21"/>
      <c r="U763" s="21"/>
      <c r="V763" s="21"/>
      <c r="W763" s="21"/>
      <c r="X763" s="21"/>
      <c r="Y763" s="21"/>
      <c r="Z763" s="21"/>
    </row>
    <row r="764" customFormat="false" ht="13.8" hidden="false" customHeight="false" outlineLevel="0" collapsed="false">
      <c r="A764" s="21"/>
      <c r="B764" s="21"/>
      <c r="C764" s="21"/>
      <c r="D764" s="21"/>
      <c r="E764" s="21"/>
      <c r="F764" s="21"/>
      <c r="G764" s="21"/>
      <c r="H764" s="21"/>
      <c r="I764" s="21"/>
      <c r="J764" s="21"/>
      <c r="K764" s="21"/>
      <c r="L764" s="21"/>
      <c r="M764" s="21"/>
      <c r="N764" s="21"/>
      <c r="O764" s="21"/>
      <c r="P764" s="21"/>
      <c r="Q764" s="21"/>
      <c r="R764" s="21"/>
      <c r="S764" s="21"/>
      <c r="T764" s="21"/>
      <c r="U764" s="21"/>
      <c r="V764" s="21"/>
      <c r="W764" s="21"/>
      <c r="X764" s="21"/>
      <c r="Y764" s="21"/>
      <c r="Z764" s="21"/>
    </row>
    <row r="765" customFormat="false" ht="13.8" hidden="false" customHeight="false" outlineLevel="0" collapsed="false">
      <c r="A765" s="21"/>
      <c r="B765" s="21"/>
      <c r="C765" s="21"/>
      <c r="D765" s="21"/>
      <c r="E765" s="21"/>
      <c r="F765" s="21"/>
      <c r="G765" s="21"/>
      <c r="H765" s="21"/>
      <c r="I765" s="21"/>
      <c r="J765" s="21"/>
      <c r="K765" s="21"/>
      <c r="L765" s="21"/>
      <c r="M765" s="21"/>
      <c r="N765" s="21"/>
      <c r="O765" s="21"/>
      <c r="P765" s="21"/>
      <c r="Q765" s="21"/>
      <c r="R765" s="21"/>
      <c r="S765" s="21"/>
      <c r="T765" s="21"/>
      <c r="U765" s="21"/>
      <c r="V765" s="21"/>
      <c r="W765" s="21"/>
      <c r="X765" s="21"/>
      <c r="Y765" s="21"/>
      <c r="Z765" s="21"/>
    </row>
    <row r="766" customFormat="false" ht="13.8" hidden="false" customHeight="false" outlineLevel="0" collapsed="false">
      <c r="A766" s="21"/>
      <c r="B766" s="21"/>
      <c r="C766" s="21"/>
      <c r="D766" s="21"/>
      <c r="E766" s="21"/>
      <c r="F766" s="21"/>
      <c r="G766" s="21"/>
      <c r="H766" s="21"/>
      <c r="I766" s="21"/>
      <c r="J766" s="21"/>
      <c r="K766" s="21"/>
      <c r="L766" s="21"/>
      <c r="M766" s="21"/>
      <c r="N766" s="21"/>
      <c r="O766" s="21"/>
      <c r="P766" s="21"/>
      <c r="Q766" s="21"/>
      <c r="R766" s="21"/>
      <c r="S766" s="21"/>
      <c r="T766" s="21"/>
      <c r="U766" s="21"/>
      <c r="V766" s="21"/>
      <c r="W766" s="21"/>
      <c r="X766" s="21"/>
      <c r="Y766" s="21"/>
      <c r="Z766" s="21"/>
    </row>
    <row r="767" customFormat="false" ht="13.8" hidden="false" customHeight="false" outlineLevel="0" collapsed="false">
      <c r="A767" s="21"/>
      <c r="B767" s="21"/>
      <c r="C767" s="21"/>
      <c r="D767" s="21"/>
      <c r="E767" s="21"/>
      <c r="F767" s="21"/>
      <c r="G767" s="21"/>
      <c r="H767" s="21"/>
      <c r="I767" s="21"/>
      <c r="J767" s="21"/>
      <c r="K767" s="21"/>
      <c r="L767" s="21"/>
      <c r="M767" s="21"/>
      <c r="N767" s="21"/>
      <c r="O767" s="21"/>
      <c r="P767" s="21"/>
      <c r="Q767" s="21"/>
      <c r="R767" s="21"/>
      <c r="S767" s="21"/>
      <c r="T767" s="21"/>
      <c r="U767" s="21"/>
      <c r="V767" s="21"/>
      <c r="W767" s="21"/>
      <c r="X767" s="21"/>
      <c r="Y767" s="21"/>
      <c r="Z767" s="21"/>
    </row>
    <row r="768" customFormat="false" ht="13.8" hidden="false" customHeight="false" outlineLevel="0" collapsed="false">
      <c r="A768" s="21"/>
      <c r="B768" s="21"/>
      <c r="C768" s="21"/>
      <c r="D768" s="21"/>
      <c r="E768" s="21"/>
      <c r="F768" s="21"/>
      <c r="G768" s="21"/>
      <c r="H768" s="21"/>
      <c r="I768" s="21"/>
      <c r="J768" s="21"/>
      <c r="K768" s="21"/>
      <c r="L768" s="21"/>
      <c r="M768" s="21"/>
      <c r="N768" s="21"/>
      <c r="O768" s="21"/>
      <c r="P768" s="21"/>
      <c r="Q768" s="21"/>
      <c r="R768" s="21"/>
      <c r="S768" s="21"/>
      <c r="T768" s="21"/>
      <c r="U768" s="21"/>
      <c r="V768" s="21"/>
      <c r="W768" s="21"/>
      <c r="X768" s="21"/>
      <c r="Y768" s="21"/>
      <c r="Z768" s="21"/>
    </row>
    <row r="769" customFormat="false" ht="13.8" hidden="false" customHeight="false" outlineLevel="0" collapsed="false">
      <c r="A769" s="21"/>
      <c r="B769" s="21"/>
      <c r="C769" s="21"/>
      <c r="D769" s="21"/>
      <c r="E769" s="21"/>
      <c r="F769" s="21"/>
      <c r="G769" s="21"/>
      <c r="H769" s="21"/>
      <c r="I769" s="21"/>
      <c r="J769" s="21"/>
      <c r="K769" s="21"/>
      <c r="L769" s="21"/>
      <c r="M769" s="21"/>
      <c r="N769" s="21"/>
      <c r="O769" s="21"/>
      <c r="P769" s="21"/>
      <c r="Q769" s="21"/>
      <c r="R769" s="21"/>
      <c r="S769" s="21"/>
      <c r="T769" s="21"/>
      <c r="U769" s="21"/>
      <c r="V769" s="21"/>
      <c r="W769" s="21"/>
      <c r="X769" s="21"/>
      <c r="Y769" s="21"/>
      <c r="Z769" s="21"/>
    </row>
    <row r="770" customFormat="false" ht="13.8" hidden="false" customHeight="false" outlineLevel="0" collapsed="false">
      <c r="A770" s="21"/>
      <c r="B770" s="21"/>
      <c r="C770" s="21"/>
      <c r="D770" s="21"/>
      <c r="E770" s="21"/>
      <c r="F770" s="21"/>
      <c r="G770" s="21"/>
      <c r="H770" s="21"/>
      <c r="I770" s="21"/>
      <c r="J770" s="21"/>
      <c r="K770" s="21"/>
      <c r="L770" s="21"/>
      <c r="M770" s="21"/>
      <c r="N770" s="21"/>
      <c r="O770" s="21"/>
      <c r="P770" s="21"/>
      <c r="Q770" s="21"/>
      <c r="R770" s="21"/>
      <c r="S770" s="21"/>
      <c r="T770" s="21"/>
      <c r="U770" s="21"/>
      <c r="V770" s="21"/>
      <c r="W770" s="21"/>
      <c r="X770" s="21"/>
      <c r="Y770" s="21"/>
      <c r="Z770" s="21"/>
    </row>
    <row r="771" customFormat="false" ht="13.8" hidden="false" customHeight="false" outlineLevel="0" collapsed="false">
      <c r="A771" s="21"/>
      <c r="B771" s="21"/>
      <c r="C771" s="21"/>
      <c r="D771" s="21"/>
      <c r="E771" s="21"/>
      <c r="F771" s="21"/>
      <c r="G771" s="21"/>
      <c r="H771" s="21"/>
      <c r="I771" s="21"/>
      <c r="J771" s="21"/>
      <c r="K771" s="21"/>
      <c r="L771" s="21"/>
      <c r="M771" s="21"/>
      <c r="N771" s="21"/>
      <c r="O771" s="21"/>
      <c r="P771" s="21"/>
      <c r="Q771" s="21"/>
      <c r="R771" s="21"/>
      <c r="S771" s="21"/>
      <c r="T771" s="21"/>
      <c r="U771" s="21"/>
      <c r="V771" s="21"/>
      <c r="W771" s="21"/>
      <c r="X771" s="21"/>
      <c r="Y771" s="21"/>
      <c r="Z771" s="21"/>
    </row>
    <row r="772" customFormat="false" ht="13.8" hidden="false" customHeight="false" outlineLevel="0" collapsed="false">
      <c r="A772" s="21"/>
      <c r="B772" s="21"/>
      <c r="C772" s="21"/>
      <c r="D772" s="21"/>
      <c r="E772" s="21"/>
      <c r="F772" s="21"/>
      <c r="G772" s="21"/>
      <c r="H772" s="21"/>
      <c r="I772" s="21"/>
      <c r="J772" s="21"/>
      <c r="K772" s="21"/>
      <c r="L772" s="21"/>
      <c r="M772" s="21"/>
      <c r="N772" s="21"/>
      <c r="O772" s="21"/>
      <c r="P772" s="21"/>
      <c r="Q772" s="21"/>
      <c r="R772" s="21"/>
      <c r="S772" s="21"/>
      <c r="T772" s="21"/>
      <c r="U772" s="21"/>
      <c r="V772" s="21"/>
      <c r="W772" s="21"/>
      <c r="X772" s="21"/>
      <c r="Y772" s="21"/>
      <c r="Z772" s="21"/>
    </row>
    <row r="773" customFormat="false" ht="13.8" hidden="false" customHeight="false" outlineLevel="0" collapsed="false">
      <c r="A773" s="21"/>
      <c r="B773" s="21"/>
      <c r="C773" s="21"/>
      <c r="D773" s="21"/>
      <c r="E773" s="21"/>
      <c r="F773" s="21"/>
      <c r="G773" s="21"/>
      <c r="H773" s="21"/>
      <c r="I773" s="21"/>
      <c r="J773" s="21"/>
      <c r="K773" s="21"/>
      <c r="L773" s="21"/>
      <c r="M773" s="21"/>
      <c r="N773" s="21"/>
      <c r="O773" s="21"/>
      <c r="P773" s="21"/>
      <c r="Q773" s="21"/>
      <c r="R773" s="21"/>
      <c r="S773" s="21"/>
      <c r="T773" s="21"/>
      <c r="U773" s="21"/>
      <c r="V773" s="21"/>
      <c r="W773" s="21"/>
      <c r="X773" s="21"/>
      <c r="Y773" s="21"/>
      <c r="Z773" s="21"/>
    </row>
    <row r="774" customFormat="false" ht="13.8" hidden="false" customHeight="false" outlineLevel="0" collapsed="false">
      <c r="A774" s="21"/>
      <c r="B774" s="21"/>
      <c r="C774" s="21"/>
      <c r="D774" s="21"/>
      <c r="E774" s="21"/>
      <c r="F774" s="21"/>
      <c r="G774" s="21"/>
      <c r="H774" s="21"/>
      <c r="I774" s="21"/>
      <c r="J774" s="21"/>
      <c r="K774" s="21"/>
      <c r="L774" s="21"/>
      <c r="M774" s="21"/>
      <c r="N774" s="21"/>
      <c r="O774" s="21"/>
      <c r="P774" s="21"/>
      <c r="Q774" s="21"/>
      <c r="R774" s="21"/>
      <c r="S774" s="21"/>
      <c r="T774" s="21"/>
      <c r="U774" s="21"/>
      <c r="V774" s="21"/>
      <c r="W774" s="21"/>
      <c r="X774" s="21"/>
      <c r="Y774" s="21"/>
      <c r="Z774" s="21"/>
    </row>
    <row r="775" customFormat="false" ht="13.8" hidden="false" customHeight="false" outlineLevel="0" collapsed="false">
      <c r="A775" s="21"/>
      <c r="B775" s="21"/>
      <c r="C775" s="21"/>
      <c r="D775" s="21"/>
      <c r="E775" s="21"/>
      <c r="F775" s="21"/>
      <c r="G775" s="21"/>
      <c r="H775" s="21"/>
      <c r="I775" s="21"/>
      <c r="J775" s="21"/>
      <c r="K775" s="21"/>
      <c r="L775" s="21"/>
      <c r="M775" s="21"/>
      <c r="N775" s="21"/>
      <c r="O775" s="21"/>
      <c r="P775" s="21"/>
      <c r="Q775" s="21"/>
      <c r="R775" s="21"/>
      <c r="S775" s="21"/>
      <c r="T775" s="21"/>
      <c r="U775" s="21"/>
      <c r="V775" s="21"/>
      <c r="W775" s="21"/>
      <c r="X775" s="21"/>
      <c r="Y775" s="21"/>
      <c r="Z775" s="21"/>
    </row>
    <row r="776" customFormat="false" ht="13.8" hidden="false" customHeight="false" outlineLevel="0" collapsed="false">
      <c r="A776" s="21"/>
      <c r="B776" s="21"/>
      <c r="C776" s="21"/>
      <c r="D776" s="21"/>
      <c r="E776" s="21"/>
      <c r="F776" s="21"/>
      <c r="G776" s="21"/>
      <c r="H776" s="21"/>
      <c r="I776" s="21"/>
      <c r="J776" s="21"/>
      <c r="K776" s="21"/>
      <c r="L776" s="21"/>
      <c r="M776" s="21"/>
      <c r="N776" s="21"/>
      <c r="O776" s="21"/>
      <c r="P776" s="21"/>
      <c r="Q776" s="21"/>
      <c r="R776" s="21"/>
      <c r="S776" s="21"/>
      <c r="T776" s="21"/>
      <c r="U776" s="21"/>
      <c r="V776" s="21"/>
      <c r="W776" s="21"/>
      <c r="X776" s="21"/>
      <c r="Y776" s="21"/>
      <c r="Z776" s="21"/>
    </row>
    <row r="777" customFormat="false" ht="13.8" hidden="false" customHeight="false" outlineLevel="0" collapsed="false">
      <c r="A777" s="21"/>
      <c r="B777" s="21"/>
      <c r="C777" s="21"/>
      <c r="D777" s="21"/>
      <c r="E777" s="21"/>
      <c r="F777" s="21"/>
      <c r="G777" s="21"/>
      <c r="H777" s="21"/>
      <c r="I777" s="21"/>
      <c r="J777" s="21"/>
      <c r="K777" s="21"/>
      <c r="L777" s="21"/>
      <c r="M777" s="21"/>
      <c r="N777" s="21"/>
      <c r="O777" s="21"/>
      <c r="P777" s="21"/>
      <c r="Q777" s="21"/>
      <c r="R777" s="21"/>
      <c r="S777" s="21"/>
      <c r="T777" s="21"/>
      <c r="U777" s="21"/>
      <c r="V777" s="21"/>
      <c r="W777" s="21"/>
      <c r="X777" s="21"/>
      <c r="Y777" s="21"/>
      <c r="Z777" s="21"/>
    </row>
    <row r="778" customFormat="false" ht="13.8" hidden="false" customHeight="false" outlineLevel="0" collapsed="false">
      <c r="A778" s="21"/>
      <c r="B778" s="21"/>
      <c r="C778" s="21"/>
      <c r="D778" s="21"/>
      <c r="E778" s="21"/>
      <c r="F778" s="21"/>
      <c r="G778" s="21"/>
      <c r="H778" s="21"/>
      <c r="I778" s="21"/>
      <c r="J778" s="21"/>
      <c r="K778" s="21"/>
      <c r="L778" s="21"/>
      <c r="M778" s="21"/>
      <c r="N778" s="21"/>
      <c r="O778" s="21"/>
      <c r="P778" s="21"/>
      <c r="Q778" s="21"/>
      <c r="R778" s="21"/>
      <c r="S778" s="21"/>
      <c r="T778" s="21"/>
      <c r="U778" s="21"/>
      <c r="V778" s="21"/>
      <c r="W778" s="21"/>
      <c r="X778" s="21"/>
      <c r="Y778" s="21"/>
      <c r="Z778" s="21"/>
    </row>
    <row r="779" customFormat="false" ht="13.8" hidden="false" customHeight="false" outlineLevel="0" collapsed="false">
      <c r="A779" s="21"/>
      <c r="B779" s="21"/>
      <c r="C779" s="21"/>
      <c r="D779" s="21"/>
      <c r="E779" s="21"/>
      <c r="F779" s="21"/>
      <c r="G779" s="21"/>
      <c r="H779" s="21"/>
      <c r="I779" s="21"/>
      <c r="J779" s="21"/>
      <c r="K779" s="21"/>
      <c r="L779" s="21"/>
      <c r="M779" s="21"/>
      <c r="N779" s="21"/>
      <c r="O779" s="21"/>
      <c r="P779" s="21"/>
      <c r="Q779" s="21"/>
      <c r="R779" s="21"/>
      <c r="S779" s="21"/>
      <c r="T779" s="21"/>
      <c r="U779" s="21"/>
      <c r="V779" s="21"/>
      <c r="W779" s="21"/>
      <c r="X779" s="21"/>
      <c r="Y779" s="21"/>
      <c r="Z779" s="21"/>
    </row>
    <row r="780" customFormat="false" ht="13.8" hidden="false" customHeight="false" outlineLevel="0" collapsed="false">
      <c r="A780" s="21"/>
      <c r="B780" s="21"/>
      <c r="C780" s="21"/>
      <c r="D780" s="21"/>
      <c r="E780" s="21"/>
      <c r="F780" s="21"/>
      <c r="G780" s="21"/>
      <c r="H780" s="21"/>
      <c r="I780" s="21"/>
      <c r="J780" s="21"/>
      <c r="K780" s="21"/>
      <c r="L780" s="21"/>
      <c r="M780" s="21"/>
      <c r="N780" s="21"/>
      <c r="O780" s="21"/>
      <c r="P780" s="21"/>
      <c r="Q780" s="21"/>
      <c r="R780" s="21"/>
      <c r="S780" s="21"/>
      <c r="T780" s="21"/>
      <c r="U780" s="21"/>
      <c r="V780" s="21"/>
      <c r="W780" s="21"/>
      <c r="X780" s="21"/>
      <c r="Y780" s="21"/>
      <c r="Z780" s="21"/>
    </row>
    <row r="781" customFormat="false" ht="13.8" hidden="false" customHeight="false" outlineLevel="0" collapsed="false">
      <c r="A781" s="21"/>
      <c r="B781" s="21"/>
      <c r="C781" s="21"/>
      <c r="D781" s="21"/>
      <c r="E781" s="21"/>
      <c r="F781" s="21"/>
      <c r="G781" s="21"/>
      <c r="H781" s="21"/>
      <c r="I781" s="21"/>
      <c r="J781" s="21"/>
      <c r="K781" s="21"/>
      <c r="L781" s="21"/>
      <c r="M781" s="21"/>
      <c r="N781" s="21"/>
      <c r="O781" s="21"/>
      <c r="P781" s="21"/>
      <c r="Q781" s="21"/>
      <c r="R781" s="21"/>
      <c r="S781" s="21"/>
      <c r="T781" s="21"/>
      <c r="U781" s="21"/>
      <c r="V781" s="21"/>
      <c r="W781" s="21"/>
      <c r="X781" s="21"/>
      <c r="Y781" s="21"/>
      <c r="Z781" s="21"/>
    </row>
    <row r="782" customFormat="false" ht="13.8" hidden="false" customHeight="false" outlineLevel="0" collapsed="false">
      <c r="A782" s="21"/>
      <c r="B782" s="21"/>
      <c r="C782" s="21"/>
      <c r="D782" s="21"/>
      <c r="E782" s="21"/>
      <c r="F782" s="21"/>
      <c r="G782" s="21"/>
      <c r="H782" s="21"/>
      <c r="I782" s="21"/>
      <c r="J782" s="21"/>
      <c r="K782" s="21"/>
      <c r="L782" s="21"/>
      <c r="M782" s="21"/>
      <c r="N782" s="21"/>
      <c r="O782" s="21"/>
      <c r="P782" s="21"/>
      <c r="Q782" s="21"/>
      <c r="R782" s="21"/>
      <c r="S782" s="21"/>
      <c r="T782" s="21"/>
      <c r="U782" s="21"/>
      <c r="V782" s="21"/>
      <c r="W782" s="21"/>
      <c r="X782" s="21"/>
      <c r="Y782" s="21"/>
      <c r="Z782" s="21"/>
    </row>
    <row r="783" customFormat="false" ht="13.8" hidden="false" customHeight="false" outlineLevel="0" collapsed="false">
      <c r="A783" s="21"/>
      <c r="B783" s="21"/>
      <c r="C783" s="21"/>
      <c r="D783" s="21"/>
      <c r="E783" s="21"/>
      <c r="F783" s="21"/>
      <c r="G783" s="21"/>
      <c r="H783" s="21"/>
      <c r="I783" s="21"/>
      <c r="J783" s="21"/>
      <c r="K783" s="21"/>
      <c r="L783" s="21"/>
      <c r="M783" s="21"/>
      <c r="N783" s="21"/>
      <c r="O783" s="21"/>
      <c r="P783" s="21"/>
      <c r="Q783" s="21"/>
      <c r="R783" s="21"/>
      <c r="S783" s="21"/>
      <c r="T783" s="21"/>
      <c r="U783" s="21"/>
      <c r="V783" s="21"/>
      <c r="W783" s="21"/>
      <c r="X783" s="21"/>
      <c r="Y783" s="21"/>
      <c r="Z783" s="21"/>
    </row>
    <row r="784" customFormat="false" ht="13.8" hidden="false" customHeight="false" outlineLevel="0" collapsed="false">
      <c r="A784" s="21"/>
      <c r="B784" s="21"/>
      <c r="C784" s="21"/>
      <c r="D784" s="21"/>
      <c r="E784" s="21"/>
      <c r="F784" s="21"/>
      <c r="G784" s="21"/>
      <c r="H784" s="21"/>
      <c r="I784" s="21"/>
      <c r="J784" s="21"/>
      <c r="K784" s="21"/>
      <c r="L784" s="21"/>
      <c r="M784" s="21"/>
      <c r="N784" s="21"/>
      <c r="O784" s="21"/>
      <c r="P784" s="21"/>
      <c r="Q784" s="21"/>
      <c r="R784" s="21"/>
      <c r="S784" s="21"/>
      <c r="T784" s="21"/>
      <c r="U784" s="21"/>
      <c r="V784" s="21"/>
      <c r="W784" s="21"/>
      <c r="X784" s="21"/>
      <c r="Y784" s="21"/>
      <c r="Z784" s="21"/>
    </row>
    <row r="785" customFormat="false" ht="13.8" hidden="false" customHeight="false" outlineLevel="0" collapsed="false">
      <c r="A785" s="21"/>
      <c r="B785" s="21"/>
      <c r="C785" s="21"/>
      <c r="D785" s="21"/>
      <c r="E785" s="21"/>
      <c r="F785" s="21"/>
      <c r="G785" s="21"/>
      <c r="H785" s="21"/>
      <c r="I785" s="21"/>
      <c r="J785" s="21"/>
      <c r="K785" s="21"/>
      <c r="L785" s="21"/>
      <c r="M785" s="21"/>
      <c r="N785" s="21"/>
      <c r="O785" s="21"/>
      <c r="P785" s="21"/>
      <c r="Q785" s="21"/>
      <c r="R785" s="21"/>
      <c r="S785" s="21"/>
      <c r="T785" s="21"/>
      <c r="U785" s="21"/>
      <c r="V785" s="21"/>
      <c r="W785" s="21"/>
      <c r="X785" s="21"/>
      <c r="Y785" s="21"/>
      <c r="Z785" s="21"/>
    </row>
    <row r="786" customFormat="false" ht="13.8" hidden="false" customHeight="false" outlineLevel="0" collapsed="false">
      <c r="A786" s="21"/>
      <c r="B786" s="21"/>
      <c r="C786" s="21"/>
      <c r="D786" s="21"/>
      <c r="E786" s="21"/>
      <c r="F786" s="21"/>
      <c r="G786" s="21"/>
      <c r="H786" s="21"/>
      <c r="I786" s="21"/>
      <c r="J786" s="21"/>
      <c r="K786" s="21"/>
      <c r="L786" s="21"/>
      <c r="M786" s="21"/>
      <c r="N786" s="21"/>
      <c r="O786" s="21"/>
      <c r="P786" s="21"/>
      <c r="Q786" s="21"/>
      <c r="R786" s="21"/>
      <c r="S786" s="21"/>
      <c r="T786" s="21"/>
      <c r="U786" s="21"/>
      <c r="V786" s="21"/>
      <c r="W786" s="21"/>
      <c r="X786" s="21"/>
      <c r="Y786" s="21"/>
      <c r="Z786" s="21"/>
    </row>
    <row r="787" customFormat="false" ht="13.8" hidden="false" customHeight="false" outlineLevel="0" collapsed="false">
      <c r="A787" s="21"/>
      <c r="B787" s="21"/>
      <c r="C787" s="21"/>
      <c r="D787" s="21"/>
      <c r="E787" s="21"/>
      <c r="F787" s="21"/>
      <c r="G787" s="21"/>
      <c r="H787" s="21"/>
      <c r="I787" s="21"/>
      <c r="J787" s="21"/>
      <c r="K787" s="21"/>
      <c r="L787" s="21"/>
      <c r="M787" s="21"/>
      <c r="N787" s="21"/>
      <c r="O787" s="21"/>
      <c r="P787" s="21"/>
      <c r="Q787" s="21"/>
      <c r="R787" s="21"/>
      <c r="S787" s="21"/>
      <c r="T787" s="21"/>
      <c r="U787" s="21"/>
      <c r="V787" s="21"/>
      <c r="W787" s="21"/>
      <c r="X787" s="21"/>
      <c r="Y787" s="21"/>
      <c r="Z787" s="21"/>
    </row>
    <row r="788" customFormat="false" ht="13.8" hidden="false" customHeight="false" outlineLevel="0" collapsed="false">
      <c r="A788" s="21"/>
      <c r="B788" s="21"/>
      <c r="C788" s="21"/>
      <c r="D788" s="21"/>
      <c r="E788" s="21"/>
      <c r="F788" s="21"/>
      <c r="G788" s="21"/>
      <c r="H788" s="21"/>
      <c r="I788" s="21"/>
      <c r="J788" s="21"/>
      <c r="K788" s="21"/>
      <c r="L788" s="21"/>
      <c r="M788" s="21"/>
      <c r="N788" s="21"/>
      <c r="O788" s="21"/>
      <c r="P788" s="21"/>
      <c r="Q788" s="21"/>
      <c r="R788" s="21"/>
      <c r="S788" s="21"/>
      <c r="T788" s="21"/>
      <c r="U788" s="21"/>
      <c r="V788" s="21"/>
      <c r="W788" s="21"/>
      <c r="X788" s="21"/>
      <c r="Y788" s="21"/>
      <c r="Z788" s="21"/>
    </row>
    <row r="789" customFormat="false" ht="13.8" hidden="false" customHeight="false" outlineLevel="0" collapsed="false">
      <c r="A789" s="21"/>
      <c r="B789" s="21"/>
      <c r="C789" s="21"/>
      <c r="D789" s="21"/>
      <c r="E789" s="21"/>
      <c r="F789" s="21"/>
      <c r="G789" s="21"/>
      <c r="H789" s="21"/>
      <c r="I789" s="21"/>
      <c r="J789" s="21"/>
      <c r="K789" s="21"/>
      <c r="L789" s="21"/>
      <c r="M789" s="21"/>
      <c r="N789" s="21"/>
      <c r="O789" s="21"/>
      <c r="P789" s="21"/>
      <c r="Q789" s="21"/>
      <c r="R789" s="21"/>
      <c r="S789" s="21"/>
      <c r="T789" s="21"/>
      <c r="U789" s="21"/>
      <c r="V789" s="21"/>
      <c r="W789" s="21"/>
      <c r="X789" s="21"/>
      <c r="Y789" s="21"/>
      <c r="Z789" s="21"/>
    </row>
    <row r="790" customFormat="false" ht="13.8" hidden="false" customHeight="false" outlineLevel="0" collapsed="false">
      <c r="A790" s="21"/>
      <c r="B790" s="21"/>
      <c r="C790" s="21"/>
      <c r="D790" s="21"/>
      <c r="E790" s="21"/>
      <c r="F790" s="21"/>
      <c r="G790" s="21"/>
      <c r="H790" s="21"/>
      <c r="I790" s="21"/>
      <c r="J790" s="21"/>
      <c r="K790" s="21"/>
      <c r="L790" s="21"/>
      <c r="M790" s="21"/>
      <c r="N790" s="21"/>
      <c r="O790" s="21"/>
      <c r="P790" s="21"/>
      <c r="Q790" s="21"/>
      <c r="R790" s="21"/>
      <c r="S790" s="21"/>
      <c r="T790" s="21"/>
      <c r="U790" s="21"/>
      <c r="V790" s="21"/>
      <c r="W790" s="21"/>
      <c r="X790" s="21"/>
      <c r="Y790" s="21"/>
      <c r="Z790" s="21"/>
    </row>
    <row r="791" customFormat="false" ht="13.8" hidden="false" customHeight="false" outlineLevel="0" collapsed="false">
      <c r="A791" s="21"/>
      <c r="B791" s="21"/>
      <c r="C791" s="21"/>
      <c r="D791" s="21"/>
      <c r="E791" s="21"/>
      <c r="F791" s="21"/>
      <c r="G791" s="21"/>
      <c r="H791" s="21"/>
      <c r="I791" s="21"/>
      <c r="J791" s="21"/>
      <c r="K791" s="21"/>
      <c r="L791" s="21"/>
      <c r="M791" s="21"/>
      <c r="N791" s="21"/>
      <c r="O791" s="21"/>
      <c r="P791" s="21"/>
      <c r="Q791" s="21"/>
      <c r="R791" s="21"/>
      <c r="S791" s="21"/>
      <c r="T791" s="21"/>
      <c r="U791" s="21"/>
      <c r="V791" s="21"/>
      <c r="W791" s="21"/>
      <c r="X791" s="21"/>
      <c r="Y791" s="21"/>
      <c r="Z791" s="21"/>
    </row>
    <row r="792" customFormat="false" ht="13.8" hidden="false" customHeight="false" outlineLevel="0" collapsed="false">
      <c r="A792" s="21"/>
      <c r="B792" s="21"/>
      <c r="C792" s="21"/>
      <c r="D792" s="21"/>
      <c r="E792" s="21"/>
      <c r="F792" s="21"/>
      <c r="G792" s="21"/>
      <c r="H792" s="21"/>
      <c r="I792" s="21"/>
      <c r="J792" s="21"/>
      <c r="K792" s="21"/>
      <c r="L792" s="21"/>
      <c r="M792" s="21"/>
      <c r="N792" s="21"/>
      <c r="O792" s="21"/>
      <c r="P792" s="21"/>
      <c r="Q792" s="21"/>
      <c r="R792" s="21"/>
      <c r="S792" s="21"/>
      <c r="T792" s="21"/>
      <c r="U792" s="21"/>
      <c r="V792" s="21"/>
      <c r="W792" s="21"/>
      <c r="X792" s="21"/>
      <c r="Y792" s="21"/>
      <c r="Z792" s="21"/>
    </row>
    <row r="793" customFormat="false" ht="13.8" hidden="false" customHeight="false" outlineLevel="0" collapsed="false">
      <c r="A793" s="21"/>
      <c r="B793" s="21"/>
      <c r="C793" s="21"/>
      <c r="D793" s="21"/>
      <c r="E793" s="21"/>
      <c r="F793" s="21"/>
      <c r="G793" s="21"/>
      <c r="H793" s="21"/>
      <c r="I793" s="21"/>
      <c r="J793" s="21"/>
      <c r="K793" s="21"/>
      <c r="L793" s="21"/>
      <c r="M793" s="21"/>
      <c r="N793" s="21"/>
      <c r="O793" s="21"/>
      <c r="P793" s="21"/>
      <c r="Q793" s="21"/>
      <c r="R793" s="21"/>
      <c r="S793" s="21"/>
      <c r="T793" s="21"/>
      <c r="U793" s="21"/>
      <c r="V793" s="21"/>
      <c r="W793" s="21"/>
      <c r="X793" s="21"/>
      <c r="Y793" s="21"/>
      <c r="Z793" s="21"/>
    </row>
    <row r="794" customFormat="false" ht="13.8" hidden="false" customHeight="false" outlineLevel="0" collapsed="false">
      <c r="A794" s="21"/>
      <c r="B794" s="21"/>
      <c r="C794" s="21"/>
      <c r="D794" s="21"/>
      <c r="E794" s="21"/>
      <c r="F794" s="21"/>
      <c r="G794" s="21"/>
      <c r="H794" s="21"/>
      <c r="I794" s="21"/>
      <c r="J794" s="21"/>
      <c r="K794" s="21"/>
      <c r="L794" s="21"/>
      <c r="M794" s="21"/>
      <c r="N794" s="21"/>
      <c r="O794" s="21"/>
      <c r="P794" s="21"/>
      <c r="Q794" s="21"/>
      <c r="R794" s="21"/>
      <c r="S794" s="21"/>
      <c r="T794" s="21"/>
      <c r="U794" s="21"/>
      <c r="V794" s="21"/>
      <c r="W794" s="21"/>
      <c r="X794" s="21"/>
      <c r="Y794" s="21"/>
      <c r="Z794" s="21"/>
    </row>
    <row r="795" customFormat="false" ht="13.8" hidden="false" customHeight="false" outlineLevel="0" collapsed="false">
      <c r="A795" s="21"/>
      <c r="B795" s="21"/>
      <c r="C795" s="21"/>
      <c r="D795" s="21"/>
      <c r="E795" s="21"/>
      <c r="F795" s="21"/>
      <c r="G795" s="21"/>
      <c r="H795" s="21"/>
      <c r="I795" s="21"/>
      <c r="J795" s="21"/>
      <c r="K795" s="21"/>
      <c r="L795" s="21"/>
      <c r="M795" s="21"/>
      <c r="N795" s="21"/>
      <c r="O795" s="21"/>
      <c r="P795" s="21"/>
      <c r="Q795" s="21"/>
      <c r="R795" s="21"/>
      <c r="S795" s="21"/>
      <c r="T795" s="21"/>
      <c r="U795" s="21"/>
      <c r="V795" s="21"/>
      <c r="W795" s="21"/>
      <c r="X795" s="21"/>
      <c r="Y795" s="21"/>
      <c r="Z795" s="21"/>
    </row>
    <row r="796" customFormat="false" ht="13.8" hidden="false" customHeight="false" outlineLevel="0" collapsed="false">
      <c r="A796" s="21"/>
      <c r="B796" s="21"/>
      <c r="C796" s="21"/>
      <c r="D796" s="21"/>
      <c r="E796" s="21"/>
      <c r="F796" s="21"/>
      <c r="G796" s="21"/>
      <c r="H796" s="21"/>
      <c r="I796" s="21"/>
      <c r="J796" s="21"/>
      <c r="K796" s="21"/>
      <c r="L796" s="21"/>
      <c r="M796" s="21"/>
      <c r="N796" s="21"/>
      <c r="O796" s="21"/>
      <c r="P796" s="21"/>
      <c r="Q796" s="21"/>
      <c r="R796" s="21"/>
      <c r="S796" s="21"/>
      <c r="T796" s="21"/>
      <c r="U796" s="21"/>
      <c r="V796" s="21"/>
      <c r="W796" s="21"/>
      <c r="X796" s="21"/>
      <c r="Y796" s="21"/>
      <c r="Z796" s="21"/>
    </row>
    <row r="797" customFormat="false" ht="13.8" hidden="false" customHeight="false" outlineLevel="0" collapsed="false">
      <c r="A797" s="21"/>
      <c r="B797" s="21"/>
      <c r="C797" s="21"/>
      <c r="D797" s="21"/>
      <c r="E797" s="21"/>
      <c r="F797" s="21"/>
      <c r="G797" s="21"/>
      <c r="H797" s="21"/>
      <c r="I797" s="21"/>
      <c r="J797" s="21"/>
      <c r="K797" s="21"/>
      <c r="L797" s="21"/>
      <c r="M797" s="21"/>
      <c r="N797" s="21"/>
      <c r="O797" s="21"/>
      <c r="P797" s="21"/>
      <c r="Q797" s="21"/>
      <c r="R797" s="21"/>
      <c r="S797" s="21"/>
      <c r="T797" s="21"/>
      <c r="U797" s="21"/>
      <c r="V797" s="21"/>
      <c r="W797" s="21"/>
      <c r="X797" s="21"/>
      <c r="Y797" s="21"/>
      <c r="Z797" s="21"/>
    </row>
    <row r="798" customFormat="false" ht="13.8" hidden="false" customHeight="false" outlineLevel="0" collapsed="false">
      <c r="A798" s="21"/>
      <c r="B798" s="21"/>
      <c r="C798" s="21"/>
      <c r="D798" s="21"/>
      <c r="E798" s="21"/>
      <c r="F798" s="21"/>
      <c r="G798" s="21"/>
      <c r="H798" s="21"/>
      <c r="I798" s="21"/>
      <c r="J798" s="21"/>
      <c r="K798" s="21"/>
      <c r="L798" s="21"/>
      <c r="M798" s="21"/>
      <c r="N798" s="21"/>
      <c r="O798" s="21"/>
      <c r="P798" s="21"/>
      <c r="Q798" s="21"/>
      <c r="R798" s="21"/>
      <c r="S798" s="21"/>
      <c r="T798" s="21"/>
      <c r="U798" s="21"/>
      <c r="V798" s="21"/>
      <c r="W798" s="21"/>
      <c r="X798" s="21"/>
      <c r="Y798" s="21"/>
      <c r="Z798" s="21"/>
    </row>
    <row r="799" customFormat="false" ht="13.8" hidden="false" customHeight="false" outlineLevel="0" collapsed="false">
      <c r="A799" s="21"/>
      <c r="B799" s="21"/>
      <c r="C799" s="21"/>
      <c r="D799" s="21"/>
      <c r="E799" s="21"/>
      <c r="F799" s="21"/>
      <c r="G799" s="21"/>
      <c r="H799" s="21"/>
      <c r="I799" s="21"/>
      <c r="J799" s="21"/>
      <c r="K799" s="21"/>
      <c r="L799" s="21"/>
      <c r="M799" s="21"/>
      <c r="N799" s="21"/>
      <c r="O799" s="21"/>
      <c r="P799" s="21"/>
      <c r="Q799" s="21"/>
      <c r="R799" s="21"/>
      <c r="S799" s="21"/>
      <c r="T799" s="21"/>
      <c r="U799" s="21"/>
      <c r="V799" s="21"/>
      <c r="W799" s="21"/>
      <c r="X799" s="21"/>
      <c r="Y799" s="21"/>
      <c r="Z799" s="21"/>
    </row>
    <row r="800" customFormat="false" ht="13.8" hidden="false" customHeight="false" outlineLevel="0" collapsed="false">
      <c r="A800" s="21"/>
      <c r="B800" s="21"/>
      <c r="C800" s="21"/>
      <c r="D800" s="21"/>
      <c r="E800" s="21"/>
      <c r="F800" s="21"/>
      <c r="G800" s="21"/>
      <c r="H800" s="21"/>
      <c r="I800" s="21"/>
      <c r="J800" s="21"/>
      <c r="K800" s="21"/>
      <c r="L800" s="21"/>
      <c r="M800" s="21"/>
      <c r="N800" s="21"/>
      <c r="O800" s="21"/>
      <c r="P800" s="21"/>
      <c r="Q800" s="21"/>
      <c r="R800" s="21"/>
      <c r="S800" s="21"/>
      <c r="T800" s="21"/>
      <c r="U800" s="21"/>
      <c r="V800" s="21"/>
      <c r="W800" s="21"/>
      <c r="X800" s="21"/>
      <c r="Y800" s="21"/>
      <c r="Z800" s="21"/>
    </row>
    <row r="801" customFormat="false" ht="13.8" hidden="false" customHeight="false" outlineLevel="0" collapsed="false">
      <c r="A801" s="21"/>
      <c r="B801" s="21"/>
      <c r="C801" s="21"/>
      <c r="D801" s="21"/>
      <c r="E801" s="21"/>
      <c r="F801" s="21"/>
      <c r="G801" s="21"/>
      <c r="H801" s="21"/>
      <c r="I801" s="21"/>
      <c r="J801" s="21"/>
      <c r="K801" s="21"/>
      <c r="L801" s="21"/>
      <c r="M801" s="21"/>
      <c r="N801" s="21"/>
      <c r="O801" s="21"/>
      <c r="P801" s="21"/>
      <c r="Q801" s="21"/>
      <c r="R801" s="21"/>
      <c r="S801" s="21"/>
      <c r="T801" s="21"/>
      <c r="U801" s="21"/>
      <c r="V801" s="21"/>
      <c r="W801" s="21"/>
      <c r="X801" s="21"/>
      <c r="Y801" s="21"/>
      <c r="Z801" s="21"/>
    </row>
    <row r="802" customFormat="false" ht="13.8" hidden="false" customHeight="false" outlineLevel="0" collapsed="false">
      <c r="A802" s="21"/>
      <c r="B802" s="21"/>
      <c r="C802" s="21"/>
      <c r="D802" s="21"/>
      <c r="E802" s="21"/>
      <c r="F802" s="21"/>
      <c r="G802" s="21"/>
      <c r="H802" s="21"/>
      <c r="I802" s="21"/>
      <c r="J802" s="21"/>
      <c r="K802" s="21"/>
      <c r="L802" s="21"/>
      <c r="M802" s="21"/>
      <c r="N802" s="21"/>
      <c r="O802" s="21"/>
      <c r="P802" s="21"/>
      <c r="Q802" s="21"/>
      <c r="R802" s="21"/>
      <c r="S802" s="21"/>
      <c r="T802" s="21"/>
      <c r="U802" s="21"/>
      <c r="V802" s="21"/>
      <c r="W802" s="21"/>
      <c r="X802" s="21"/>
      <c r="Y802" s="21"/>
      <c r="Z802" s="21"/>
    </row>
    <row r="803" customFormat="false" ht="13.8" hidden="false" customHeight="false" outlineLevel="0" collapsed="false">
      <c r="A803" s="21"/>
      <c r="B803" s="21"/>
      <c r="C803" s="21"/>
      <c r="D803" s="21"/>
      <c r="E803" s="21"/>
      <c r="F803" s="21"/>
      <c r="G803" s="21"/>
      <c r="H803" s="21"/>
      <c r="I803" s="21"/>
      <c r="J803" s="21"/>
      <c r="K803" s="21"/>
      <c r="L803" s="21"/>
      <c r="M803" s="21"/>
      <c r="N803" s="21"/>
      <c r="O803" s="21"/>
      <c r="P803" s="21"/>
      <c r="Q803" s="21"/>
      <c r="R803" s="21"/>
      <c r="S803" s="21"/>
      <c r="T803" s="21"/>
      <c r="U803" s="21"/>
      <c r="V803" s="21"/>
      <c r="W803" s="21"/>
      <c r="X803" s="21"/>
      <c r="Y803" s="21"/>
      <c r="Z803" s="21"/>
    </row>
    <row r="804" customFormat="false" ht="13.8" hidden="false" customHeight="false" outlineLevel="0" collapsed="false">
      <c r="A804" s="21"/>
      <c r="B804" s="21"/>
      <c r="C804" s="21"/>
      <c r="D804" s="21"/>
      <c r="E804" s="21"/>
      <c r="F804" s="21"/>
      <c r="G804" s="21"/>
      <c r="H804" s="21"/>
      <c r="I804" s="21"/>
      <c r="J804" s="21"/>
      <c r="K804" s="21"/>
      <c r="L804" s="21"/>
      <c r="M804" s="21"/>
      <c r="N804" s="21"/>
      <c r="O804" s="21"/>
      <c r="P804" s="21"/>
      <c r="Q804" s="21"/>
      <c r="R804" s="21"/>
      <c r="S804" s="21"/>
      <c r="T804" s="21"/>
      <c r="U804" s="21"/>
      <c r="V804" s="21"/>
      <c r="W804" s="21"/>
      <c r="X804" s="21"/>
      <c r="Y804" s="21"/>
      <c r="Z804" s="21"/>
    </row>
    <row r="805" customFormat="false" ht="13.8" hidden="false" customHeight="false" outlineLevel="0" collapsed="false">
      <c r="A805" s="21"/>
      <c r="B805" s="21"/>
      <c r="C805" s="21"/>
      <c r="D805" s="21"/>
      <c r="E805" s="21"/>
      <c r="F805" s="21"/>
      <c r="G805" s="21"/>
      <c r="H805" s="21"/>
      <c r="I805" s="21"/>
      <c r="J805" s="21"/>
      <c r="K805" s="21"/>
      <c r="L805" s="21"/>
      <c r="M805" s="21"/>
      <c r="N805" s="21"/>
      <c r="O805" s="21"/>
      <c r="P805" s="21"/>
      <c r="Q805" s="21"/>
      <c r="R805" s="21"/>
      <c r="S805" s="21"/>
      <c r="T805" s="21"/>
      <c r="U805" s="21"/>
      <c r="V805" s="21"/>
      <c r="W805" s="21"/>
      <c r="X805" s="21"/>
      <c r="Y805" s="21"/>
      <c r="Z805" s="21"/>
    </row>
    <row r="806" customFormat="false" ht="13.8" hidden="false" customHeight="false" outlineLevel="0" collapsed="false">
      <c r="A806" s="21"/>
      <c r="B806" s="21"/>
      <c r="C806" s="21"/>
      <c r="D806" s="21"/>
      <c r="E806" s="21"/>
      <c r="F806" s="21"/>
      <c r="G806" s="21"/>
      <c r="H806" s="21"/>
      <c r="I806" s="21"/>
      <c r="J806" s="21"/>
      <c r="K806" s="21"/>
      <c r="L806" s="21"/>
      <c r="M806" s="21"/>
      <c r="N806" s="21"/>
      <c r="O806" s="21"/>
      <c r="P806" s="21"/>
      <c r="Q806" s="21"/>
      <c r="R806" s="21"/>
      <c r="S806" s="21"/>
      <c r="T806" s="21"/>
      <c r="U806" s="21"/>
      <c r="V806" s="21"/>
      <c r="W806" s="21"/>
      <c r="X806" s="21"/>
      <c r="Y806" s="21"/>
      <c r="Z806" s="21"/>
    </row>
    <row r="807" customFormat="false" ht="13.8" hidden="false" customHeight="false" outlineLevel="0" collapsed="false">
      <c r="A807" s="21"/>
      <c r="B807" s="21"/>
      <c r="C807" s="21"/>
      <c r="D807" s="21"/>
      <c r="E807" s="21"/>
      <c r="F807" s="21"/>
      <c r="G807" s="21"/>
      <c r="H807" s="21"/>
      <c r="I807" s="21"/>
      <c r="J807" s="21"/>
      <c r="K807" s="21"/>
      <c r="L807" s="21"/>
      <c r="M807" s="21"/>
      <c r="N807" s="21"/>
      <c r="O807" s="21"/>
      <c r="P807" s="21"/>
      <c r="Q807" s="21"/>
      <c r="R807" s="21"/>
      <c r="S807" s="21"/>
      <c r="T807" s="21"/>
      <c r="U807" s="21"/>
      <c r="V807" s="21"/>
      <c r="W807" s="21"/>
      <c r="X807" s="21"/>
      <c r="Y807" s="21"/>
      <c r="Z807" s="21"/>
    </row>
    <row r="808" customFormat="false" ht="13.8" hidden="false" customHeight="false" outlineLevel="0" collapsed="false">
      <c r="A808" s="21"/>
      <c r="B808" s="21"/>
      <c r="C808" s="21"/>
      <c r="D808" s="21"/>
      <c r="E808" s="21"/>
      <c r="F808" s="21"/>
      <c r="G808" s="21"/>
      <c r="H808" s="21"/>
      <c r="I808" s="21"/>
      <c r="J808" s="21"/>
      <c r="K808" s="21"/>
      <c r="L808" s="21"/>
      <c r="M808" s="21"/>
      <c r="N808" s="21"/>
      <c r="O808" s="21"/>
      <c r="P808" s="21"/>
      <c r="Q808" s="21"/>
      <c r="R808" s="21"/>
      <c r="S808" s="21"/>
      <c r="T808" s="21"/>
      <c r="U808" s="21"/>
      <c r="V808" s="21"/>
      <c r="W808" s="21"/>
      <c r="X808" s="21"/>
      <c r="Y808" s="21"/>
      <c r="Z808" s="21"/>
    </row>
    <row r="809" customFormat="false" ht="13.8" hidden="false" customHeight="false" outlineLevel="0" collapsed="false">
      <c r="A809" s="21"/>
      <c r="B809" s="21"/>
      <c r="C809" s="21"/>
      <c r="D809" s="21"/>
      <c r="E809" s="21"/>
      <c r="F809" s="21"/>
      <c r="G809" s="21"/>
      <c r="H809" s="21"/>
      <c r="I809" s="21"/>
      <c r="J809" s="21"/>
      <c r="K809" s="21"/>
      <c r="L809" s="21"/>
      <c r="M809" s="21"/>
      <c r="N809" s="21"/>
      <c r="O809" s="21"/>
      <c r="P809" s="21"/>
      <c r="Q809" s="21"/>
      <c r="R809" s="21"/>
      <c r="S809" s="21"/>
      <c r="T809" s="21"/>
      <c r="U809" s="21"/>
      <c r="V809" s="21"/>
      <c r="W809" s="21"/>
      <c r="X809" s="21"/>
      <c r="Y809" s="21"/>
      <c r="Z809" s="21"/>
    </row>
    <row r="810" customFormat="false" ht="13.8" hidden="false" customHeight="false" outlineLevel="0" collapsed="false">
      <c r="A810" s="21"/>
      <c r="B810" s="21"/>
      <c r="C810" s="21"/>
      <c r="D810" s="21"/>
      <c r="E810" s="21"/>
      <c r="F810" s="21"/>
      <c r="G810" s="21"/>
      <c r="H810" s="21"/>
      <c r="I810" s="21"/>
      <c r="J810" s="21"/>
      <c r="K810" s="21"/>
      <c r="L810" s="21"/>
      <c r="M810" s="21"/>
      <c r="N810" s="21"/>
      <c r="O810" s="21"/>
      <c r="P810" s="21"/>
      <c r="Q810" s="21"/>
      <c r="R810" s="21"/>
      <c r="S810" s="21"/>
      <c r="T810" s="21"/>
      <c r="U810" s="21"/>
      <c r="V810" s="21"/>
      <c r="W810" s="21"/>
      <c r="X810" s="21"/>
      <c r="Y810" s="21"/>
      <c r="Z810" s="21"/>
    </row>
    <row r="811" customFormat="false" ht="13.8" hidden="false" customHeight="false" outlineLevel="0" collapsed="false">
      <c r="A811" s="21"/>
      <c r="B811" s="21"/>
      <c r="C811" s="21"/>
      <c r="D811" s="21"/>
      <c r="E811" s="21"/>
      <c r="F811" s="21"/>
      <c r="G811" s="21"/>
      <c r="H811" s="21"/>
      <c r="I811" s="21"/>
      <c r="J811" s="21"/>
      <c r="K811" s="21"/>
      <c r="L811" s="21"/>
      <c r="M811" s="21"/>
      <c r="N811" s="21"/>
      <c r="O811" s="21"/>
      <c r="P811" s="21"/>
      <c r="Q811" s="21"/>
      <c r="R811" s="21"/>
      <c r="S811" s="21"/>
      <c r="T811" s="21"/>
      <c r="U811" s="21"/>
      <c r="V811" s="21"/>
      <c r="W811" s="21"/>
      <c r="X811" s="21"/>
      <c r="Y811" s="21"/>
      <c r="Z811" s="21"/>
    </row>
    <row r="812" customFormat="false" ht="13.8" hidden="false" customHeight="false" outlineLevel="0" collapsed="false">
      <c r="A812" s="21"/>
      <c r="B812" s="21"/>
      <c r="C812" s="21"/>
      <c r="D812" s="21"/>
      <c r="E812" s="21"/>
      <c r="F812" s="21"/>
      <c r="G812" s="21"/>
      <c r="H812" s="21"/>
      <c r="I812" s="21"/>
      <c r="J812" s="21"/>
      <c r="K812" s="21"/>
      <c r="L812" s="21"/>
      <c r="M812" s="21"/>
      <c r="N812" s="21"/>
      <c r="O812" s="21"/>
      <c r="P812" s="21"/>
      <c r="Q812" s="21"/>
      <c r="R812" s="21"/>
      <c r="S812" s="21"/>
      <c r="T812" s="21"/>
      <c r="U812" s="21"/>
      <c r="V812" s="21"/>
      <c r="W812" s="21"/>
      <c r="X812" s="21"/>
      <c r="Y812" s="21"/>
      <c r="Z812" s="21"/>
    </row>
    <row r="813" customFormat="false" ht="13.8" hidden="false" customHeight="false" outlineLevel="0" collapsed="false">
      <c r="A813" s="21"/>
      <c r="B813" s="21"/>
      <c r="C813" s="21"/>
      <c r="D813" s="21"/>
      <c r="E813" s="21"/>
      <c r="F813" s="21"/>
      <c r="G813" s="21"/>
      <c r="H813" s="21"/>
      <c r="I813" s="21"/>
      <c r="J813" s="21"/>
      <c r="K813" s="21"/>
      <c r="L813" s="21"/>
      <c r="M813" s="21"/>
      <c r="N813" s="21"/>
      <c r="O813" s="21"/>
      <c r="P813" s="21"/>
      <c r="Q813" s="21"/>
      <c r="R813" s="21"/>
      <c r="S813" s="21"/>
      <c r="T813" s="21"/>
      <c r="U813" s="21"/>
      <c r="V813" s="21"/>
      <c r="W813" s="21"/>
      <c r="X813" s="21"/>
      <c r="Y813" s="21"/>
      <c r="Z813" s="21"/>
    </row>
    <row r="814" customFormat="false" ht="13.8" hidden="false" customHeight="false" outlineLevel="0" collapsed="false">
      <c r="A814" s="21"/>
      <c r="B814" s="21"/>
      <c r="C814" s="21"/>
      <c r="D814" s="21"/>
      <c r="E814" s="21"/>
      <c r="F814" s="21"/>
      <c r="G814" s="21"/>
      <c r="H814" s="21"/>
      <c r="I814" s="21"/>
      <c r="J814" s="21"/>
      <c r="K814" s="21"/>
      <c r="L814" s="21"/>
      <c r="M814" s="21"/>
      <c r="N814" s="21"/>
      <c r="O814" s="21"/>
      <c r="P814" s="21"/>
      <c r="Q814" s="21"/>
      <c r="R814" s="21"/>
      <c r="S814" s="21"/>
      <c r="T814" s="21"/>
      <c r="U814" s="21"/>
      <c r="V814" s="21"/>
      <c r="W814" s="21"/>
      <c r="X814" s="21"/>
      <c r="Y814" s="21"/>
      <c r="Z814" s="21"/>
    </row>
    <row r="815" customFormat="false" ht="13.8" hidden="false" customHeight="false" outlineLevel="0" collapsed="false">
      <c r="A815" s="21"/>
      <c r="B815" s="21"/>
      <c r="C815" s="21"/>
      <c r="D815" s="21"/>
      <c r="E815" s="21"/>
      <c r="F815" s="21"/>
      <c r="G815" s="21"/>
      <c r="H815" s="21"/>
      <c r="I815" s="21"/>
      <c r="J815" s="21"/>
      <c r="K815" s="21"/>
      <c r="L815" s="21"/>
      <c r="M815" s="21"/>
      <c r="N815" s="21"/>
      <c r="O815" s="21"/>
      <c r="P815" s="21"/>
      <c r="Q815" s="21"/>
      <c r="R815" s="21"/>
      <c r="S815" s="21"/>
      <c r="T815" s="21"/>
      <c r="U815" s="21"/>
      <c r="V815" s="21"/>
      <c r="W815" s="21"/>
      <c r="X815" s="21"/>
      <c r="Y815" s="21"/>
      <c r="Z815" s="21"/>
    </row>
    <row r="816" customFormat="false" ht="13.8" hidden="false" customHeight="false" outlineLevel="0" collapsed="false">
      <c r="A816" s="21"/>
      <c r="B816" s="21"/>
      <c r="C816" s="21"/>
      <c r="D816" s="21"/>
      <c r="E816" s="21"/>
      <c r="F816" s="21"/>
      <c r="G816" s="21"/>
      <c r="H816" s="21"/>
      <c r="I816" s="21"/>
      <c r="J816" s="21"/>
      <c r="K816" s="21"/>
      <c r="L816" s="21"/>
      <c r="M816" s="21"/>
      <c r="N816" s="21"/>
      <c r="O816" s="21"/>
      <c r="P816" s="21"/>
      <c r="Q816" s="21"/>
      <c r="R816" s="21"/>
      <c r="S816" s="21"/>
      <c r="T816" s="21"/>
      <c r="U816" s="21"/>
      <c r="V816" s="21"/>
      <c r="W816" s="21"/>
      <c r="X816" s="21"/>
      <c r="Y816" s="21"/>
      <c r="Z816" s="21"/>
    </row>
    <row r="817" customFormat="false" ht="13.8" hidden="false" customHeight="false" outlineLevel="0" collapsed="false">
      <c r="A817" s="21"/>
      <c r="B817" s="21"/>
      <c r="C817" s="21"/>
      <c r="D817" s="21"/>
      <c r="E817" s="21"/>
      <c r="F817" s="21"/>
      <c r="G817" s="21"/>
      <c r="H817" s="21"/>
      <c r="I817" s="21"/>
      <c r="J817" s="21"/>
      <c r="K817" s="21"/>
      <c r="L817" s="21"/>
      <c r="M817" s="21"/>
      <c r="N817" s="21"/>
      <c r="O817" s="21"/>
      <c r="P817" s="21"/>
      <c r="Q817" s="21"/>
      <c r="R817" s="21"/>
      <c r="S817" s="21"/>
      <c r="T817" s="21"/>
      <c r="U817" s="21"/>
      <c r="V817" s="21"/>
      <c r="W817" s="21"/>
      <c r="X817" s="21"/>
      <c r="Y817" s="21"/>
      <c r="Z817" s="21"/>
    </row>
    <row r="818" customFormat="false" ht="13.8" hidden="false" customHeight="false" outlineLevel="0" collapsed="false">
      <c r="A818" s="21"/>
      <c r="B818" s="21"/>
      <c r="C818" s="21"/>
      <c r="D818" s="21"/>
      <c r="E818" s="21"/>
      <c r="F818" s="21"/>
      <c r="G818" s="21"/>
      <c r="H818" s="21"/>
      <c r="I818" s="21"/>
      <c r="J818" s="21"/>
      <c r="K818" s="21"/>
      <c r="L818" s="21"/>
      <c r="M818" s="21"/>
      <c r="N818" s="21"/>
      <c r="O818" s="21"/>
      <c r="P818" s="21"/>
      <c r="Q818" s="21"/>
      <c r="R818" s="21"/>
      <c r="S818" s="21"/>
      <c r="T818" s="21"/>
      <c r="U818" s="21"/>
      <c r="V818" s="21"/>
      <c r="W818" s="21"/>
      <c r="X818" s="21"/>
      <c r="Y818" s="21"/>
      <c r="Z818" s="21"/>
    </row>
    <row r="819" customFormat="false" ht="13.8" hidden="false" customHeight="false" outlineLevel="0" collapsed="false">
      <c r="A819" s="21"/>
      <c r="B819" s="21"/>
      <c r="C819" s="21"/>
      <c r="D819" s="21"/>
      <c r="E819" s="21"/>
      <c r="F819" s="21"/>
      <c r="G819" s="21"/>
      <c r="H819" s="21"/>
      <c r="I819" s="21"/>
      <c r="J819" s="21"/>
      <c r="K819" s="21"/>
      <c r="L819" s="21"/>
      <c r="M819" s="21"/>
      <c r="N819" s="21"/>
      <c r="O819" s="21"/>
      <c r="P819" s="21"/>
      <c r="Q819" s="21"/>
      <c r="R819" s="21"/>
      <c r="S819" s="21"/>
      <c r="T819" s="21"/>
      <c r="U819" s="21"/>
      <c r="V819" s="21"/>
      <c r="W819" s="21"/>
      <c r="X819" s="21"/>
      <c r="Y819" s="21"/>
      <c r="Z819" s="21"/>
    </row>
    <row r="820" customFormat="false" ht="13.8" hidden="false" customHeight="false" outlineLevel="0" collapsed="false">
      <c r="A820" s="21"/>
      <c r="B820" s="21"/>
      <c r="C820" s="21"/>
      <c r="D820" s="21"/>
      <c r="E820" s="21"/>
      <c r="F820" s="21"/>
      <c r="G820" s="21"/>
      <c r="H820" s="21"/>
      <c r="I820" s="21"/>
      <c r="J820" s="21"/>
      <c r="K820" s="21"/>
      <c r="L820" s="21"/>
      <c r="M820" s="21"/>
      <c r="N820" s="21"/>
      <c r="O820" s="21"/>
      <c r="P820" s="21"/>
      <c r="Q820" s="21"/>
      <c r="R820" s="21"/>
      <c r="S820" s="21"/>
      <c r="T820" s="21"/>
      <c r="U820" s="21"/>
      <c r="V820" s="21"/>
      <c r="W820" s="21"/>
      <c r="X820" s="21"/>
      <c r="Y820" s="21"/>
      <c r="Z820" s="21"/>
    </row>
    <row r="821" customFormat="false" ht="13.8" hidden="false" customHeight="false" outlineLevel="0" collapsed="false">
      <c r="A821" s="21"/>
      <c r="B821" s="21"/>
      <c r="C821" s="21"/>
      <c r="D821" s="21"/>
      <c r="E821" s="21"/>
      <c r="F821" s="21"/>
      <c r="G821" s="21"/>
      <c r="H821" s="21"/>
      <c r="I821" s="21"/>
      <c r="J821" s="21"/>
      <c r="K821" s="21"/>
      <c r="L821" s="21"/>
      <c r="M821" s="21"/>
      <c r="N821" s="21"/>
      <c r="O821" s="21"/>
      <c r="P821" s="21"/>
      <c r="Q821" s="21"/>
      <c r="R821" s="21"/>
      <c r="S821" s="21"/>
      <c r="T821" s="21"/>
      <c r="U821" s="21"/>
      <c r="V821" s="21"/>
      <c r="W821" s="21"/>
      <c r="X821" s="21"/>
      <c r="Y821" s="21"/>
      <c r="Z821" s="21"/>
    </row>
    <row r="822" customFormat="false" ht="13.8" hidden="false" customHeight="false" outlineLevel="0" collapsed="false">
      <c r="A822" s="21"/>
      <c r="B822" s="21"/>
      <c r="C822" s="21"/>
      <c r="D822" s="21"/>
      <c r="E822" s="21"/>
      <c r="F822" s="21"/>
      <c r="G822" s="21"/>
      <c r="H822" s="21"/>
      <c r="I822" s="21"/>
      <c r="J822" s="21"/>
      <c r="K822" s="21"/>
      <c r="L822" s="21"/>
      <c r="M822" s="21"/>
      <c r="N822" s="21"/>
      <c r="O822" s="21"/>
      <c r="P822" s="21"/>
      <c r="Q822" s="21"/>
      <c r="R822" s="21"/>
      <c r="S822" s="21"/>
      <c r="T822" s="21"/>
      <c r="U822" s="21"/>
      <c r="V822" s="21"/>
      <c r="W822" s="21"/>
      <c r="X822" s="21"/>
      <c r="Y822" s="21"/>
      <c r="Z822" s="21"/>
    </row>
    <row r="823" customFormat="false" ht="13.8" hidden="false" customHeight="false" outlineLevel="0" collapsed="false">
      <c r="A823" s="21"/>
      <c r="B823" s="21"/>
      <c r="C823" s="21"/>
      <c r="D823" s="21"/>
      <c r="E823" s="21"/>
      <c r="F823" s="21"/>
      <c r="G823" s="21"/>
      <c r="H823" s="21"/>
      <c r="I823" s="21"/>
      <c r="J823" s="21"/>
      <c r="K823" s="21"/>
      <c r="L823" s="21"/>
      <c r="M823" s="21"/>
      <c r="N823" s="21"/>
      <c r="O823" s="21"/>
      <c r="P823" s="21"/>
      <c r="Q823" s="21"/>
      <c r="R823" s="21"/>
      <c r="S823" s="21"/>
      <c r="T823" s="21"/>
      <c r="U823" s="21"/>
      <c r="V823" s="21"/>
      <c r="W823" s="21"/>
      <c r="X823" s="21"/>
      <c r="Y823" s="21"/>
      <c r="Z823" s="21"/>
    </row>
    <row r="824" customFormat="false" ht="13.8" hidden="false" customHeight="false" outlineLevel="0" collapsed="false">
      <c r="A824" s="21"/>
      <c r="B824" s="21"/>
      <c r="C824" s="21"/>
      <c r="D824" s="21"/>
      <c r="E824" s="21"/>
      <c r="F824" s="21"/>
      <c r="G824" s="21"/>
      <c r="H824" s="21"/>
      <c r="I824" s="21"/>
      <c r="J824" s="21"/>
      <c r="K824" s="21"/>
      <c r="L824" s="21"/>
      <c r="M824" s="21"/>
      <c r="N824" s="21"/>
      <c r="O824" s="21"/>
      <c r="P824" s="21"/>
      <c r="Q824" s="21"/>
      <c r="R824" s="21"/>
      <c r="S824" s="21"/>
      <c r="T824" s="21"/>
      <c r="U824" s="21"/>
      <c r="V824" s="21"/>
      <c r="W824" s="21"/>
      <c r="X824" s="21"/>
      <c r="Y824" s="21"/>
      <c r="Z824" s="21"/>
    </row>
    <row r="825" customFormat="false" ht="13.8" hidden="false" customHeight="false" outlineLevel="0" collapsed="false">
      <c r="A825" s="21"/>
      <c r="B825" s="21"/>
      <c r="C825" s="21"/>
      <c r="D825" s="21"/>
      <c r="E825" s="21"/>
      <c r="F825" s="21"/>
      <c r="G825" s="21"/>
      <c r="H825" s="21"/>
      <c r="I825" s="21"/>
      <c r="J825" s="21"/>
      <c r="K825" s="21"/>
      <c r="L825" s="21"/>
      <c r="M825" s="21"/>
      <c r="N825" s="21"/>
      <c r="O825" s="21"/>
      <c r="P825" s="21"/>
      <c r="Q825" s="21"/>
      <c r="R825" s="21"/>
      <c r="S825" s="21"/>
      <c r="T825" s="21"/>
      <c r="U825" s="21"/>
      <c r="V825" s="21"/>
      <c r="W825" s="21"/>
      <c r="X825" s="21"/>
      <c r="Y825" s="21"/>
      <c r="Z825" s="21"/>
    </row>
    <row r="826" customFormat="false" ht="13.8" hidden="false" customHeight="false" outlineLevel="0" collapsed="false">
      <c r="A826" s="21"/>
      <c r="B826" s="21"/>
      <c r="C826" s="21"/>
      <c r="D826" s="21"/>
      <c r="E826" s="21"/>
      <c r="F826" s="21"/>
      <c r="G826" s="21"/>
      <c r="H826" s="21"/>
      <c r="I826" s="21"/>
      <c r="J826" s="21"/>
      <c r="K826" s="21"/>
      <c r="L826" s="21"/>
      <c r="M826" s="21"/>
      <c r="N826" s="21"/>
      <c r="O826" s="21"/>
      <c r="P826" s="21"/>
      <c r="Q826" s="21"/>
      <c r="R826" s="21"/>
      <c r="S826" s="21"/>
      <c r="T826" s="21"/>
      <c r="U826" s="21"/>
      <c r="V826" s="21"/>
      <c r="W826" s="21"/>
      <c r="X826" s="21"/>
      <c r="Y826" s="21"/>
      <c r="Z826" s="21"/>
    </row>
    <row r="827" customFormat="false" ht="13.8" hidden="false" customHeight="false" outlineLevel="0" collapsed="false">
      <c r="A827" s="21"/>
      <c r="B827" s="21"/>
      <c r="C827" s="21"/>
      <c r="D827" s="21"/>
      <c r="E827" s="21"/>
      <c r="F827" s="21"/>
      <c r="G827" s="21"/>
      <c r="H827" s="21"/>
      <c r="I827" s="21"/>
      <c r="J827" s="21"/>
      <c r="K827" s="21"/>
      <c r="L827" s="21"/>
      <c r="M827" s="21"/>
      <c r="N827" s="21"/>
      <c r="O827" s="21"/>
      <c r="P827" s="21"/>
      <c r="Q827" s="21"/>
      <c r="R827" s="21"/>
      <c r="S827" s="21"/>
      <c r="T827" s="21"/>
      <c r="U827" s="21"/>
      <c r="V827" s="21"/>
      <c r="W827" s="21"/>
      <c r="X827" s="21"/>
      <c r="Y827" s="21"/>
      <c r="Z827" s="21"/>
    </row>
    <row r="828" customFormat="false" ht="13.8" hidden="false" customHeight="false" outlineLevel="0" collapsed="false">
      <c r="A828" s="21"/>
      <c r="B828" s="21"/>
      <c r="C828" s="21"/>
      <c r="D828" s="21"/>
      <c r="E828" s="21"/>
      <c r="F828" s="21"/>
      <c r="G828" s="21"/>
      <c r="H828" s="21"/>
      <c r="I828" s="21"/>
      <c r="J828" s="21"/>
      <c r="K828" s="21"/>
      <c r="L828" s="21"/>
      <c r="M828" s="21"/>
      <c r="N828" s="21"/>
      <c r="O828" s="21"/>
      <c r="P828" s="21"/>
      <c r="Q828" s="21"/>
      <c r="R828" s="21"/>
      <c r="S828" s="21"/>
      <c r="T828" s="21"/>
      <c r="U828" s="21"/>
      <c r="V828" s="21"/>
      <c r="W828" s="21"/>
      <c r="X828" s="21"/>
      <c r="Y828" s="21"/>
      <c r="Z828" s="21"/>
    </row>
    <row r="829" customFormat="false" ht="13.8" hidden="false" customHeight="false" outlineLevel="0" collapsed="false">
      <c r="A829" s="21"/>
      <c r="B829" s="21"/>
      <c r="C829" s="21"/>
      <c r="D829" s="21"/>
      <c r="E829" s="21"/>
      <c r="F829" s="21"/>
      <c r="G829" s="21"/>
      <c r="H829" s="21"/>
      <c r="I829" s="21"/>
      <c r="J829" s="21"/>
      <c r="K829" s="21"/>
      <c r="L829" s="21"/>
      <c r="M829" s="21"/>
      <c r="N829" s="21"/>
      <c r="O829" s="21"/>
      <c r="P829" s="21"/>
      <c r="Q829" s="21"/>
      <c r="R829" s="21"/>
      <c r="S829" s="21"/>
      <c r="T829" s="21"/>
      <c r="U829" s="21"/>
      <c r="V829" s="21"/>
      <c r="W829" s="21"/>
      <c r="X829" s="21"/>
      <c r="Y829" s="21"/>
      <c r="Z829" s="21"/>
    </row>
    <row r="830" customFormat="false" ht="13.8" hidden="false" customHeight="false" outlineLevel="0" collapsed="false">
      <c r="A830" s="21"/>
      <c r="B830" s="21"/>
      <c r="C830" s="21"/>
      <c r="D830" s="21"/>
      <c r="E830" s="21"/>
      <c r="F830" s="21"/>
      <c r="G830" s="21"/>
      <c r="H830" s="21"/>
      <c r="I830" s="21"/>
      <c r="J830" s="21"/>
      <c r="K830" s="21"/>
      <c r="L830" s="21"/>
      <c r="M830" s="21"/>
      <c r="N830" s="21"/>
      <c r="O830" s="21"/>
      <c r="P830" s="21"/>
      <c r="Q830" s="21"/>
      <c r="R830" s="21"/>
      <c r="S830" s="21"/>
      <c r="T830" s="21"/>
      <c r="U830" s="21"/>
      <c r="V830" s="21"/>
      <c r="W830" s="21"/>
      <c r="X830" s="21"/>
      <c r="Y830" s="21"/>
      <c r="Z830" s="21"/>
    </row>
    <row r="831" customFormat="false" ht="13.8" hidden="false" customHeight="false" outlineLevel="0" collapsed="false">
      <c r="A831" s="21"/>
      <c r="B831" s="21"/>
      <c r="C831" s="21"/>
      <c r="D831" s="21"/>
      <c r="E831" s="21"/>
      <c r="F831" s="21"/>
      <c r="G831" s="21"/>
      <c r="H831" s="21"/>
      <c r="I831" s="21"/>
      <c r="J831" s="21"/>
      <c r="K831" s="21"/>
      <c r="L831" s="21"/>
      <c r="M831" s="21"/>
      <c r="N831" s="21"/>
      <c r="O831" s="21"/>
      <c r="P831" s="21"/>
      <c r="Q831" s="21"/>
      <c r="R831" s="21"/>
      <c r="S831" s="21"/>
      <c r="T831" s="21"/>
      <c r="U831" s="21"/>
      <c r="V831" s="21"/>
      <c r="W831" s="21"/>
      <c r="X831" s="21"/>
      <c r="Y831" s="21"/>
      <c r="Z831" s="21"/>
    </row>
    <row r="832" customFormat="false" ht="13.8" hidden="false" customHeight="false" outlineLevel="0" collapsed="false">
      <c r="A832" s="21"/>
      <c r="B832" s="21"/>
      <c r="C832" s="21"/>
      <c r="D832" s="21"/>
      <c r="E832" s="21"/>
      <c r="F832" s="21"/>
      <c r="G832" s="21"/>
      <c r="H832" s="21"/>
      <c r="I832" s="21"/>
      <c r="J832" s="21"/>
      <c r="K832" s="21"/>
      <c r="L832" s="21"/>
      <c r="M832" s="21"/>
      <c r="N832" s="21"/>
      <c r="O832" s="21"/>
      <c r="P832" s="21"/>
      <c r="Q832" s="21"/>
      <c r="R832" s="21"/>
      <c r="S832" s="21"/>
      <c r="T832" s="21"/>
      <c r="U832" s="21"/>
      <c r="V832" s="21"/>
      <c r="W832" s="21"/>
      <c r="X832" s="21"/>
      <c r="Y832" s="21"/>
      <c r="Z832" s="21"/>
    </row>
    <row r="833" customFormat="false" ht="13.8" hidden="false" customHeight="false" outlineLevel="0" collapsed="false">
      <c r="A833" s="21"/>
      <c r="B833" s="21"/>
      <c r="C833" s="21"/>
      <c r="D833" s="21"/>
      <c r="E833" s="21"/>
      <c r="F833" s="21"/>
      <c r="G833" s="21"/>
      <c r="H833" s="21"/>
      <c r="I833" s="21"/>
      <c r="J833" s="21"/>
      <c r="K833" s="21"/>
      <c r="L833" s="21"/>
      <c r="M833" s="21"/>
      <c r="N833" s="21"/>
      <c r="O833" s="21"/>
      <c r="P833" s="21"/>
      <c r="Q833" s="21"/>
      <c r="R833" s="21"/>
      <c r="S833" s="21"/>
      <c r="T833" s="21"/>
      <c r="U833" s="21"/>
      <c r="V833" s="21"/>
      <c r="W833" s="21"/>
      <c r="X833" s="21"/>
      <c r="Y833" s="21"/>
      <c r="Z833" s="21"/>
    </row>
    <row r="834" customFormat="false" ht="13.8" hidden="false" customHeight="false" outlineLevel="0" collapsed="false">
      <c r="A834" s="21"/>
      <c r="B834" s="21"/>
      <c r="C834" s="21"/>
      <c r="D834" s="21"/>
      <c r="E834" s="21"/>
      <c r="F834" s="21"/>
      <c r="G834" s="21"/>
      <c r="H834" s="21"/>
      <c r="I834" s="21"/>
      <c r="J834" s="21"/>
      <c r="K834" s="21"/>
      <c r="L834" s="21"/>
      <c r="M834" s="21"/>
      <c r="N834" s="21"/>
      <c r="O834" s="21"/>
      <c r="P834" s="21"/>
      <c r="Q834" s="21"/>
      <c r="R834" s="21"/>
      <c r="S834" s="21"/>
      <c r="T834" s="21"/>
      <c r="U834" s="21"/>
      <c r="V834" s="21"/>
      <c r="W834" s="21"/>
      <c r="X834" s="21"/>
      <c r="Y834" s="21"/>
      <c r="Z834" s="21"/>
    </row>
    <row r="835" customFormat="false" ht="13.8" hidden="false" customHeight="false" outlineLevel="0" collapsed="false">
      <c r="A835" s="21"/>
      <c r="B835" s="21"/>
      <c r="C835" s="21"/>
      <c r="D835" s="21"/>
      <c r="E835" s="21"/>
      <c r="F835" s="21"/>
      <c r="G835" s="21"/>
      <c r="H835" s="21"/>
      <c r="I835" s="21"/>
      <c r="J835" s="21"/>
      <c r="K835" s="21"/>
      <c r="L835" s="21"/>
      <c r="M835" s="21"/>
      <c r="N835" s="21"/>
      <c r="O835" s="21"/>
      <c r="P835" s="21"/>
      <c r="Q835" s="21"/>
      <c r="R835" s="21"/>
      <c r="S835" s="21"/>
      <c r="T835" s="21"/>
      <c r="U835" s="21"/>
      <c r="V835" s="21"/>
      <c r="W835" s="21"/>
      <c r="X835" s="21"/>
      <c r="Y835" s="21"/>
      <c r="Z835" s="21"/>
    </row>
    <row r="836" customFormat="false" ht="13.8" hidden="false" customHeight="false" outlineLevel="0" collapsed="false">
      <c r="A836" s="21"/>
      <c r="B836" s="21"/>
      <c r="C836" s="21"/>
      <c r="D836" s="21"/>
      <c r="E836" s="21"/>
      <c r="F836" s="21"/>
      <c r="G836" s="21"/>
      <c r="H836" s="21"/>
      <c r="I836" s="21"/>
      <c r="J836" s="21"/>
      <c r="K836" s="21"/>
      <c r="L836" s="21"/>
      <c r="M836" s="21"/>
      <c r="N836" s="21"/>
      <c r="O836" s="21"/>
      <c r="P836" s="21"/>
      <c r="Q836" s="21"/>
      <c r="R836" s="21"/>
      <c r="S836" s="21"/>
      <c r="T836" s="21"/>
      <c r="U836" s="21"/>
      <c r="V836" s="21"/>
      <c r="W836" s="21"/>
      <c r="X836" s="21"/>
      <c r="Y836" s="21"/>
      <c r="Z836" s="21"/>
    </row>
    <row r="837" customFormat="false" ht="13.8" hidden="false" customHeight="false" outlineLevel="0" collapsed="false">
      <c r="A837" s="21"/>
      <c r="B837" s="21"/>
      <c r="C837" s="21"/>
      <c r="D837" s="21"/>
      <c r="E837" s="21"/>
      <c r="F837" s="21"/>
      <c r="G837" s="21"/>
      <c r="H837" s="21"/>
      <c r="I837" s="21"/>
      <c r="J837" s="21"/>
      <c r="K837" s="21"/>
      <c r="L837" s="21"/>
      <c r="M837" s="21"/>
      <c r="N837" s="21"/>
      <c r="O837" s="21"/>
      <c r="P837" s="21"/>
      <c r="Q837" s="21"/>
      <c r="R837" s="21"/>
      <c r="S837" s="21"/>
      <c r="T837" s="21"/>
      <c r="U837" s="21"/>
      <c r="V837" s="21"/>
      <c r="W837" s="21"/>
      <c r="X837" s="21"/>
      <c r="Y837" s="21"/>
      <c r="Z837" s="21"/>
    </row>
    <row r="838" customFormat="false" ht="13.8" hidden="false" customHeight="false" outlineLevel="0" collapsed="false">
      <c r="A838" s="21"/>
      <c r="B838" s="21"/>
      <c r="C838" s="21"/>
      <c r="D838" s="21"/>
      <c r="E838" s="21"/>
      <c r="F838" s="21"/>
      <c r="G838" s="21"/>
      <c r="H838" s="21"/>
      <c r="I838" s="21"/>
      <c r="J838" s="21"/>
      <c r="K838" s="21"/>
      <c r="L838" s="21"/>
      <c r="M838" s="21"/>
      <c r="N838" s="21"/>
      <c r="O838" s="21"/>
      <c r="P838" s="21"/>
      <c r="Q838" s="21"/>
      <c r="R838" s="21"/>
      <c r="S838" s="21"/>
      <c r="T838" s="21"/>
      <c r="U838" s="21"/>
      <c r="V838" s="21"/>
      <c r="W838" s="21"/>
      <c r="X838" s="21"/>
      <c r="Y838" s="21"/>
      <c r="Z838" s="21"/>
    </row>
    <row r="839" customFormat="false" ht="13.8" hidden="false" customHeight="false" outlineLevel="0" collapsed="false">
      <c r="A839" s="21"/>
      <c r="B839" s="21"/>
      <c r="C839" s="21"/>
      <c r="D839" s="21"/>
      <c r="E839" s="21"/>
      <c r="F839" s="21"/>
      <c r="G839" s="21"/>
      <c r="H839" s="21"/>
      <c r="I839" s="21"/>
      <c r="J839" s="21"/>
      <c r="K839" s="21"/>
      <c r="L839" s="21"/>
      <c r="M839" s="21"/>
      <c r="N839" s="21"/>
      <c r="O839" s="21"/>
      <c r="P839" s="21"/>
      <c r="Q839" s="21"/>
      <c r="R839" s="21"/>
      <c r="S839" s="21"/>
      <c r="T839" s="21"/>
      <c r="U839" s="21"/>
      <c r="V839" s="21"/>
      <c r="W839" s="21"/>
      <c r="X839" s="21"/>
      <c r="Y839" s="21"/>
      <c r="Z839" s="21"/>
    </row>
    <row r="840" customFormat="false" ht="13.8" hidden="false" customHeight="false" outlineLevel="0" collapsed="false">
      <c r="A840" s="21"/>
      <c r="B840" s="21"/>
      <c r="C840" s="21"/>
      <c r="D840" s="21"/>
      <c r="E840" s="21"/>
      <c r="F840" s="21"/>
      <c r="G840" s="21"/>
      <c r="H840" s="21"/>
      <c r="I840" s="21"/>
      <c r="J840" s="21"/>
      <c r="K840" s="21"/>
      <c r="L840" s="21"/>
      <c r="M840" s="21"/>
      <c r="N840" s="21"/>
      <c r="O840" s="21"/>
      <c r="P840" s="21"/>
      <c r="Q840" s="21"/>
      <c r="R840" s="21"/>
      <c r="S840" s="21"/>
      <c r="T840" s="21"/>
      <c r="U840" s="21"/>
      <c r="V840" s="21"/>
      <c r="W840" s="21"/>
      <c r="X840" s="21"/>
      <c r="Y840" s="21"/>
      <c r="Z840" s="21"/>
    </row>
    <row r="841" customFormat="false" ht="13.8" hidden="false" customHeight="false" outlineLevel="0" collapsed="false">
      <c r="A841" s="21"/>
      <c r="B841" s="21"/>
      <c r="C841" s="21"/>
      <c r="D841" s="21"/>
      <c r="E841" s="21"/>
      <c r="F841" s="21"/>
      <c r="G841" s="21"/>
      <c r="H841" s="21"/>
      <c r="I841" s="21"/>
      <c r="J841" s="21"/>
      <c r="K841" s="21"/>
      <c r="L841" s="21"/>
      <c r="M841" s="21"/>
      <c r="N841" s="21"/>
      <c r="O841" s="21"/>
      <c r="P841" s="21"/>
      <c r="Q841" s="21"/>
      <c r="R841" s="21"/>
      <c r="S841" s="21"/>
      <c r="T841" s="21"/>
      <c r="U841" s="21"/>
      <c r="V841" s="21"/>
      <c r="W841" s="21"/>
      <c r="X841" s="21"/>
      <c r="Y841" s="21"/>
      <c r="Z841" s="21"/>
    </row>
    <row r="842" customFormat="false" ht="13.8" hidden="false" customHeight="false" outlineLevel="0" collapsed="false">
      <c r="A842" s="21"/>
      <c r="B842" s="21"/>
      <c r="C842" s="21"/>
      <c r="D842" s="21"/>
      <c r="E842" s="21"/>
      <c r="F842" s="21"/>
      <c r="G842" s="21"/>
      <c r="H842" s="21"/>
      <c r="I842" s="21"/>
      <c r="J842" s="21"/>
      <c r="K842" s="21"/>
      <c r="L842" s="21"/>
      <c r="M842" s="21"/>
      <c r="N842" s="21"/>
      <c r="O842" s="21"/>
      <c r="P842" s="21"/>
      <c r="Q842" s="21"/>
      <c r="R842" s="21"/>
      <c r="S842" s="21"/>
      <c r="T842" s="21"/>
      <c r="U842" s="21"/>
      <c r="V842" s="21"/>
      <c r="W842" s="21"/>
      <c r="X842" s="21"/>
      <c r="Y842" s="21"/>
      <c r="Z842" s="21"/>
    </row>
    <row r="843" customFormat="false" ht="13.8" hidden="false" customHeight="false" outlineLevel="0" collapsed="false">
      <c r="A843" s="21"/>
      <c r="B843" s="21"/>
      <c r="C843" s="21"/>
      <c r="D843" s="21"/>
      <c r="E843" s="21"/>
      <c r="F843" s="21"/>
      <c r="G843" s="21"/>
      <c r="H843" s="21"/>
      <c r="I843" s="21"/>
      <c r="J843" s="21"/>
      <c r="K843" s="21"/>
      <c r="L843" s="21"/>
      <c r="M843" s="21"/>
      <c r="N843" s="21"/>
      <c r="O843" s="21"/>
      <c r="P843" s="21"/>
      <c r="Q843" s="21"/>
      <c r="R843" s="21"/>
      <c r="S843" s="21"/>
      <c r="T843" s="21"/>
      <c r="U843" s="21"/>
      <c r="V843" s="21"/>
      <c r="W843" s="21"/>
      <c r="X843" s="21"/>
      <c r="Y843" s="21"/>
      <c r="Z843" s="21"/>
    </row>
    <row r="844" customFormat="false" ht="13.8" hidden="false" customHeight="false" outlineLevel="0" collapsed="false">
      <c r="A844" s="21"/>
      <c r="B844" s="21"/>
      <c r="C844" s="21"/>
      <c r="D844" s="21"/>
      <c r="E844" s="21"/>
      <c r="F844" s="21"/>
      <c r="G844" s="21"/>
      <c r="H844" s="21"/>
      <c r="I844" s="21"/>
      <c r="J844" s="21"/>
      <c r="K844" s="21"/>
      <c r="L844" s="21"/>
      <c r="M844" s="21"/>
      <c r="N844" s="21"/>
      <c r="O844" s="21"/>
      <c r="P844" s="21"/>
      <c r="Q844" s="21"/>
      <c r="R844" s="21"/>
      <c r="S844" s="21"/>
      <c r="T844" s="21"/>
      <c r="U844" s="21"/>
      <c r="V844" s="21"/>
      <c r="W844" s="21"/>
      <c r="X844" s="21"/>
      <c r="Y844" s="21"/>
      <c r="Z844" s="21"/>
    </row>
    <row r="845" customFormat="false" ht="13.8" hidden="false" customHeight="false" outlineLevel="0" collapsed="false">
      <c r="A845" s="21"/>
      <c r="B845" s="21"/>
      <c r="C845" s="21"/>
      <c r="D845" s="21"/>
      <c r="E845" s="21"/>
      <c r="F845" s="21"/>
      <c r="G845" s="21"/>
      <c r="H845" s="21"/>
      <c r="I845" s="21"/>
      <c r="J845" s="21"/>
      <c r="K845" s="21"/>
      <c r="L845" s="21"/>
      <c r="M845" s="21"/>
      <c r="N845" s="21"/>
      <c r="O845" s="21"/>
      <c r="P845" s="21"/>
      <c r="Q845" s="21"/>
      <c r="R845" s="21"/>
      <c r="S845" s="21"/>
      <c r="T845" s="21"/>
      <c r="U845" s="21"/>
      <c r="V845" s="21"/>
      <c r="W845" s="21"/>
      <c r="X845" s="21"/>
      <c r="Y845" s="21"/>
      <c r="Z845" s="21"/>
    </row>
    <row r="846" customFormat="false" ht="13.8" hidden="false" customHeight="false" outlineLevel="0" collapsed="false">
      <c r="A846" s="21"/>
      <c r="B846" s="21"/>
      <c r="C846" s="21"/>
      <c r="D846" s="21"/>
      <c r="E846" s="21"/>
      <c r="F846" s="21"/>
      <c r="G846" s="21"/>
      <c r="H846" s="21"/>
      <c r="I846" s="21"/>
      <c r="J846" s="21"/>
      <c r="K846" s="21"/>
      <c r="L846" s="21"/>
      <c r="M846" s="21"/>
      <c r="N846" s="21"/>
      <c r="O846" s="21"/>
      <c r="P846" s="21"/>
      <c r="Q846" s="21"/>
      <c r="R846" s="21"/>
      <c r="S846" s="21"/>
      <c r="T846" s="21"/>
      <c r="U846" s="21"/>
      <c r="V846" s="21"/>
      <c r="W846" s="21"/>
      <c r="X846" s="21"/>
      <c r="Y846" s="21"/>
      <c r="Z846" s="21"/>
    </row>
    <row r="847" customFormat="false" ht="13.8" hidden="false" customHeight="false" outlineLevel="0" collapsed="false">
      <c r="A847" s="21"/>
      <c r="B847" s="21"/>
      <c r="C847" s="21"/>
      <c r="D847" s="21"/>
      <c r="E847" s="21"/>
      <c r="F847" s="21"/>
      <c r="G847" s="21"/>
      <c r="H847" s="21"/>
      <c r="I847" s="21"/>
      <c r="J847" s="21"/>
      <c r="K847" s="21"/>
      <c r="L847" s="21"/>
      <c r="M847" s="21"/>
      <c r="N847" s="21"/>
      <c r="O847" s="21"/>
      <c r="P847" s="21"/>
      <c r="Q847" s="21"/>
      <c r="R847" s="21"/>
      <c r="S847" s="21"/>
      <c r="T847" s="21"/>
      <c r="U847" s="21"/>
      <c r="V847" s="21"/>
      <c r="W847" s="21"/>
      <c r="X847" s="21"/>
      <c r="Y847" s="21"/>
      <c r="Z847" s="21"/>
    </row>
    <row r="848" customFormat="false" ht="13.8" hidden="false" customHeight="false" outlineLevel="0" collapsed="false">
      <c r="A848" s="21"/>
      <c r="B848" s="21"/>
      <c r="C848" s="21"/>
      <c r="D848" s="21"/>
      <c r="E848" s="21"/>
      <c r="F848" s="21"/>
      <c r="G848" s="21"/>
      <c r="H848" s="21"/>
      <c r="I848" s="21"/>
      <c r="J848" s="21"/>
      <c r="K848" s="21"/>
      <c r="L848" s="21"/>
      <c r="M848" s="21"/>
      <c r="N848" s="21"/>
      <c r="O848" s="21"/>
      <c r="P848" s="21"/>
      <c r="Q848" s="21"/>
      <c r="R848" s="21"/>
      <c r="S848" s="21"/>
      <c r="T848" s="21"/>
      <c r="U848" s="21"/>
      <c r="V848" s="21"/>
      <c r="W848" s="21"/>
      <c r="X848" s="21"/>
      <c r="Y848" s="21"/>
      <c r="Z848" s="21"/>
    </row>
    <row r="849" customFormat="false" ht="13.8" hidden="false" customHeight="false" outlineLevel="0" collapsed="false">
      <c r="A849" s="21"/>
      <c r="B849" s="21"/>
      <c r="C849" s="21"/>
      <c r="D849" s="21"/>
      <c r="E849" s="21"/>
      <c r="F849" s="21"/>
      <c r="G849" s="21"/>
      <c r="H849" s="21"/>
      <c r="I849" s="21"/>
      <c r="J849" s="21"/>
      <c r="K849" s="21"/>
      <c r="L849" s="21"/>
      <c r="M849" s="21"/>
      <c r="N849" s="21"/>
      <c r="O849" s="21"/>
      <c r="P849" s="21"/>
      <c r="Q849" s="21"/>
      <c r="R849" s="21"/>
      <c r="S849" s="21"/>
      <c r="T849" s="21"/>
      <c r="U849" s="21"/>
      <c r="V849" s="21"/>
      <c r="W849" s="21"/>
      <c r="X849" s="21"/>
      <c r="Y849" s="21"/>
      <c r="Z849" s="21"/>
    </row>
    <row r="850" customFormat="false" ht="13.8" hidden="false" customHeight="false" outlineLevel="0" collapsed="false">
      <c r="A850" s="21"/>
      <c r="B850" s="21"/>
      <c r="C850" s="21"/>
      <c r="D850" s="21"/>
      <c r="E850" s="21"/>
      <c r="F850" s="21"/>
      <c r="G850" s="21"/>
      <c r="H850" s="21"/>
      <c r="I850" s="21"/>
      <c r="J850" s="21"/>
      <c r="K850" s="21"/>
      <c r="L850" s="21"/>
      <c r="M850" s="21"/>
      <c r="N850" s="21"/>
      <c r="O850" s="21"/>
      <c r="P850" s="21"/>
      <c r="Q850" s="21"/>
      <c r="R850" s="21"/>
      <c r="S850" s="21"/>
      <c r="T850" s="21"/>
      <c r="U850" s="21"/>
      <c r="V850" s="21"/>
      <c r="W850" s="21"/>
      <c r="X850" s="21"/>
      <c r="Y850" s="21"/>
      <c r="Z850" s="21"/>
    </row>
    <row r="851" customFormat="false" ht="13.8" hidden="false" customHeight="false" outlineLevel="0" collapsed="false">
      <c r="A851" s="21"/>
      <c r="B851" s="21"/>
      <c r="C851" s="21"/>
      <c r="D851" s="21"/>
      <c r="E851" s="21"/>
      <c r="F851" s="21"/>
      <c r="G851" s="21"/>
      <c r="H851" s="21"/>
      <c r="I851" s="21"/>
      <c r="J851" s="21"/>
      <c r="K851" s="21"/>
      <c r="L851" s="21"/>
      <c r="M851" s="21"/>
      <c r="N851" s="21"/>
      <c r="O851" s="21"/>
      <c r="P851" s="21"/>
      <c r="Q851" s="21"/>
      <c r="R851" s="21"/>
      <c r="S851" s="21"/>
      <c r="T851" s="21"/>
      <c r="U851" s="21"/>
      <c r="V851" s="21"/>
      <c r="W851" s="21"/>
      <c r="X851" s="21"/>
      <c r="Y851" s="21"/>
      <c r="Z851" s="21"/>
    </row>
    <row r="852" customFormat="false" ht="13.8" hidden="false" customHeight="false" outlineLevel="0" collapsed="false">
      <c r="A852" s="21"/>
      <c r="B852" s="21"/>
      <c r="C852" s="21"/>
      <c r="D852" s="21"/>
      <c r="E852" s="21"/>
      <c r="F852" s="21"/>
      <c r="G852" s="21"/>
      <c r="H852" s="21"/>
      <c r="I852" s="21"/>
      <c r="J852" s="21"/>
      <c r="K852" s="21"/>
      <c r="L852" s="21"/>
      <c r="M852" s="21"/>
      <c r="N852" s="21"/>
      <c r="O852" s="21"/>
      <c r="P852" s="21"/>
      <c r="Q852" s="21"/>
      <c r="R852" s="21"/>
      <c r="S852" s="21"/>
      <c r="T852" s="21"/>
      <c r="U852" s="21"/>
      <c r="V852" s="21"/>
      <c r="W852" s="21"/>
      <c r="X852" s="21"/>
      <c r="Y852" s="21"/>
      <c r="Z852" s="21"/>
    </row>
    <row r="853" customFormat="false" ht="13.8" hidden="false" customHeight="false" outlineLevel="0" collapsed="false">
      <c r="A853" s="21"/>
      <c r="B853" s="21"/>
      <c r="C853" s="21"/>
      <c r="D853" s="21"/>
      <c r="E853" s="21"/>
      <c r="F853" s="21"/>
      <c r="G853" s="21"/>
      <c r="H853" s="21"/>
      <c r="I853" s="21"/>
      <c r="J853" s="21"/>
      <c r="K853" s="21"/>
      <c r="L853" s="21"/>
      <c r="M853" s="21"/>
      <c r="N853" s="21"/>
      <c r="O853" s="21"/>
      <c r="P853" s="21"/>
      <c r="Q853" s="21"/>
      <c r="R853" s="21"/>
      <c r="S853" s="21"/>
      <c r="T853" s="21"/>
      <c r="U853" s="21"/>
      <c r="V853" s="21"/>
      <c r="W853" s="21"/>
      <c r="X853" s="21"/>
      <c r="Y853" s="21"/>
      <c r="Z853" s="21"/>
    </row>
    <row r="854" customFormat="false" ht="13.8" hidden="false" customHeight="false" outlineLevel="0" collapsed="false">
      <c r="A854" s="21"/>
      <c r="B854" s="21"/>
      <c r="C854" s="21"/>
      <c r="D854" s="21"/>
      <c r="E854" s="21"/>
      <c r="F854" s="21"/>
      <c r="G854" s="21"/>
      <c r="H854" s="21"/>
      <c r="I854" s="21"/>
      <c r="J854" s="21"/>
      <c r="K854" s="21"/>
      <c r="L854" s="21"/>
      <c r="M854" s="21"/>
      <c r="N854" s="21"/>
      <c r="O854" s="21"/>
      <c r="P854" s="21"/>
      <c r="Q854" s="21"/>
      <c r="R854" s="21"/>
      <c r="S854" s="21"/>
      <c r="T854" s="21"/>
      <c r="U854" s="21"/>
      <c r="V854" s="21"/>
      <c r="W854" s="21"/>
      <c r="X854" s="21"/>
      <c r="Y854" s="21"/>
      <c r="Z854" s="21"/>
    </row>
    <row r="855" customFormat="false" ht="13.8" hidden="false" customHeight="false" outlineLevel="0" collapsed="false">
      <c r="A855" s="21"/>
      <c r="B855" s="21"/>
      <c r="C855" s="21"/>
      <c r="D855" s="21"/>
      <c r="E855" s="21"/>
      <c r="F855" s="21"/>
      <c r="G855" s="21"/>
      <c r="H855" s="21"/>
      <c r="I855" s="21"/>
      <c r="J855" s="21"/>
      <c r="K855" s="21"/>
      <c r="L855" s="21"/>
      <c r="M855" s="21"/>
      <c r="N855" s="21"/>
      <c r="O855" s="21"/>
      <c r="P855" s="21"/>
      <c r="Q855" s="21"/>
      <c r="R855" s="21"/>
      <c r="S855" s="21"/>
      <c r="T855" s="21"/>
      <c r="U855" s="21"/>
      <c r="V855" s="21"/>
      <c r="W855" s="21"/>
      <c r="X855" s="21"/>
      <c r="Y855" s="21"/>
      <c r="Z855" s="21"/>
    </row>
    <row r="856" customFormat="false" ht="13.8" hidden="false" customHeight="false" outlineLevel="0" collapsed="false">
      <c r="A856" s="21"/>
      <c r="B856" s="21"/>
      <c r="C856" s="21"/>
      <c r="D856" s="21"/>
      <c r="E856" s="21"/>
      <c r="F856" s="21"/>
      <c r="G856" s="21"/>
      <c r="H856" s="21"/>
      <c r="I856" s="21"/>
      <c r="J856" s="21"/>
      <c r="K856" s="21"/>
      <c r="L856" s="21"/>
      <c r="M856" s="21"/>
      <c r="N856" s="21"/>
      <c r="O856" s="21"/>
      <c r="P856" s="21"/>
      <c r="Q856" s="21"/>
      <c r="R856" s="21"/>
      <c r="S856" s="21"/>
      <c r="T856" s="21"/>
      <c r="U856" s="21"/>
      <c r="V856" s="21"/>
      <c r="W856" s="21"/>
      <c r="X856" s="21"/>
      <c r="Y856" s="21"/>
      <c r="Z856" s="21"/>
    </row>
    <row r="857" customFormat="false" ht="13.8" hidden="false" customHeight="false" outlineLevel="0" collapsed="false">
      <c r="A857" s="21"/>
      <c r="B857" s="21"/>
      <c r="C857" s="21"/>
      <c r="D857" s="21"/>
      <c r="E857" s="21"/>
      <c r="F857" s="21"/>
      <c r="G857" s="21"/>
      <c r="H857" s="21"/>
      <c r="I857" s="21"/>
      <c r="J857" s="21"/>
      <c r="K857" s="21"/>
      <c r="L857" s="21"/>
      <c r="M857" s="21"/>
      <c r="N857" s="21"/>
      <c r="O857" s="21"/>
      <c r="P857" s="21"/>
      <c r="Q857" s="21"/>
      <c r="R857" s="21"/>
      <c r="S857" s="21"/>
      <c r="T857" s="21"/>
      <c r="U857" s="21"/>
      <c r="V857" s="21"/>
      <c r="W857" s="21"/>
      <c r="X857" s="21"/>
      <c r="Y857" s="21"/>
      <c r="Z857" s="21"/>
    </row>
    <row r="858" customFormat="false" ht="13.8" hidden="false" customHeight="false" outlineLevel="0" collapsed="false">
      <c r="A858" s="21"/>
      <c r="B858" s="21"/>
      <c r="C858" s="21"/>
      <c r="D858" s="21"/>
      <c r="E858" s="21"/>
      <c r="F858" s="21"/>
      <c r="G858" s="21"/>
      <c r="H858" s="21"/>
      <c r="I858" s="21"/>
      <c r="J858" s="21"/>
      <c r="K858" s="21"/>
      <c r="L858" s="21"/>
      <c r="M858" s="21"/>
      <c r="N858" s="21"/>
      <c r="O858" s="21"/>
      <c r="P858" s="21"/>
      <c r="Q858" s="21"/>
      <c r="R858" s="21"/>
      <c r="S858" s="21"/>
      <c r="T858" s="21"/>
      <c r="U858" s="21"/>
      <c r="V858" s="21"/>
      <c r="W858" s="21"/>
      <c r="X858" s="21"/>
      <c r="Y858" s="21"/>
      <c r="Z858" s="21"/>
    </row>
    <row r="859" customFormat="false" ht="13.8" hidden="false" customHeight="false" outlineLevel="0" collapsed="false">
      <c r="A859" s="21"/>
      <c r="B859" s="21"/>
      <c r="C859" s="21"/>
      <c r="D859" s="21"/>
      <c r="E859" s="21"/>
      <c r="F859" s="21"/>
      <c r="G859" s="21"/>
      <c r="H859" s="21"/>
      <c r="I859" s="21"/>
      <c r="J859" s="21"/>
      <c r="K859" s="21"/>
      <c r="L859" s="21"/>
      <c r="M859" s="21"/>
      <c r="N859" s="21"/>
      <c r="O859" s="21"/>
      <c r="P859" s="21"/>
      <c r="Q859" s="21"/>
      <c r="R859" s="21"/>
      <c r="S859" s="21"/>
      <c r="T859" s="21"/>
      <c r="U859" s="21"/>
      <c r="V859" s="21"/>
      <c r="W859" s="21"/>
      <c r="X859" s="21"/>
      <c r="Y859" s="21"/>
      <c r="Z859" s="21"/>
    </row>
    <row r="860" customFormat="false" ht="13.8" hidden="false" customHeight="false" outlineLevel="0" collapsed="false">
      <c r="A860" s="21"/>
      <c r="B860" s="21"/>
      <c r="C860" s="21"/>
      <c r="D860" s="21"/>
      <c r="E860" s="21"/>
      <c r="F860" s="21"/>
      <c r="G860" s="21"/>
      <c r="H860" s="21"/>
      <c r="I860" s="21"/>
      <c r="J860" s="21"/>
      <c r="K860" s="21"/>
      <c r="L860" s="21"/>
      <c r="M860" s="21"/>
      <c r="N860" s="21"/>
      <c r="O860" s="21"/>
      <c r="P860" s="21"/>
      <c r="Q860" s="21"/>
      <c r="R860" s="21"/>
      <c r="S860" s="21"/>
      <c r="T860" s="21"/>
      <c r="U860" s="21"/>
      <c r="V860" s="21"/>
      <c r="W860" s="21"/>
      <c r="X860" s="21"/>
      <c r="Y860" s="21"/>
      <c r="Z860" s="21"/>
    </row>
    <row r="861" customFormat="false" ht="13.8" hidden="false" customHeight="false" outlineLevel="0" collapsed="false">
      <c r="A861" s="21"/>
      <c r="B861" s="21"/>
      <c r="C861" s="21"/>
      <c r="D861" s="21"/>
      <c r="E861" s="21"/>
      <c r="F861" s="21"/>
      <c r="G861" s="21"/>
      <c r="H861" s="21"/>
      <c r="I861" s="21"/>
      <c r="J861" s="21"/>
      <c r="K861" s="21"/>
      <c r="L861" s="21"/>
      <c r="M861" s="21"/>
      <c r="N861" s="21"/>
      <c r="O861" s="21"/>
      <c r="P861" s="21"/>
      <c r="Q861" s="21"/>
      <c r="R861" s="21"/>
      <c r="S861" s="21"/>
      <c r="T861" s="21"/>
      <c r="U861" s="21"/>
      <c r="V861" s="21"/>
      <c r="W861" s="21"/>
      <c r="X861" s="21"/>
      <c r="Y861" s="21"/>
      <c r="Z861" s="21"/>
    </row>
    <row r="862" customFormat="false" ht="13.8" hidden="false" customHeight="false" outlineLevel="0" collapsed="false">
      <c r="A862" s="21"/>
      <c r="B862" s="21"/>
      <c r="C862" s="21"/>
      <c r="D862" s="21"/>
      <c r="E862" s="21"/>
      <c r="F862" s="21"/>
      <c r="G862" s="21"/>
      <c r="H862" s="21"/>
      <c r="I862" s="21"/>
      <c r="J862" s="21"/>
      <c r="K862" s="21"/>
      <c r="L862" s="21"/>
      <c r="M862" s="21"/>
      <c r="N862" s="21"/>
      <c r="O862" s="21"/>
      <c r="P862" s="21"/>
      <c r="Q862" s="21"/>
      <c r="R862" s="21"/>
      <c r="S862" s="21"/>
      <c r="T862" s="21"/>
      <c r="U862" s="21"/>
      <c r="V862" s="21"/>
      <c r="W862" s="21"/>
      <c r="X862" s="21"/>
      <c r="Y862" s="21"/>
      <c r="Z862" s="21"/>
    </row>
    <row r="863" customFormat="false" ht="13.8" hidden="false" customHeight="false" outlineLevel="0" collapsed="false">
      <c r="A863" s="21"/>
      <c r="B863" s="21"/>
      <c r="C863" s="21"/>
      <c r="D863" s="21"/>
      <c r="E863" s="21"/>
      <c r="F863" s="21"/>
      <c r="G863" s="21"/>
      <c r="H863" s="21"/>
      <c r="I863" s="21"/>
      <c r="J863" s="21"/>
      <c r="K863" s="21"/>
      <c r="L863" s="21"/>
      <c r="M863" s="21"/>
      <c r="N863" s="21"/>
      <c r="O863" s="21"/>
      <c r="P863" s="21"/>
      <c r="Q863" s="21"/>
      <c r="R863" s="21"/>
      <c r="S863" s="21"/>
      <c r="T863" s="21"/>
      <c r="U863" s="21"/>
      <c r="V863" s="21"/>
      <c r="W863" s="21"/>
      <c r="X863" s="21"/>
      <c r="Y863" s="21"/>
      <c r="Z863" s="21"/>
    </row>
    <row r="864" customFormat="false" ht="13.8" hidden="false" customHeight="false" outlineLevel="0" collapsed="false">
      <c r="A864" s="21"/>
      <c r="B864" s="21"/>
      <c r="C864" s="21"/>
      <c r="D864" s="21"/>
      <c r="E864" s="21"/>
      <c r="F864" s="21"/>
      <c r="G864" s="21"/>
      <c r="H864" s="21"/>
      <c r="I864" s="21"/>
      <c r="J864" s="21"/>
      <c r="K864" s="21"/>
      <c r="L864" s="21"/>
      <c r="M864" s="21"/>
      <c r="N864" s="21"/>
      <c r="O864" s="21"/>
      <c r="P864" s="21"/>
      <c r="Q864" s="21"/>
      <c r="R864" s="21"/>
      <c r="S864" s="21"/>
      <c r="T864" s="21"/>
      <c r="U864" s="21"/>
      <c r="V864" s="21"/>
      <c r="W864" s="21"/>
      <c r="X864" s="21"/>
      <c r="Y864" s="21"/>
      <c r="Z864" s="21"/>
    </row>
    <row r="865" customFormat="false" ht="13.8" hidden="false" customHeight="false" outlineLevel="0" collapsed="false">
      <c r="A865" s="21"/>
      <c r="B865" s="21"/>
      <c r="C865" s="21"/>
      <c r="D865" s="21"/>
      <c r="E865" s="21"/>
      <c r="F865" s="21"/>
      <c r="G865" s="21"/>
      <c r="H865" s="21"/>
      <c r="I865" s="21"/>
      <c r="J865" s="21"/>
      <c r="K865" s="21"/>
      <c r="L865" s="21"/>
      <c r="M865" s="21"/>
      <c r="N865" s="21"/>
      <c r="O865" s="21"/>
      <c r="P865" s="21"/>
      <c r="Q865" s="21"/>
      <c r="R865" s="21"/>
      <c r="S865" s="21"/>
      <c r="T865" s="21"/>
      <c r="U865" s="21"/>
      <c r="V865" s="21"/>
      <c r="W865" s="21"/>
      <c r="X865" s="21"/>
      <c r="Y865" s="21"/>
      <c r="Z865" s="21"/>
    </row>
    <row r="866" customFormat="false" ht="13.8" hidden="false" customHeight="false" outlineLevel="0" collapsed="false">
      <c r="A866" s="21"/>
      <c r="B866" s="21"/>
      <c r="C866" s="21"/>
      <c r="D866" s="21"/>
      <c r="E866" s="21"/>
      <c r="F866" s="21"/>
      <c r="G866" s="21"/>
      <c r="H866" s="21"/>
      <c r="I866" s="21"/>
      <c r="J866" s="21"/>
      <c r="K866" s="21"/>
      <c r="L866" s="21"/>
      <c r="M866" s="21"/>
      <c r="N866" s="21"/>
      <c r="O866" s="21"/>
      <c r="P866" s="21"/>
      <c r="Q866" s="21"/>
      <c r="R866" s="21"/>
      <c r="S866" s="21"/>
      <c r="T866" s="21"/>
      <c r="U866" s="21"/>
      <c r="V866" s="21"/>
      <c r="W866" s="21"/>
      <c r="X866" s="21"/>
      <c r="Y866" s="21"/>
      <c r="Z866" s="21"/>
    </row>
    <row r="867" customFormat="false" ht="13.8" hidden="false" customHeight="false" outlineLevel="0" collapsed="false">
      <c r="A867" s="21"/>
      <c r="B867" s="21"/>
      <c r="C867" s="21"/>
      <c r="D867" s="21"/>
      <c r="E867" s="21"/>
      <c r="F867" s="21"/>
      <c r="G867" s="21"/>
      <c r="H867" s="21"/>
      <c r="I867" s="21"/>
      <c r="J867" s="21"/>
      <c r="K867" s="21"/>
      <c r="L867" s="21"/>
      <c r="M867" s="21"/>
      <c r="N867" s="21"/>
      <c r="O867" s="21"/>
      <c r="P867" s="21"/>
      <c r="Q867" s="21"/>
      <c r="R867" s="21"/>
      <c r="S867" s="21"/>
      <c r="T867" s="21"/>
      <c r="U867" s="21"/>
      <c r="V867" s="21"/>
      <c r="W867" s="21"/>
      <c r="X867" s="21"/>
      <c r="Y867" s="21"/>
      <c r="Z867" s="21"/>
    </row>
    <row r="868" customFormat="false" ht="13.8" hidden="false" customHeight="false" outlineLevel="0" collapsed="false">
      <c r="A868" s="21"/>
      <c r="B868" s="21"/>
      <c r="C868" s="21"/>
      <c r="D868" s="21"/>
      <c r="E868" s="21"/>
      <c r="F868" s="21"/>
      <c r="G868" s="21"/>
      <c r="H868" s="21"/>
      <c r="I868" s="21"/>
      <c r="J868" s="21"/>
      <c r="K868" s="21"/>
      <c r="L868" s="21"/>
      <c r="M868" s="21"/>
      <c r="N868" s="21"/>
      <c r="O868" s="21"/>
      <c r="P868" s="21"/>
      <c r="Q868" s="21"/>
      <c r="R868" s="21"/>
      <c r="S868" s="21"/>
      <c r="T868" s="21"/>
      <c r="U868" s="21"/>
      <c r="V868" s="21"/>
      <c r="W868" s="21"/>
      <c r="X868" s="21"/>
      <c r="Y868" s="21"/>
      <c r="Z868" s="21"/>
    </row>
    <row r="869" customFormat="false" ht="13.8" hidden="false" customHeight="false" outlineLevel="0" collapsed="false">
      <c r="A869" s="21"/>
      <c r="B869" s="21"/>
      <c r="C869" s="21"/>
      <c r="D869" s="21"/>
      <c r="E869" s="21"/>
      <c r="F869" s="21"/>
      <c r="G869" s="21"/>
      <c r="H869" s="21"/>
      <c r="I869" s="21"/>
      <c r="J869" s="21"/>
      <c r="K869" s="21"/>
      <c r="L869" s="21"/>
      <c r="M869" s="21"/>
      <c r="N869" s="21"/>
      <c r="O869" s="21"/>
      <c r="P869" s="21"/>
      <c r="Q869" s="21"/>
      <c r="R869" s="21"/>
      <c r="S869" s="21"/>
      <c r="T869" s="21"/>
      <c r="U869" s="21"/>
      <c r="V869" s="21"/>
      <c r="W869" s="21"/>
      <c r="X869" s="21"/>
      <c r="Y869" s="21"/>
      <c r="Z869" s="21"/>
    </row>
    <row r="870" customFormat="false" ht="13.8" hidden="false" customHeight="false" outlineLevel="0" collapsed="false">
      <c r="A870" s="21"/>
      <c r="B870" s="21"/>
      <c r="C870" s="21"/>
      <c r="D870" s="21"/>
      <c r="E870" s="21"/>
      <c r="F870" s="21"/>
      <c r="G870" s="21"/>
      <c r="H870" s="21"/>
      <c r="I870" s="21"/>
      <c r="J870" s="21"/>
      <c r="K870" s="21"/>
      <c r="L870" s="21"/>
      <c r="M870" s="21"/>
      <c r="N870" s="21"/>
      <c r="O870" s="21"/>
      <c r="P870" s="21"/>
      <c r="Q870" s="21"/>
      <c r="R870" s="21"/>
      <c r="S870" s="21"/>
      <c r="T870" s="21"/>
      <c r="U870" s="21"/>
      <c r="V870" s="21"/>
      <c r="W870" s="21"/>
      <c r="X870" s="21"/>
      <c r="Y870" s="21"/>
      <c r="Z870" s="21"/>
    </row>
    <row r="871" customFormat="false" ht="13.8" hidden="false" customHeight="false" outlineLevel="0" collapsed="false">
      <c r="A871" s="21"/>
      <c r="B871" s="21"/>
      <c r="C871" s="21"/>
      <c r="D871" s="21"/>
      <c r="E871" s="21"/>
      <c r="F871" s="21"/>
      <c r="G871" s="21"/>
      <c r="H871" s="21"/>
      <c r="I871" s="21"/>
      <c r="J871" s="21"/>
      <c r="K871" s="21"/>
      <c r="L871" s="21"/>
      <c r="M871" s="21"/>
      <c r="N871" s="21"/>
      <c r="O871" s="21"/>
      <c r="P871" s="21"/>
      <c r="Q871" s="21"/>
      <c r="R871" s="21"/>
      <c r="S871" s="21"/>
      <c r="T871" s="21"/>
      <c r="U871" s="21"/>
      <c r="V871" s="21"/>
      <c r="W871" s="21"/>
      <c r="X871" s="21"/>
      <c r="Y871" s="21"/>
      <c r="Z871" s="21"/>
    </row>
    <row r="872" customFormat="false" ht="13.8" hidden="false" customHeight="false" outlineLevel="0" collapsed="false">
      <c r="A872" s="21"/>
      <c r="B872" s="21"/>
      <c r="C872" s="21"/>
      <c r="D872" s="21"/>
      <c r="E872" s="21"/>
      <c r="F872" s="21"/>
      <c r="G872" s="21"/>
      <c r="H872" s="21"/>
      <c r="I872" s="21"/>
      <c r="J872" s="21"/>
      <c r="K872" s="21"/>
      <c r="L872" s="21"/>
      <c r="M872" s="21"/>
      <c r="N872" s="21"/>
      <c r="O872" s="21"/>
      <c r="P872" s="21"/>
      <c r="Q872" s="21"/>
      <c r="R872" s="21"/>
      <c r="S872" s="21"/>
      <c r="T872" s="21"/>
      <c r="U872" s="21"/>
      <c r="V872" s="21"/>
      <c r="W872" s="21"/>
      <c r="X872" s="21"/>
      <c r="Y872" s="21"/>
      <c r="Z872" s="21"/>
    </row>
    <row r="873" customFormat="false" ht="13.8" hidden="false" customHeight="false" outlineLevel="0" collapsed="false">
      <c r="A873" s="21"/>
      <c r="B873" s="21"/>
      <c r="C873" s="21"/>
      <c r="D873" s="21"/>
      <c r="E873" s="21"/>
      <c r="F873" s="21"/>
      <c r="G873" s="21"/>
      <c r="H873" s="21"/>
      <c r="I873" s="21"/>
      <c r="J873" s="21"/>
      <c r="K873" s="21"/>
      <c r="L873" s="21"/>
      <c r="M873" s="21"/>
      <c r="N873" s="21"/>
      <c r="O873" s="21"/>
      <c r="P873" s="21"/>
      <c r="Q873" s="21"/>
      <c r="R873" s="21"/>
      <c r="S873" s="21"/>
      <c r="T873" s="21"/>
      <c r="U873" s="21"/>
      <c r="V873" s="21"/>
      <c r="W873" s="21"/>
      <c r="X873" s="21"/>
      <c r="Y873" s="21"/>
      <c r="Z873" s="21"/>
    </row>
    <row r="874" customFormat="false" ht="13.8" hidden="false" customHeight="false" outlineLevel="0" collapsed="false">
      <c r="A874" s="21"/>
      <c r="B874" s="21"/>
      <c r="C874" s="21"/>
      <c r="D874" s="21"/>
      <c r="E874" s="21"/>
      <c r="F874" s="21"/>
      <c r="G874" s="21"/>
      <c r="H874" s="21"/>
      <c r="I874" s="21"/>
      <c r="J874" s="21"/>
      <c r="K874" s="21"/>
      <c r="L874" s="21"/>
      <c r="M874" s="21"/>
      <c r="N874" s="21"/>
      <c r="O874" s="21"/>
      <c r="P874" s="21"/>
      <c r="Q874" s="21"/>
      <c r="R874" s="21"/>
      <c r="S874" s="21"/>
      <c r="T874" s="21"/>
      <c r="U874" s="21"/>
      <c r="V874" s="21"/>
      <c r="W874" s="21"/>
      <c r="X874" s="21"/>
      <c r="Y874" s="21"/>
      <c r="Z874" s="21"/>
    </row>
    <row r="875" customFormat="false" ht="13.8" hidden="false" customHeight="false" outlineLevel="0" collapsed="false">
      <c r="A875" s="21"/>
      <c r="B875" s="21"/>
      <c r="C875" s="21"/>
      <c r="D875" s="21"/>
      <c r="E875" s="21"/>
      <c r="F875" s="21"/>
      <c r="G875" s="21"/>
      <c r="H875" s="21"/>
      <c r="I875" s="21"/>
      <c r="J875" s="21"/>
      <c r="K875" s="21"/>
      <c r="L875" s="21"/>
      <c r="M875" s="21"/>
      <c r="N875" s="21"/>
      <c r="O875" s="21"/>
      <c r="P875" s="21"/>
      <c r="Q875" s="21"/>
      <c r="R875" s="21"/>
      <c r="S875" s="21"/>
      <c r="T875" s="21"/>
      <c r="U875" s="21"/>
      <c r="V875" s="21"/>
      <c r="W875" s="21"/>
      <c r="X875" s="21"/>
      <c r="Y875" s="21"/>
      <c r="Z875" s="21"/>
    </row>
    <row r="876" customFormat="false" ht="13.8" hidden="false" customHeight="false" outlineLevel="0" collapsed="false">
      <c r="A876" s="21"/>
      <c r="B876" s="21"/>
      <c r="C876" s="21"/>
      <c r="D876" s="21"/>
      <c r="E876" s="21"/>
      <c r="F876" s="21"/>
      <c r="G876" s="21"/>
      <c r="H876" s="21"/>
      <c r="I876" s="21"/>
      <c r="J876" s="21"/>
      <c r="K876" s="21"/>
      <c r="L876" s="21"/>
      <c r="M876" s="21"/>
      <c r="N876" s="21"/>
      <c r="O876" s="21"/>
      <c r="P876" s="21"/>
      <c r="Q876" s="21"/>
      <c r="R876" s="21"/>
      <c r="S876" s="21"/>
      <c r="T876" s="21"/>
      <c r="U876" s="21"/>
      <c r="V876" s="21"/>
      <c r="W876" s="21"/>
      <c r="X876" s="21"/>
      <c r="Y876" s="21"/>
      <c r="Z876" s="21"/>
    </row>
    <row r="877" customFormat="false" ht="13.8" hidden="false" customHeight="false" outlineLevel="0" collapsed="false">
      <c r="A877" s="21"/>
      <c r="B877" s="21"/>
      <c r="C877" s="21"/>
      <c r="D877" s="21"/>
      <c r="E877" s="21"/>
      <c r="F877" s="21"/>
      <c r="G877" s="21"/>
      <c r="H877" s="21"/>
      <c r="I877" s="21"/>
      <c r="J877" s="21"/>
      <c r="K877" s="21"/>
      <c r="L877" s="21"/>
      <c r="M877" s="21"/>
      <c r="N877" s="21"/>
      <c r="O877" s="21"/>
      <c r="P877" s="21"/>
      <c r="Q877" s="21"/>
      <c r="R877" s="21"/>
      <c r="S877" s="21"/>
      <c r="T877" s="21"/>
      <c r="U877" s="21"/>
      <c r="V877" s="21"/>
      <c r="W877" s="21"/>
      <c r="X877" s="21"/>
      <c r="Y877" s="21"/>
      <c r="Z877" s="21"/>
    </row>
    <row r="878" customFormat="false" ht="13.8" hidden="false" customHeight="false" outlineLevel="0" collapsed="false">
      <c r="A878" s="21"/>
      <c r="B878" s="21"/>
      <c r="C878" s="21"/>
      <c r="D878" s="21"/>
      <c r="E878" s="21"/>
      <c r="F878" s="21"/>
      <c r="G878" s="21"/>
      <c r="H878" s="21"/>
      <c r="I878" s="21"/>
      <c r="J878" s="21"/>
      <c r="K878" s="21"/>
      <c r="L878" s="21"/>
      <c r="M878" s="21"/>
      <c r="N878" s="21"/>
      <c r="O878" s="21"/>
      <c r="P878" s="21"/>
      <c r="Q878" s="21"/>
      <c r="R878" s="21"/>
      <c r="S878" s="21"/>
      <c r="T878" s="21"/>
      <c r="U878" s="21"/>
      <c r="V878" s="21"/>
      <c r="W878" s="21"/>
      <c r="X878" s="21"/>
      <c r="Y878" s="21"/>
      <c r="Z878" s="21"/>
    </row>
    <row r="879" customFormat="false" ht="13.8" hidden="false" customHeight="false" outlineLevel="0" collapsed="false">
      <c r="A879" s="21"/>
      <c r="B879" s="21"/>
      <c r="C879" s="21"/>
      <c r="D879" s="21"/>
      <c r="E879" s="21"/>
      <c r="F879" s="21"/>
      <c r="G879" s="21"/>
      <c r="H879" s="21"/>
      <c r="I879" s="21"/>
      <c r="J879" s="21"/>
      <c r="K879" s="21"/>
      <c r="L879" s="21"/>
      <c r="M879" s="21"/>
      <c r="N879" s="21"/>
      <c r="O879" s="21"/>
      <c r="P879" s="21"/>
      <c r="Q879" s="21"/>
      <c r="R879" s="21"/>
      <c r="S879" s="21"/>
      <c r="T879" s="21"/>
      <c r="U879" s="21"/>
      <c r="V879" s="21"/>
      <c r="W879" s="21"/>
      <c r="X879" s="21"/>
      <c r="Y879" s="21"/>
      <c r="Z879" s="21"/>
    </row>
    <row r="880" customFormat="false" ht="13.8" hidden="false" customHeight="false" outlineLevel="0" collapsed="false">
      <c r="A880" s="21"/>
      <c r="B880" s="21"/>
      <c r="C880" s="21"/>
      <c r="D880" s="21"/>
      <c r="E880" s="21"/>
      <c r="F880" s="21"/>
      <c r="G880" s="21"/>
      <c r="H880" s="21"/>
      <c r="I880" s="21"/>
      <c r="J880" s="21"/>
      <c r="K880" s="21"/>
      <c r="L880" s="21"/>
      <c r="M880" s="21"/>
      <c r="N880" s="21"/>
      <c r="O880" s="21"/>
      <c r="P880" s="21"/>
      <c r="Q880" s="21"/>
      <c r="R880" s="21"/>
      <c r="S880" s="21"/>
      <c r="T880" s="21"/>
      <c r="U880" s="21"/>
      <c r="V880" s="21"/>
      <c r="W880" s="21"/>
      <c r="X880" s="21"/>
      <c r="Y880" s="21"/>
      <c r="Z880" s="21"/>
    </row>
    <row r="881" customFormat="false" ht="13.8" hidden="false" customHeight="false" outlineLevel="0" collapsed="false">
      <c r="A881" s="21"/>
      <c r="B881" s="21"/>
      <c r="C881" s="21"/>
      <c r="D881" s="21"/>
      <c r="E881" s="21"/>
      <c r="F881" s="21"/>
      <c r="G881" s="21"/>
      <c r="H881" s="21"/>
      <c r="I881" s="21"/>
      <c r="J881" s="21"/>
      <c r="K881" s="21"/>
      <c r="L881" s="21"/>
      <c r="M881" s="21"/>
      <c r="N881" s="21"/>
      <c r="O881" s="21"/>
      <c r="P881" s="21"/>
      <c r="Q881" s="21"/>
      <c r="R881" s="21"/>
      <c r="S881" s="21"/>
      <c r="T881" s="21"/>
      <c r="U881" s="21"/>
      <c r="V881" s="21"/>
      <c r="W881" s="21"/>
      <c r="X881" s="21"/>
      <c r="Y881" s="21"/>
      <c r="Z881" s="21"/>
    </row>
    <row r="882" customFormat="false" ht="13.8" hidden="false" customHeight="false" outlineLevel="0" collapsed="false">
      <c r="A882" s="21"/>
      <c r="B882" s="21"/>
      <c r="C882" s="21"/>
      <c r="D882" s="21"/>
      <c r="E882" s="21"/>
      <c r="F882" s="21"/>
      <c r="G882" s="21"/>
      <c r="H882" s="21"/>
      <c r="I882" s="21"/>
      <c r="J882" s="21"/>
      <c r="K882" s="21"/>
      <c r="L882" s="21"/>
      <c r="M882" s="21"/>
      <c r="N882" s="21"/>
      <c r="O882" s="21"/>
      <c r="P882" s="21"/>
      <c r="Q882" s="21"/>
      <c r="R882" s="21"/>
      <c r="S882" s="21"/>
      <c r="T882" s="21"/>
      <c r="U882" s="21"/>
      <c r="V882" s="21"/>
      <c r="W882" s="21"/>
      <c r="X882" s="21"/>
      <c r="Y882" s="21"/>
      <c r="Z882" s="21"/>
    </row>
    <row r="883" customFormat="false" ht="13.8" hidden="false" customHeight="false" outlineLevel="0" collapsed="false">
      <c r="A883" s="21"/>
      <c r="B883" s="21"/>
      <c r="C883" s="21"/>
      <c r="D883" s="21"/>
      <c r="E883" s="21"/>
      <c r="F883" s="21"/>
      <c r="G883" s="21"/>
      <c r="H883" s="21"/>
      <c r="I883" s="21"/>
      <c r="J883" s="21"/>
      <c r="K883" s="21"/>
      <c r="L883" s="21"/>
      <c r="M883" s="21"/>
      <c r="N883" s="21"/>
      <c r="O883" s="21"/>
      <c r="P883" s="21"/>
      <c r="Q883" s="21"/>
      <c r="R883" s="21"/>
      <c r="S883" s="21"/>
      <c r="T883" s="21"/>
      <c r="U883" s="21"/>
      <c r="V883" s="21"/>
      <c r="W883" s="21"/>
      <c r="X883" s="21"/>
      <c r="Y883" s="21"/>
      <c r="Z883" s="21"/>
    </row>
    <row r="884" customFormat="false" ht="13.8" hidden="false" customHeight="false" outlineLevel="0" collapsed="false">
      <c r="A884" s="21"/>
      <c r="B884" s="21"/>
      <c r="C884" s="21"/>
      <c r="D884" s="21"/>
      <c r="E884" s="21"/>
      <c r="F884" s="21"/>
      <c r="G884" s="21"/>
      <c r="H884" s="21"/>
      <c r="I884" s="21"/>
      <c r="J884" s="21"/>
      <c r="K884" s="21"/>
      <c r="L884" s="21"/>
      <c r="M884" s="21"/>
      <c r="N884" s="21"/>
      <c r="O884" s="21"/>
      <c r="P884" s="21"/>
      <c r="Q884" s="21"/>
      <c r="R884" s="21"/>
      <c r="S884" s="21"/>
      <c r="T884" s="21"/>
      <c r="U884" s="21"/>
      <c r="V884" s="21"/>
      <c r="W884" s="21"/>
      <c r="X884" s="21"/>
      <c r="Y884" s="21"/>
      <c r="Z884" s="21"/>
    </row>
    <row r="885" customFormat="false" ht="13.8" hidden="false" customHeight="false" outlineLevel="0" collapsed="false">
      <c r="A885" s="21"/>
      <c r="B885" s="21"/>
      <c r="C885" s="21"/>
      <c r="D885" s="21"/>
      <c r="E885" s="21"/>
      <c r="F885" s="21"/>
      <c r="G885" s="21"/>
      <c r="H885" s="21"/>
      <c r="I885" s="21"/>
      <c r="J885" s="21"/>
      <c r="K885" s="21"/>
      <c r="L885" s="21"/>
      <c r="M885" s="21"/>
      <c r="N885" s="21"/>
      <c r="O885" s="21"/>
      <c r="P885" s="21"/>
      <c r="Q885" s="21"/>
      <c r="R885" s="21"/>
      <c r="S885" s="21"/>
      <c r="T885" s="21"/>
      <c r="U885" s="21"/>
      <c r="V885" s="21"/>
      <c r="W885" s="21"/>
      <c r="X885" s="21"/>
      <c r="Y885" s="21"/>
      <c r="Z885" s="21"/>
    </row>
    <row r="886" customFormat="false" ht="13.8" hidden="false" customHeight="false" outlineLevel="0" collapsed="false">
      <c r="A886" s="21"/>
      <c r="B886" s="21"/>
      <c r="C886" s="21"/>
      <c r="D886" s="21"/>
      <c r="E886" s="21"/>
      <c r="F886" s="21"/>
      <c r="G886" s="21"/>
      <c r="H886" s="21"/>
      <c r="I886" s="21"/>
      <c r="J886" s="21"/>
      <c r="K886" s="21"/>
      <c r="L886" s="21"/>
      <c r="M886" s="21"/>
      <c r="N886" s="21"/>
      <c r="O886" s="21"/>
      <c r="P886" s="21"/>
      <c r="Q886" s="21"/>
      <c r="R886" s="21"/>
      <c r="S886" s="21"/>
      <c r="T886" s="21"/>
      <c r="U886" s="21"/>
      <c r="V886" s="21"/>
      <c r="W886" s="21"/>
      <c r="X886" s="21"/>
      <c r="Y886" s="21"/>
      <c r="Z886" s="21"/>
    </row>
    <row r="887" customFormat="false" ht="13.8" hidden="false" customHeight="false" outlineLevel="0" collapsed="false">
      <c r="A887" s="21"/>
      <c r="B887" s="21"/>
      <c r="C887" s="21"/>
      <c r="D887" s="21"/>
      <c r="E887" s="21"/>
      <c r="F887" s="21"/>
      <c r="G887" s="21"/>
      <c r="H887" s="21"/>
      <c r="I887" s="21"/>
      <c r="J887" s="21"/>
      <c r="K887" s="21"/>
      <c r="L887" s="21"/>
      <c r="M887" s="21"/>
      <c r="N887" s="21"/>
      <c r="O887" s="21"/>
      <c r="P887" s="21"/>
      <c r="Q887" s="21"/>
      <c r="R887" s="21"/>
      <c r="S887" s="21"/>
      <c r="T887" s="21"/>
      <c r="U887" s="21"/>
      <c r="V887" s="21"/>
      <c r="W887" s="21"/>
      <c r="X887" s="21"/>
      <c r="Y887" s="21"/>
      <c r="Z887" s="21"/>
    </row>
    <row r="888" customFormat="false" ht="13.8" hidden="false" customHeight="false" outlineLevel="0" collapsed="false">
      <c r="A888" s="21"/>
      <c r="B888" s="21"/>
      <c r="C888" s="21"/>
      <c r="D888" s="21"/>
      <c r="E888" s="21"/>
      <c r="F888" s="21"/>
      <c r="G888" s="21"/>
      <c r="H888" s="21"/>
      <c r="I888" s="21"/>
      <c r="J888" s="21"/>
      <c r="K888" s="21"/>
      <c r="L888" s="21"/>
      <c r="M888" s="21"/>
      <c r="N888" s="21"/>
      <c r="O888" s="21"/>
      <c r="P888" s="21"/>
      <c r="Q888" s="21"/>
      <c r="R888" s="21"/>
      <c r="S888" s="21"/>
      <c r="T888" s="21"/>
      <c r="U888" s="21"/>
      <c r="V888" s="21"/>
      <c r="W888" s="21"/>
      <c r="X888" s="21"/>
      <c r="Y888" s="21"/>
      <c r="Z888" s="21"/>
    </row>
    <row r="889" customFormat="false" ht="13.8" hidden="false" customHeight="false" outlineLevel="0" collapsed="false">
      <c r="A889" s="21"/>
      <c r="B889" s="21"/>
      <c r="C889" s="21"/>
      <c r="D889" s="21"/>
      <c r="E889" s="21"/>
      <c r="F889" s="21"/>
      <c r="G889" s="21"/>
      <c r="H889" s="21"/>
      <c r="I889" s="21"/>
      <c r="J889" s="21"/>
      <c r="K889" s="21"/>
      <c r="L889" s="21"/>
      <c r="M889" s="21"/>
      <c r="N889" s="21"/>
      <c r="O889" s="21"/>
      <c r="P889" s="21"/>
      <c r="Q889" s="21"/>
      <c r="R889" s="21"/>
      <c r="S889" s="21"/>
      <c r="T889" s="21"/>
      <c r="U889" s="21"/>
      <c r="V889" s="21"/>
      <c r="W889" s="21"/>
      <c r="X889" s="21"/>
      <c r="Y889" s="21"/>
      <c r="Z889" s="21"/>
    </row>
    <row r="890" customFormat="false" ht="13.8" hidden="false" customHeight="false" outlineLevel="0" collapsed="false">
      <c r="A890" s="21"/>
      <c r="B890" s="21"/>
      <c r="C890" s="21"/>
      <c r="D890" s="21"/>
      <c r="E890" s="21"/>
      <c r="F890" s="21"/>
      <c r="G890" s="21"/>
      <c r="H890" s="21"/>
      <c r="I890" s="21"/>
      <c r="J890" s="21"/>
      <c r="K890" s="21"/>
      <c r="L890" s="21"/>
      <c r="M890" s="21"/>
      <c r="N890" s="21"/>
      <c r="O890" s="21"/>
      <c r="P890" s="21"/>
      <c r="Q890" s="21"/>
      <c r="R890" s="21"/>
      <c r="S890" s="21"/>
      <c r="T890" s="21"/>
      <c r="U890" s="21"/>
      <c r="V890" s="21"/>
      <c r="W890" s="21"/>
      <c r="X890" s="21"/>
      <c r="Y890" s="21"/>
      <c r="Z890" s="21"/>
    </row>
    <row r="891" customFormat="false" ht="13.8" hidden="false" customHeight="false" outlineLevel="0" collapsed="false">
      <c r="A891" s="21"/>
      <c r="B891" s="21"/>
      <c r="C891" s="21"/>
      <c r="D891" s="21"/>
      <c r="E891" s="21"/>
      <c r="F891" s="21"/>
      <c r="G891" s="21"/>
      <c r="H891" s="21"/>
      <c r="I891" s="21"/>
      <c r="J891" s="21"/>
      <c r="K891" s="21"/>
      <c r="L891" s="21"/>
      <c r="M891" s="21"/>
      <c r="N891" s="21"/>
      <c r="O891" s="21"/>
      <c r="P891" s="21"/>
      <c r="Q891" s="21"/>
      <c r="R891" s="21"/>
      <c r="S891" s="21"/>
      <c r="T891" s="21"/>
      <c r="U891" s="21"/>
      <c r="V891" s="21"/>
      <c r="W891" s="21"/>
      <c r="X891" s="21"/>
      <c r="Y891" s="21"/>
      <c r="Z891" s="21"/>
    </row>
    <row r="892" customFormat="false" ht="13.8" hidden="false" customHeight="false" outlineLevel="0" collapsed="false">
      <c r="A892" s="21"/>
      <c r="B892" s="21"/>
      <c r="C892" s="21"/>
      <c r="D892" s="21"/>
      <c r="E892" s="21"/>
      <c r="F892" s="21"/>
      <c r="G892" s="21"/>
      <c r="H892" s="21"/>
      <c r="I892" s="21"/>
      <c r="J892" s="21"/>
      <c r="K892" s="21"/>
      <c r="L892" s="21"/>
      <c r="M892" s="21"/>
      <c r="N892" s="21"/>
      <c r="O892" s="21"/>
      <c r="P892" s="21"/>
      <c r="Q892" s="21"/>
      <c r="R892" s="21"/>
      <c r="S892" s="21"/>
      <c r="T892" s="21"/>
      <c r="U892" s="21"/>
      <c r="V892" s="21"/>
      <c r="W892" s="21"/>
      <c r="X892" s="21"/>
      <c r="Y892" s="21"/>
      <c r="Z892" s="21"/>
    </row>
    <row r="893" customFormat="false" ht="13.8" hidden="false" customHeight="false" outlineLevel="0" collapsed="false">
      <c r="A893" s="21"/>
      <c r="B893" s="21"/>
      <c r="C893" s="21"/>
      <c r="D893" s="21"/>
      <c r="E893" s="21"/>
      <c r="F893" s="21"/>
      <c r="G893" s="21"/>
      <c r="H893" s="21"/>
      <c r="I893" s="21"/>
      <c r="J893" s="21"/>
      <c r="K893" s="21"/>
      <c r="L893" s="21"/>
      <c r="M893" s="21"/>
      <c r="N893" s="21"/>
      <c r="O893" s="21"/>
      <c r="P893" s="21"/>
      <c r="Q893" s="21"/>
      <c r="R893" s="21"/>
      <c r="S893" s="21"/>
      <c r="T893" s="21"/>
      <c r="U893" s="21"/>
      <c r="V893" s="21"/>
      <c r="W893" s="21"/>
      <c r="X893" s="21"/>
      <c r="Y893" s="21"/>
      <c r="Z893" s="21"/>
    </row>
    <row r="894" customFormat="false" ht="13.8" hidden="false" customHeight="false" outlineLevel="0" collapsed="false">
      <c r="A894" s="21"/>
      <c r="B894" s="21"/>
      <c r="C894" s="21"/>
      <c r="D894" s="21"/>
      <c r="E894" s="21"/>
      <c r="F894" s="21"/>
      <c r="G894" s="21"/>
      <c r="H894" s="21"/>
      <c r="I894" s="21"/>
      <c r="J894" s="21"/>
      <c r="K894" s="21"/>
      <c r="L894" s="21"/>
      <c r="M894" s="21"/>
      <c r="N894" s="21"/>
      <c r="O894" s="21"/>
      <c r="P894" s="21"/>
      <c r="Q894" s="21"/>
      <c r="R894" s="21"/>
      <c r="S894" s="21"/>
      <c r="T894" s="21"/>
      <c r="U894" s="21"/>
      <c r="V894" s="21"/>
      <c r="W894" s="21"/>
      <c r="X894" s="21"/>
      <c r="Y894" s="21"/>
      <c r="Z894" s="21"/>
    </row>
    <row r="895" customFormat="false" ht="13.8" hidden="false" customHeight="false" outlineLevel="0" collapsed="false">
      <c r="A895" s="21"/>
      <c r="B895" s="21"/>
      <c r="C895" s="21"/>
      <c r="D895" s="21"/>
      <c r="E895" s="21"/>
      <c r="F895" s="21"/>
      <c r="G895" s="21"/>
      <c r="H895" s="21"/>
      <c r="I895" s="21"/>
      <c r="J895" s="21"/>
      <c r="K895" s="21"/>
      <c r="L895" s="21"/>
      <c r="M895" s="21"/>
      <c r="N895" s="21"/>
      <c r="O895" s="21"/>
      <c r="P895" s="21"/>
      <c r="Q895" s="21"/>
      <c r="R895" s="21"/>
      <c r="S895" s="21"/>
      <c r="T895" s="21"/>
      <c r="U895" s="21"/>
      <c r="V895" s="21"/>
      <c r="W895" s="21"/>
      <c r="X895" s="21"/>
      <c r="Y895" s="21"/>
      <c r="Z895" s="21"/>
    </row>
    <row r="896" customFormat="false" ht="13.8" hidden="false" customHeight="false" outlineLevel="0" collapsed="false">
      <c r="A896" s="21"/>
      <c r="B896" s="21"/>
      <c r="C896" s="21"/>
      <c r="D896" s="21"/>
      <c r="E896" s="21"/>
      <c r="F896" s="21"/>
      <c r="G896" s="21"/>
      <c r="H896" s="21"/>
      <c r="I896" s="21"/>
      <c r="J896" s="21"/>
      <c r="K896" s="21"/>
      <c r="L896" s="21"/>
      <c r="M896" s="21"/>
      <c r="N896" s="21"/>
      <c r="O896" s="21"/>
      <c r="P896" s="21"/>
      <c r="Q896" s="21"/>
      <c r="R896" s="21"/>
      <c r="S896" s="21"/>
      <c r="T896" s="21"/>
      <c r="U896" s="21"/>
      <c r="V896" s="21"/>
      <c r="W896" s="21"/>
      <c r="X896" s="21"/>
      <c r="Y896" s="21"/>
      <c r="Z896" s="21"/>
    </row>
    <row r="897" customFormat="false" ht="13.8" hidden="false" customHeight="false" outlineLevel="0" collapsed="false">
      <c r="A897" s="21"/>
      <c r="B897" s="21"/>
      <c r="C897" s="21"/>
      <c r="D897" s="21"/>
      <c r="E897" s="21"/>
      <c r="F897" s="21"/>
      <c r="G897" s="21"/>
      <c r="H897" s="21"/>
      <c r="I897" s="21"/>
      <c r="J897" s="21"/>
      <c r="K897" s="21"/>
      <c r="L897" s="21"/>
      <c r="M897" s="21"/>
      <c r="N897" s="21"/>
      <c r="O897" s="21"/>
      <c r="P897" s="21"/>
      <c r="Q897" s="21"/>
      <c r="R897" s="21"/>
      <c r="S897" s="21"/>
      <c r="T897" s="21"/>
      <c r="U897" s="21"/>
      <c r="V897" s="21"/>
      <c r="W897" s="21"/>
      <c r="X897" s="21"/>
      <c r="Y897" s="21"/>
      <c r="Z897" s="21"/>
    </row>
    <row r="898" customFormat="false" ht="13.8" hidden="false" customHeight="false" outlineLevel="0" collapsed="false">
      <c r="A898" s="21"/>
      <c r="B898" s="21"/>
      <c r="C898" s="21"/>
      <c r="D898" s="21"/>
      <c r="E898" s="21"/>
      <c r="F898" s="21"/>
      <c r="G898" s="21"/>
      <c r="H898" s="21"/>
      <c r="I898" s="21"/>
      <c r="J898" s="21"/>
      <c r="K898" s="21"/>
      <c r="L898" s="21"/>
      <c r="M898" s="21"/>
      <c r="N898" s="21"/>
      <c r="O898" s="21"/>
      <c r="P898" s="21"/>
      <c r="Q898" s="21"/>
      <c r="R898" s="21"/>
      <c r="S898" s="21"/>
      <c r="T898" s="21"/>
      <c r="U898" s="21"/>
      <c r="V898" s="21"/>
      <c r="W898" s="21"/>
      <c r="X898" s="21"/>
      <c r="Y898" s="21"/>
      <c r="Z898" s="21"/>
    </row>
    <row r="899" customFormat="false" ht="13.8" hidden="false" customHeight="false" outlineLevel="0" collapsed="false">
      <c r="A899" s="21"/>
      <c r="B899" s="21"/>
      <c r="C899" s="21"/>
      <c r="D899" s="21"/>
      <c r="E899" s="21"/>
      <c r="F899" s="21"/>
      <c r="G899" s="21"/>
      <c r="H899" s="21"/>
      <c r="I899" s="21"/>
      <c r="J899" s="21"/>
      <c r="K899" s="21"/>
      <c r="L899" s="21"/>
      <c r="M899" s="21"/>
      <c r="N899" s="21"/>
      <c r="O899" s="21"/>
      <c r="P899" s="21"/>
      <c r="Q899" s="21"/>
      <c r="R899" s="21"/>
      <c r="S899" s="21"/>
      <c r="T899" s="21"/>
      <c r="U899" s="21"/>
      <c r="V899" s="21"/>
      <c r="W899" s="21"/>
      <c r="X899" s="21"/>
      <c r="Y899" s="21"/>
      <c r="Z899" s="21"/>
    </row>
    <row r="900" customFormat="false" ht="13.8" hidden="false" customHeight="false" outlineLevel="0" collapsed="false">
      <c r="A900" s="21"/>
      <c r="B900" s="21"/>
      <c r="C900" s="21"/>
      <c r="D900" s="21"/>
      <c r="E900" s="21"/>
      <c r="F900" s="21"/>
      <c r="G900" s="21"/>
      <c r="H900" s="21"/>
      <c r="I900" s="21"/>
      <c r="J900" s="21"/>
      <c r="K900" s="21"/>
      <c r="L900" s="21"/>
      <c r="M900" s="21"/>
      <c r="N900" s="21"/>
      <c r="O900" s="21"/>
      <c r="P900" s="21"/>
      <c r="Q900" s="21"/>
      <c r="R900" s="21"/>
      <c r="S900" s="21"/>
      <c r="T900" s="21"/>
      <c r="U900" s="21"/>
      <c r="V900" s="21"/>
      <c r="W900" s="21"/>
      <c r="X900" s="21"/>
      <c r="Y900" s="21"/>
      <c r="Z900" s="21"/>
    </row>
    <row r="901" customFormat="false" ht="13.8" hidden="false" customHeight="false" outlineLevel="0" collapsed="false">
      <c r="A901" s="21"/>
      <c r="B901" s="21"/>
      <c r="C901" s="21"/>
      <c r="D901" s="21"/>
      <c r="E901" s="21"/>
      <c r="F901" s="21"/>
      <c r="G901" s="21"/>
      <c r="H901" s="21"/>
      <c r="I901" s="21"/>
      <c r="J901" s="21"/>
      <c r="K901" s="21"/>
      <c r="L901" s="21"/>
      <c r="M901" s="21"/>
      <c r="N901" s="21"/>
      <c r="O901" s="21"/>
      <c r="P901" s="21"/>
      <c r="Q901" s="21"/>
      <c r="R901" s="21"/>
      <c r="S901" s="21"/>
      <c r="T901" s="21"/>
      <c r="U901" s="21"/>
      <c r="V901" s="21"/>
      <c r="W901" s="21"/>
      <c r="X901" s="21"/>
      <c r="Y901" s="21"/>
      <c r="Z901" s="21"/>
    </row>
    <row r="902" customFormat="false" ht="13.8" hidden="false" customHeight="false" outlineLevel="0" collapsed="false">
      <c r="A902" s="21"/>
      <c r="B902" s="21"/>
      <c r="C902" s="21"/>
      <c r="D902" s="21"/>
      <c r="E902" s="21"/>
      <c r="F902" s="21"/>
      <c r="G902" s="21"/>
      <c r="H902" s="21"/>
      <c r="I902" s="21"/>
      <c r="J902" s="21"/>
      <c r="K902" s="21"/>
      <c r="L902" s="21"/>
      <c r="M902" s="21"/>
      <c r="N902" s="21"/>
      <c r="O902" s="21"/>
      <c r="P902" s="21"/>
      <c r="Q902" s="21"/>
      <c r="R902" s="21"/>
      <c r="S902" s="21"/>
      <c r="T902" s="21"/>
      <c r="U902" s="21"/>
      <c r="V902" s="21"/>
      <c r="W902" s="21"/>
      <c r="X902" s="21"/>
      <c r="Y902" s="21"/>
      <c r="Z902" s="21"/>
    </row>
    <row r="903" customFormat="false" ht="13.8" hidden="false" customHeight="false" outlineLevel="0" collapsed="false">
      <c r="A903" s="21"/>
      <c r="B903" s="21"/>
      <c r="C903" s="21"/>
      <c r="D903" s="21"/>
      <c r="E903" s="21"/>
      <c r="F903" s="21"/>
      <c r="G903" s="21"/>
      <c r="H903" s="21"/>
      <c r="I903" s="21"/>
      <c r="J903" s="21"/>
      <c r="K903" s="21"/>
      <c r="L903" s="21"/>
      <c r="M903" s="21"/>
      <c r="N903" s="21"/>
      <c r="O903" s="21"/>
      <c r="P903" s="21"/>
      <c r="Q903" s="21"/>
      <c r="R903" s="21"/>
      <c r="S903" s="21"/>
      <c r="T903" s="21"/>
      <c r="U903" s="21"/>
      <c r="V903" s="21"/>
      <c r="W903" s="21"/>
      <c r="X903" s="21"/>
      <c r="Y903" s="21"/>
      <c r="Z903" s="21"/>
    </row>
    <row r="904" customFormat="false" ht="13.8" hidden="false" customHeight="false" outlineLevel="0" collapsed="false">
      <c r="A904" s="21"/>
      <c r="B904" s="21"/>
      <c r="C904" s="21"/>
      <c r="D904" s="21"/>
      <c r="E904" s="21"/>
      <c r="F904" s="21"/>
      <c r="G904" s="21"/>
      <c r="H904" s="21"/>
      <c r="I904" s="21"/>
      <c r="J904" s="21"/>
      <c r="K904" s="21"/>
      <c r="L904" s="21"/>
      <c r="M904" s="21"/>
      <c r="N904" s="21"/>
      <c r="O904" s="21"/>
      <c r="P904" s="21"/>
      <c r="Q904" s="21"/>
      <c r="R904" s="21"/>
      <c r="S904" s="21"/>
      <c r="T904" s="21"/>
      <c r="U904" s="21"/>
      <c r="V904" s="21"/>
      <c r="W904" s="21"/>
      <c r="X904" s="21"/>
      <c r="Y904" s="21"/>
      <c r="Z904" s="21"/>
    </row>
    <row r="905" customFormat="false" ht="13.8" hidden="false" customHeight="false" outlineLevel="0" collapsed="false">
      <c r="A905" s="21"/>
      <c r="B905" s="21"/>
      <c r="C905" s="21"/>
      <c r="D905" s="21"/>
      <c r="E905" s="21"/>
      <c r="F905" s="21"/>
      <c r="G905" s="21"/>
      <c r="H905" s="21"/>
      <c r="I905" s="21"/>
      <c r="J905" s="21"/>
      <c r="K905" s="21"/>
      <c r="L905" s="21"/>
      <c r="M905" s="21"/>
      <c r="N905" s="21"/>
      <c r="O905" s="21"/>
      <c r="P905" s="21"/>
      <c r="Q905" s="21"/>
      <c r="R905" s="21"/>
      <c r="S905" s="21"/>
      <c r="T905" s="21"/>
      <c r="U905" s="21"/>
      <c r="V905" s="21"/>
      <c r="W905" s="21"/>
      <c r="X905" s="21"/>
      <c r="Y905" s="21"/>
      <c r="Z905" s="21"/>
    </row>
    <row r="906" customFormat="false" ht="13.8" hidden="false" customHeight="false" outlineLevel="0" collapsed="false">
      <c r="A906" s="21"/>
      <c r="B906" s="21"/>
      <c r="C906" s="21"/>
      <c r="D906" s="21"/>
      <c r="E906" s="21"/>
      <c r="F906" s="21"/>
      <c r="G906" s="21"/>
      <c r="H906" s="21"/>
      <c r="I906" s="21"/>
      <c r="J906" s="21"/>
      <c r="K906" s="21"/>
      <c r="L906" s="21"/>
      <c r="M906" s="21"/>
      <c r="N906" s="21"/>
      <c r="O906" s="21"/>
      <c r="P906" s="21"/>
      <c r="Q906" s="21"/>
      <c r="R906" s="21"/>
      <c r="S906" s="21"/>
      <c r="T906" s="21"/>
      <c r="U906" s="21"/>
      <c r="V906" s="21"/>
      <c r="W906" s="21"/>
      <c r="X906" s="21"/>
      <c r="Y906" s="21"/>
      <c r="Z906" s="21"/>
    </row>
    <row r="907" customFormat="false" ht="13.8" hidden="false" customHeight="false" outlineLevel="0" collapsed="false">
      <c r="A907" s="21"/>
      <c r="B907" s="21"/>
      <c r="C907" s="21"/>
      <c r="D907" s="21"/>
      <c r="E907" s="21"/>
      <c r="F907" s="21"/>
      <c r="G907" s="21"/>
      <c r="H907" s="21"/>
      <c r="I907" s="21"/>
      <c r="J907" s="21"/>
      <c r="K907" s="21"/>
      <c r="L907" s="21"/>
      <c r="M907" s="21"/>
      <c r="N907" s="21"/>
      <c r="O907" s="21"/>
      <c r="P907" s="21"/>
      <c r="Q907" s="21"/>
      <c r="R907" s="21"/>
      <c r="S907" s="21"/>
      <c r="T907" s="21"/>
      <c r="U907" s="21"/>
      <c r="V907" s="21"/>
      <c r="W907" s="21"/>
      <c r="X907" s="21"/>
      <c r="Y907" s="21"/>
      <c r="Z907" s="21"/>
    </row>
    <row r="908" customFormat="false" ht="13.8" hidden="false" customHeight="false" outlineLevel="0" collapsed="false">
      <c r="A908" s="21"/>
      <c r="B908" s="21"/>
      <c r="C908" s="21"/>
      <c r="D908" s="21"/>
      <c r="E908" s="21"/>
      <c r="F908" s="21"/>
      <c r="G908" s="21"/>
      <c r="H908" s="21"/>
      <c r="I908" s="21"/>
      <c r="J908" s="21"/>
      <c r="K908" s="21"/>
      <c r="L908" s="21"/>
      <c r="M908" s="21"/>
      <c r="N908" s="21"/>
      <c r="O908" s="21"/>
      <c r="P908" s="21"/>
      <c r="Q908" s="21"/>
      <c r="R908" s="21"/>
      <c r="S908" s="21"/>
      <c r="T908" s="21"/>
      <c r="U908" s="21"/>
      <c r="V908" s="21"/>
      <c r="W908" s="21"/>
      <c r="X908" s="21"/>
      <c r="Y908" s="21"/>
      <c r="Z908" s="21"/>
    </row>
    <row r="909" customFormat="false" ht="13.8" hidden="false" customHeight="false" outlineLevel="0" collapsed="false">
      <c r="A909" s="21"/>
      <c r="B909" s="21"/>
      <c r="C909" s="21"/>
      <c r="D909" s="21"/>
      <c r="E909" s="21"/>
      <c r="F909" s="21"/>
      <c r="G909" s="21"/>
      <c r="H909" s="21"/>
      <c r="I909" s="21"/>
      <c r="J909" s="21"/>
      <c r="K909" s="21"/>
      <c r="L909" s="21"/>
      <c r="M909" s="21"/>
      <c r="N909" s="21"/>
      <c r="O909" s="21"/>
      <c r="P909" s="21"/>
      <c r="Q909" s="21"/>
      <c r="R909" s="21"/>
      <c r="S909" s="21"/>
      <c r="T909" s="21"/>
      <c r="U909" s="21"/>
      <c r="V909" s="21"/>
      <c r="W909" s="21"/>
      <c r="X909" s="21"/>
      <c r="Y909" s="21"/>
      <c r="Z909" s="21"/>
    </row>
    <row r="910" customFormat="false" ht="13.8" hidden="false" customHeight="false" outlineLevel="0" collapsed="false">
      <c r="A910" s="21"/>
      <c r="B910" s="21"/>
      <c r="C910" s="21"/>
      <c r="D910" s="21"/>
      <c r="E910" s="21"/>
      <c r="F910" s="21"/>
      <c r="G910" s="21"/>
      <c r="H910" s="21"/>
      <c r="I910" s="21"/>
      <c r="J910" s="21"/>
      <c r="K910" s="21"/>
      <c r="L910" s="21"/>
      <c r="M910" s="21"/>
      <c r="N910" s="21"/>
      <c r="O910" s="21"/>
      <c r="P910" s="21"/>
      <c r="Q910" s="21"/>
      <c r="R910" s="21"/>
      <c r="S910" s="21"/>
      <c r="T910" s="21"/>
      <c r="U910" s="21"/>
      <c r="V910" s="21"/>
      <c r="W910" s="21"/>
      <c r="X910" s="21"/>
      <c r="Y910" s="21"/>
      <c r="Z910" s="21"/>
    </row>
    <row r="911" customFormat="false" ht="13.8" hidden="false" customHeight="false" outlineLevel="0" collapsed="false">
      <c r="A911" s="21"/>
      <c r="B911" s="21"/>
      <c r="C911" s="21"/>
      <c r="D911" s="21"/>
      <c r="E911" s="21"/>
      <c r="F911" s="21"/>
      <c r="G911" s="21"/>
      <c r="H911" s="21"/>
      <c r="I911" s="21"/>
      <c r="J911" s="21"/>
      <c r="K911" s="21"/>
      <c r="L911" s="21"/>
      <c r="M911" s="21"/>
      <c r="N911" s="21"/>
      <c r="O911" s="21"/>
      <c r="P911" s="21"/>
      <c r="Q911" s="21"/>
      <c r="R911" s="21"/>
      <c r="S911" s="21"/>
      <c r="T911" s="21"/>
      <c r="U911" s="21"/>
      <c r="V911" s="21"/>
      <c r="W911" s="21"/>
      <c r="X911" s="21"/>
      <c r="Y911" s="21"/>
      <c r="Z911" s="21"/>
    </row>
    <row r="912" customFormat="false" ht="13.8" hidden="false" customHeight="false" outlineLevel="0" collapsed="false">
      <c r="A912" s="21"/>
      <c r="B912" s="21"/>
      <c r="C912" s="21"/>
      <c r="D912" s="21"/>
      <c r="E912" s="21"/>
      <c r="F912" s="21"/>
      <c r="G912" s="21"/>
      <c r="H912" s="21"/>
      <c r="I912" s="21"/>
      <c r="J912" s="21"/>
      <c r="K912" s="21"/>
      <c r="L912" s="21"/>
      <c r="M912" s="21"/>
      <c r="N912" s="21"/>
      <c r="O912" s="21"/>
      <c r="P912" s="21"/>
      <c r="Q912" s="21"/>
      <c r="R912" s="21"/>
      <c r="S912" s="21"/>
      <c r="T912" s="21"/>
      <c r="U912" s="21"/>
      <c r="V912" s="21"/>
      <c r="W912" s="21"/>
      <c r="X912" s="21"/>
      <c r="Y912" s="21"/>
      <c r="Z912" s="21"/>
    </row>
    <row r="913" customFormat="false" ht="13.8" hidden="false" customHeight="false" outlineLevel="0" collapsed="false">
      <c r="A913" s="21"/>
      <c r="B913" s="21"/>
      <c r="C913" s="21"/>
      <c r="D913" s="21"/>
      <c r="E913" s="21"/>
      <c r="F913" s="21"/>
      <c r="G913" s="21"/>
      <c r="H913" s="21"/>
      <c r="I913" s="21"/>
      <c r="J913" s="21"/>
      <c r="K913" s="21"/>
      <c r="L913" s="21"/>
      <c r="M913" s="21"/>
      <c r="N913" s="21"/>
      <c r="O913" s="21"/>
      <c r="P913" s="21"/>
      <c r="Q913" s="21"/>
      <c r="R913" s="21"/>
      <c r="S913" s="21"/>
      <c r="T913" s="21"/>
      <c r="U913" s="21"/>
      <c r="V913" s="21"/>
      <c r="W913" s="21"/>
      <c r="X913" s="21"/>
      <c r="Y913" s="21"/>
      <c r="Z913" s="21"/>
    </row>
    <row r="914" customFormat="false" ht="13.8" hidden="false" customHeight="false" outlineLevel="0" collapsed="false">
      <c r="A914" s="21"/>
      <c r="B914" s="21"/>
      <c r="C914" s="21"/>
      <c r="D914" s="21"/>
      <c r="E914" s="21"/>
      <c r="F914" s="21"/>
      <c r="G914" s="21"/>
      <c r="H914" s="21"/>
      <c r="I914" s="21"/>
      <c r="J914" s="21"/>
      <c r="K914" s="21"/>
      <c r="L914" s="21"/>
      <c r="M914" s="21"/>
      <c r="N914" s="21"/>
      <c r="O914" s="21"/>
      <c r="P914" s="21"/>
      <c r="Q914" s="21"/>
      <c r="R914" s="21"/>
      <c r="S914" s="21"/>
      <c r="T914" s="21"/>
      <c r="U914" s="21"/>
      <c r="V914" s="21"/>
      <c r="W914" s="21"/>
      <c r="X914" s="21"/>
      <c r="Y914" s="21"/>
      <c r="Z914" s="21"/>
    </row>
    <row r="915" customFormat="false" ht="13.8" hidden="false" customHeight="false" outlineLevel="0" collapsed="false">
      <c r="A915" s="21"/>
      <c r="B915" s="21"/>
      <c r="C915" s="21"/>
      <c r="D915" s="21"/>
      <c r="E915" s="21"/>
      <c r="F915" s="21"/>
      <c r="G915" s="21"/>
      <c r="H915" s="21"/>
      <c r="I915" s="21"/>
      <c r="J915" s="21"/>
      <c r="K915" s="21"/>
      <c r="L915" s="21"/>
      <c r="M915" s="21"/>
      <c r="N915" s="21"/>
      <c r="O915" s="21"/>
      <c r="P915" s="21"/>
      <c r="Q915" s="21"/>
      <c r="R915" s="21"/>
      <c r="S915" s="21"/>
      <c r="T915" s="21"/>
      <c r="U915" s="21"/>
      <c r="V915" s="21"/>
      <c r="W915" s="21"/>
      <c r="X915" s="21"/>
      <c r="Y915" s="21"/>
      <c r="Z915" s="21"/>
    </row>
    <row r="916" customFormat="false" ht="13.8" hidden="false" customHeight="false" outlineLevel="0" collapsed="false">
      <c r="A916" s="21"/>
      <c r="B916" s="21"/>
      <c r="C916" s="21"/>
      <c r="D916" s="21"/>
      <c r="E916" s="21"/>
      <c r="F916" s="21"/>
      <c r="G916" s="21"/>
      <c r="H916" s="21"/>
      <c r="I916" s="21"/>
      <c r="J916" s="21"/>
      <c r="K916" s="21"/>
      <c r="L916" s="21"/>
      <c r="M916" s="21"/>
      <c r="N916" s="21"/>
      <c r="O916" s="21"/>
      <c r="P916" s="21"/>
      <c r="Q916" s="21"/>
      <c r="R916" s="21"/>
      <c r="S916" s="21"/>
      <c r="T916" s="21"/>
      <c r="U916" s="21"/>
      <c r="V916" s="21"/>
      <c r="W916" s="21"/>
      <c r="X916" s="21"/>
      <c r="Y916" s="21"/>
      <c r="Z916" s="21"/>
    </row>
    <row r="917" customFormat="false" ht="13.8" hidden="false" customHeight="false" outlineLevel="0" collapsed="false">
      <c r="A917" s="21"/>
      <c r="B917" s="21"/>
      <c r="C917" s="21"/>
      <c r="D917" s="21"/>
      <c r="E917" s="21"/>
      <c r="F917" s="21"/>
      <c r="G917" s="21"/>
      <c r="H917" s="21"/>
      <c r="I917" s="21"/>
      <c r="J917" s="21"/>
      <c r="K917" s="21"/>
      <c r="L917" s="21"/>
      <c r="M917" s="21"/>
      <c r="N917" s="21"/>
      <c r="O917" s="21"/>
      <c r="P917" s="21"/>
      <c r="Q917" s="21"/>
      <c r="R917" s="21"/>
      <c r="S917" s="21"/>
      <c r="T917" s="21"/>
      <c r="U917" s="21"/>
      <c r="V917" s="21"/>
      <c r="W917" s="21"/>
      <c r="X917" s="21"/>
      <c r="Y917" s="21"/>
      <c r="Z917" s="21"/>
    </row>
    <row r="918" customFormat="false" ht="13.8" hidden="false" customHeight="false" outlineLevel="0" collapsed="false">
      <c r="A918" s="21"/>
      <c r="B918" s="21"/>
      <c r="C918" s="21"/>
      <c r="D918" s="21"/>
      <c r="E918" s="21"/>
      <c r="F918" s="21"/>
      <c r="G918" s="21"/>
      <c r="H918" s="21"/>
      <c r="I918" s="21"/>
      <c r="J918" s="21"/>
      <c r="K918" s="21"/>
      <c r="L918" s="21"/>
      <c r="M918" s="21"/>
      <c r="N918" s="21"/>
      <c r="O918" s="21"/>
      <c r="P918" s="21"/>
      <c r="Q918" s="21"/>
      <c r="R918" s="21"/>
      <c r="S918" s="21"/>
      <c r="T918" s="21"/>
      <c r="U918" s="21"/>
      <c r="V918" s="21"/>
      <c r="W918" s="21"/>
      <c r="X918" s="21"/>
      <c r="Y918" s="21"/>
      <c r="Z918" s="21"/>
    </row>
    <row r="1048476" customFormat="false" ht="39.55" hidden="false" customHeight="false" outlineLevel="0" collapsed="false">
      <c r="A1048476" s="33" t="s">
        <v>384</v>
      </c>
      <c r="B1048476" s="34" t="s">
        <v>385</v>
      </c>
      <c r="C1048476" s="34" t="s">
        <v>386</v>
      </c>
      <c r="D1048476" s="34" t="s">
        <v>387</v>
      </c>
      <c r="E1048476" s="34" t="s">
        <v>388</v>
      </c>
      <c r="F1048476" s="34" t="s">
        <v>389</v>
      </c>
      <c r="G1048476" s="35" t="s">
        <v>390</v>
      </c>
      <c r="H1048476" s="34" t="s">
        <v>391</v>
      </c>
      <c r="I1048476" s="33" t="s">
        <v>392</v>
      </c>
      <c r="J1048476" s="36" t="s">
        <v>393</v>
      </c>
      <c r="K1048476" s="34" t="s">
        <v>394</v>
      </c>
      <c r="L1048476" s="33" t="s">
        <v>395</v>
      </c>
      <c r="M1048476" s="33" t="s">
        <v>396</v>
      </c>
      <c r="N1048476" s="34" t="s">
        <v>10</v>
      </c>
      <c r="O1048476" s="34" t="s">
        <v>397</v>
      </c>
      <c r="P1048476" s="34" t="s">
        <v>398</v>
      </c>
      <c r="Q1048476" s="34" t="s">
        <v>399</v>
      </c>
      <c r="R1048476" s="33" t="s">
        <v>400</v>
      </c>
      <c r="S1048476" s="34" t="s">
        <v>401</v>
      </c>
      <c r="T1048476" s="34" t="s">
        <v>402</v>
      </c>
      <c r="U1048476" s="34" t="s">
        <v>403</v>
      </c>
    </row>
    <row r="1048477" customFormat="false" ht="52.2" hidden="false" customHeight="false" outlineLevel="0" collapsed="false">
      <c r="A1048477" s="37" t="str">
        <f aca="true">IF(M1048477&gt;TODAY(),"VIGENTE","ENCERRADO")</f>
        <v>ENCERRADO</v>
      </c>
      <c r="B1048477" s="38" t="s">
        <v>405</v>
      </c>
      <c r="C1048477" s="39" t="s">
        <v>406</v>
      </c>
      <c r="D1048477" s="40" t="s">
        <v>407</v>
      </c>
      <c r="E1048477" s="39" t="s">
        <v>408</v>
      </c>
      <c r="F1048477" s="41" t="s">
        <v>409</v>
      </c>
      <c r="G1048477" s="42" t="n">
        <v>3822268000105</v>
      </c>
      <c r="H1048477" s="39" t="s">
        <v>410</v>
      </c>
      <c r="I1048477" s="39" t="s">
        <v>411</v>
      </c>
      <c r="J1048477" s="43" t="n">
        <v>42611</v>
      </c>
      <c r="K1048477" s="39" t="s">
        <v>413</v>
      </c>
      <c r="L1048477" s="44" t="n">
        <v>42611</v>
      </c>
      <c r="M1048477" s="43" t="n">
        <f aca="false">IF(L1048477=0,J1048477,IF(RIGHT(K1048477,5)="MESES",datam(L1048477,(LEFT(K1048477,2)))-1,L1048477+(LEFT(K1048477,3))-1))</f>
        <v>42975</v>
      </c>
      <c r="N1048477" s="45" t="n">
        <v>10292.1</v>
      </c>
      <c r="O1048477" s="46" t="s">
        <v>414</v>
      </c>
      <c r="P1048477" s="39" t="s">
        <v>415</v>
      </c>
      <c r="Q1048477" s="39" t="s">
        <v>416</v>
      </c>
      <c r="R1048477" s="44" t="n">
        <v>42635</v>
      </c>
      <c r="S1048477" s="44"/>
      <c r="T1048477" s="39" t="s">
        <v>417</v>
      </c>
      <c r="U1048477" s="39" t="str">
        <f aca="false">RIGHT(P1048477,5)</f>
        <v>GERAD</v>
      </c>
    </row>
    <row r="1048478" customFormat="false" ht="115.65" hidden="false" customHeight="false" outlineLevel="0" collapsed="false">
      <c r="A1048478" s="37" t="str">
        <f aca="true">IF(M1048478&gt;TODAY(),"VIGENTE","ENCERRADO")</f>
        <v>ENCERRADO</v>
      </c>
      <c r="B1048478" s="38" t="s">
        <v>419</v>
      </c>
      <c r="C1048478" s="39" t="s">
        <v>420</v>
      </c>
      <c r="D1048478" s="40" t="s">
        <v>421</v>
      </c>
      <c r="E1048478" s="39" t="s">
        <v>422</v>
      </c>
      <c r="F1048478" s="47" t="s">
        <v>423</v>
      </c>
      <c r="G1048478" s="39" t="n">
        <v>33623893000180</v>
      </c>
      <c r="H1048478" s="39"/>
      <c r="I1048478" s="39" t="s">
        <v>424</v>
      </c>
      <c r="J1048478" s="43" t="n">
        <v>42790</v>
      </c>
      <c r="K1048478" s="39" t="s">
        <v>413</v>
      </c>
      <c r="L1048478" s="44" t="n">
        <v>42790</v>
      </c>
      <c r="M1048478" s="43" t="n">
        <f aca="false">IF(L1048478=0,J1048478,IF(RIGHT(K1048478,5)="MESES",datam(L1048478,(LEFT(K1048478,2)))-1,L1048478+(LEFT(K1048478,3))-1))</f>
        <v>43154</v>
      </c>
      <c r="N1048478" s="45" t="n">
        <v>63270</v>
      </c>
      <c r="O1048478" s="46" t="s">
        <v>426</v>
      </c>
      <c r="P1048478" s="39" t="s">
        <v>427</v>
      </c>
      <c r="Q1048478" s="39" t="s">
        <v>427</v>
      </c>
      <c r="R1048478" s="44"/>
      <c r="S1048478" s="44"/>
      <c r="T1048478" s="39" t="s">
        <v>428</v>
      </c>
      <c r="U1048478" s="39" t="str">
        <f aca="false">RIGHT(P1048478,5)</f>
        <v>GEANC</v>
      </c>
    </row>
    <row r="1048479" customFormat="false" ht="52.2" hidden="false" customHeight="false" outlineLevel="0" collapsed="false">
      <c r="A1048479" s="37" t="str">
        <f aca="true">IF(M1048479&gt;TODAY(),"VIGENTE","ENCERRADO")</f>
        <v>ENCERRADO</v>
      </c>
      <c r="B1048479" s="38" t="s">
        <v>430</v>
      </c>
      <c r="C1048479" s="39" t="s">
        <v>431</v>
      </c>
      <c r="D1048479" s="40" t="s">
        <v>432</v>
      </c>
      <c r="E1048479" s="39" t="s">
        <v>433</v>
      </c>
      <c r="F1048479" s="41" t="s">
        <v>1456</v>
      </c>
      <c r="G1048479" s="42" t="n">
        <v>6997469000123</v>
      </c>
      <c r="H1048479" s="39" t="s">
        <v>435</v>
      </c>
      <c r="I1048479" s="39" t="s">
        <v>436</v>
      </c>
      <c r="J1048479" s="43" t="n">
        <v>42790</v>
      </c>
      <c r="K1048479" s="39" t="s">
        <v>413</v>
      </c>
      <c r="L1048479" s="44" t="n">
        <v>42790</v>
      </c>
      <c r="M1048479" s="43" t="n">
        <f aca="false">IF(L1048479=0,J1048479,IF(RIGHT(K1048479,5)="MESES",datam(L1048479,(LEFT(K1048479,2)))-1,L1048479+(LEFT(K1048479,3))-1))</f>
        <v>43154</v>
      </c>
      <c r="N1048479" s="45" t="n">
        <v>26449.92</v>
      </c>
      <c r="O1048479" s="46" t="s">
        <v>437</v>
      </c>
      <c r="P1048479" s="39" t="s">
        <v>415</v>
      </c>
      <c r="Q1048479" s="39" t="s">
        <v>438</v>
      </c>
      <c r="R1048479" s="44" t="n">
        <v>42818</v>
      </c>
      <c r="S1048479" s="39"/>
      <c r="T1048479" s="39" t="s">
        <v>439</v>
      </c>
      <c r="U1048479" s="39" t="str">
        <f aca="false">RIGHT(P1048479,5)</f>
        <v>GERAD</v>
      </c>
    </row>
    <row r="1048480" customFormat="false" ht="39.55" hidden="false" customHeight="false" outlineLevel="0" collapsed="false">
      <c r="A1048480" s="37" t="str">
        <f aca="true">IF(M1048480&gt;TODAY(),"VIGENTE","ENCERRADO")</f>
        <v>ENCERRADO</v>
      </c>
      <c r="B1048480" s="38" t="s">
        <v>440</v>
      </c>
      <c r="C1048480" s="39" t="s">
        <v>441</v>
      </c>
      <c r="D1048480" s="40" t="s">
        <v>442</v>
      </c>
      <c r="E1048480" s="39" t="s">
        <v>443</v>
      </c>
      <c r="F1048480" s="41" t="s">
        <v>272</v>
      </c>
      <c r="G1048480" s="42" t="n">
        <v>3052926411</v>
      </c>
      <c r="H1048480" s="39" t="s">
        <v>444</v>
      </c>
      <c r="I1048480" s="39" t="s">
        <v>424</v>
      </c>
      <c r="J1048480" s="43" t="n">
        <v>42811</v>
      </c>
      <c r="K1048480" s="39" t="s">
        <v>413</v>
      </c>
      <c r="L1048480" s="44" t="n">
        <f aca="false">J1048480</f>
        <v>42811</v>
      </c>
      <c r="M1048480" s="43" t="n">
        <f aca="false">IF(L1048480=0,J1048480,IF(RIGHT(K1048480,5)="MESES",datam(L1048480,(LEFT(K1048480,2)))-1,L1048480+(LEFT(K1048480,3))-1))</f>
        <v>43175</v>
      </c>
      <c r="N1048480" s="45" t="n">
        <v>0</v>
      </c>
      <c r="O1048480" s="46" t="s">
        <v>447</v>
      </c>
      <c r="P1048480" s="39" t="s">
        <v>415</v>
      </c>
      <c r="Q1048480" s="39" t="s">
        <v>448</v>
      </c>
      <c r="R1048480" s="44" t="n">
        <v>42885</v>
      </c>
      <c r="S1048480" s="39" t="s">
        <v>449</v>
      </c>
      <c r="T1048480" s="39" t="s">
        <v>1457</v>
      </c>
      <c r="U1048480" s="39" t="str">
        <f aca="false">RIGHT(P1048480,5)</f>
        <v>GERAD</v>
      </c>
    </row>
    <row r="1048481" customFormat="false" ht="52.2" hidden="false" customHeight="false" outlineLevel="0" collapsed="false">
      <c r="A1048481" s="37" t="str">
        <f aca="true">IF(M1048481&gt;TODAY(),"VIGENTE","ENCERRADO")</f>
        <v>ENCERRADO</v>
      </c>
      <c r="B1048481" s="38" t="s">
        <v>1458</v>
      </c>
      <c r="C1048481" s="39" t="s">
        <v>452</v>
      </c>
      <c r="D1048481" s="40" t="s">
        <v>453</v>
      </c>
      <c r="E1048481" s="39" t="s">
        <v>454</v>
      </c>
      <c r="F1048481" s="41" t="s">
        <v>455</v>
      </c>
      <c r="G1048481" s="42" t="n">
        <v>191</v>
      </c>
      <c r="H1048481" s="39" t="s">
        <v>456</v>
      </c>
      <c r="I1048481" s="39" t="s">
        <v>424</v>
      </c>
      <c r="J1048481" s="43" t="n">
        <v>42850</v>
      </c>
      <c r="K1048481" s="39" t="s">
        <v>413</v>
      </c>
      <c r="L1048481" s="44" t="n">
        <v>42850</v>
      </c>
      <c r="M1048481" s="43" t="n">
        <f aca="false">IF(L1048481=0,J1048481,IF(RIGHT(K1048481,5)="MESES",datam(L1048481,(LEFT(K1048481,2)))-1,L1048481+(LEFT(K1048481,3))-1))</f>
        <v>43214</v>
      </c>
      <c r="N1048481" s="45" t="n">
        <v>20205</v>
      </c>
      <c r="O1048481" s="46" t="s">
        <v>458</v>
      </c>
      <c r="P1048481" s="39" t="s">
        <v>459</v>
      </c>
      <c r="Q1048481" s="39" t="s">
        <v>459</v>
      </c>
      <c r="R1048481" s="44" t="n">
        <v>42942</v>
      </c>
      <c r="S1048481" s="39"/>
      <c r="T1048481" s="39" t="s">
        <v>1459</v>
      </c>
      <c r="U1048481" s="39" t="str">
        <f aca="false">RIGHT(P1048481,5)</f>
        <v>SUFIN</v>
      </c>
    </row>
    <row r="1048482" customFormat="false" ht="64.9" hidden="false" customHeight="false" outlineLevel="0" collapsed="false">
      <c r="A1048482" s="37" t="str">
        <f aca="true">IF(M1048482&gt;TODAY(),"VIGENTE","ENCERRADO")</f>
        <v>ENCERRADO</v>
      </c>
      <c r="B1048482" s="38" t="s">
        <v>462</v>
      </c>
      <c r="C1048482" s="39" t="s">
        <v>463</v>
      </c>
      <c r="D1048482" s="40" t="s">
        <v>464</v>
      </c>
      <c r="E1048482" s="39" t="s">
        <v>465</v>
      </c>
      <c r="F1048482" s="41" t="s">
        <v>466</v>
      </c>
      <c r="G1048482" s="42" t="n">
        <v>62173620000180</v>
      </c>
      <c r="H1048482" s="39" t="s">
        <v>467</v>
      </c>
      <c r="I1048482" s="39" t="s">
        <v>424</v>
      </c>
      <c r="J1048482" s="43" t="n">
        <v>42850</v>
      </c>
      <c r="K1048482" s="39" t="s">
        <v>413</v>
      </c>
      <c r="L1048482" s="44" t="n">
        <v>42850</v>
      </c>
      <c r="M1048482" s="43" t="n">
        <f aca="false">IF(L1048482=0,J1048482,IF(RIGHT(K1048482,5)="MESES",datam(L1048482,(LEFT(K1048482,2)))-1,L1048482+(LEFT(K1048482,3))-1))</f>
        <v>43214</v>
      </c>
      <c r="N1048482" s="45" t="n">
        <v>17500</v>
      </c>
      <c r="O1048482" s="46" t="s">
        <v>468</v>
      </c>
      <c r="P1048482" s="39" t="s">
        <v>469</v>
      </c>
      <c r="Q1048482" s="39" t="s">
        <v>470</v>
      </c>
      <c r="R1048482" s="44" t="n">
        <v>42885</v>
      </c>
      <c r="S1048482" s="39"/>
      <c r="T1048482" s="39" t="s">
        <v>471</v>
      </c>
      <c r="U1048482" s="39" t="str">
        <f aca="false">RIGHT(P1048482,5)</f>
        <v>SUCRE</v>
      </c>
    </row>
    <row r="1048483" customFormat="false" ht="52.2" hidden="false" customHeight="false" outlineLevel="0" collapsed="false">
      <c r="A1048483" s="37" t="str">
        <f aca="true">IF(M1048483&gt;TODAY(),"VIGENTE","ENCERRADO")</f>
        <v>ENCERRADO</v>
      </c>
      <c r="B1048483" s="38" t="s">
        <v>473</v>
      </c>
      <c r="C1048483" s="39" t="s">
        <v>474</v>
      </c>
      <c r="D1048483" s="40" t="s">
        <v>475</v>
      </c>
      <c r="E1048483" s="39" t="s">
        <v>476</v>
      </c>
      <c r="F1048483" s="41" t="s">
        <v>477</v>
      </c>
      <c r="G1048483" s="42" t="n">
        <v>10456737000177</v>
      </c>
      <c r="H1048483" s="39" t="s">
        <v>478</v>
      </c>
      <c r="I1048483" s="39" t="s">
        <v>436</v>
      </c>
      <c r="J1048483" s="43" t="n">
        <v>42863</v>
      </c>
      <c r="K1048483" s="39" t="s">
        <v>413</v>
      </c>
      <c r="L1048483" s="44" t="n">
        <v>42860</v>
      </c>
      <c r="M1048483" s="43" t="n">
        <f aca="false">IF(L1048483=0,J1048483,IF(RIGHT(K1048483,5)="MESES",datam(L1048483,(LEFT(K1048483,2)))-1,L1048483+(LEFT(K1048483,3))-1))</f>
        <v>43224</v>
      </c>
      <c r="N1048483" s="45" t="n">
        <v>3336</v>
      </c>
      <c r="O1048483" s="46"/>
      <c r="P1048483" s="39" t="s">
        <v>415</v>
      </c>
      <c r="Q1048483" s="39" t="s">
        <v>416</v>
      </c>
      <c r="R1048483" s="44" t="n">
        <v>42885</v>
      </c>
      <c r="S1048483" s="39"/>
      <c r="T1048483" s="39" t="s">
        <v>1460</v>
      </c>
      <c r="U1048483" s="39" t="str">
        <f aca="false">RIGHT(P1048483,5)</f>
        <v>GERAD</v>
      </c>
    </row>
    <row r="1048484" customFormat="false" ht="64.9" hidden="false" customHeight="false" outlineLevel="0" collapsed="false">
      <c r="A1048484" s="37" t="str">
        <f aca="true">IF(M1048484&gt;TODAY(),"VIGENTE","ENCERRADO")</f>
        <v>ENCERRADO</v>
      </c>
      <c r="B1048484" s="38" t="s">
        <v>480</v>
      </c>
      <c r="C1048484" s="39" t="s">
        <v>481</v>
      </c>
      <c r="D1048484" s="40" t="s">
        <v>430</v>
      </c>
      <c r="E1048484" s="39" t="s">
        <v>465</v>
      </c>
      <c r="F1048484" s="41" t="s">
        <v>1461</v>
      </c>
      <c r="G1048484" s="39" t="n">
        <v>62173620000180</v>
      </c>
      <c r="H1048484" s="39" t="s">
        <v>467</v>
      </c>
      <c r="I1048484" s="39" t="s">
        <v>424</v>
      </c>
      <c r="J1048484" s="43" t="n">
        <v>42877</v>
      </c>
      <c r="K1048484" s="39" t="s">
        <v>413</v>
      </c>
      <c r="L1048484" s="44" t="n">
        <v>42877</v>
      </c>
      <c r="M1048484" s="43" t="n">
        <f aca="false">IF(L1048484=0,J1048484,IF(RIGHT(K1048484,5)="MESES",datam(L1048484,(LEFT(K1048484,2)))-1,L1048484+(LEFT(K1048484,3))-1))</f>
        <v>43241</v>
      </c>
      <c r="N1048484" s="45" t="n">
        <v>59784</v>
      </c>
      <c r="O1048484" s="46" t="s">
        <v>468</v>
      </c>
      <c r="P1048484" s="39" t="s">
        <v>484</v>
      </c>
      <c r="Q1048484" s="39" t="s">
        <v>484</v>
      </c>
      <c r="R1048484" s="44" t="n">
        <v>42947</v>
      </c>
      <c r="S1048484" s="48"/>
      <c r="T1048484" s="39" t="s">
        <v>471</v>
      </c>
      <c r="U1048484" s="39" t="str">
        <f aca="false">RIGHT(P1048484,5)</f>
        <v>GEANC</v>
      </c>
    </row>
    <row r="1048485" customFormat="false" ht="90.25" hidden="false" customHeight="false" outlineLevel="0" collapsed="false">
      <c r="A1048485" s="37" t="str">
        <f aca="true">IF(M1048485&gt;TODAY(),"VIGENTE","ENCERRADO")</f>
        <v>ENCERRADO</v>
      </c>
      <c r="B1048485" s="38" t="s">
        <v>453</v>
      </c>
      <c r="C1048485" s="39" t="s">
        <v>485</v>
      </c>
      <c r="D1048485" s="40" t="s">
        <v>486</v>
      </c>
      <c r="E1048485" s="39" t="s">
        <v>487</v>
      </c>
      <c r="F1048485" s="41" t="s">
        <v>488</v>
      </c>
      <c r="G1048485" s="42" t="n">
        <v>360305000104</v>
      </c>
      <c r="H1048485" s="39" t="s">
        <v>489</v>
      </c>
      <c r="I1048485" s="39" t="s">
        <v>490</v>
      </c>
      <c r="J1048485" s="43" t="n">
        <v>42878</v>
      </c>
      <c r="K1048485" s="39" t="s">
        <v>413</v>
      </c>
      <c r="L1048485" s="44" t="n">
        <v>42878</v>
      </c>
      <c r="M1048485" s="43" t="n">
        <f aca="false">IF(L1048485=0,J1048485,IF(RIGHT(K1048485,5)="MESES",datam(L1048485,(LEFT(K1048485,2)))-1,L1048485+(LEFT(K1048485,3))-1))</f>
        <v>43242</v>
      </c>
      <c r="N1048485" s="45" t="n">
        <v>26000</v>
      </c>
      <c r="O1048485" s="46"/>
      <c r="P1048485" s="39" t="s">
        <v>492</v>
      </c>
      <c r="Q1048485" s="39" t="s">
        <v>492</v>
      </c>
      <c r="R1048485" s="44" t="n">
        <v>42913</v>
      </c>
      <c r="S1048485" s="39"/>
      <c r="T1048485" s="39" t="s">
        <v>493</v>
      </c>
      <c r="U1048485" s="39" t="str">
        <f aca="false">RIGHT(P1048485,5)</f>
        <v>SUFIN</v>
      </c>
    </row>
    <row r="1048486" customFormat="false" ht="153.7" hidden="false" customHeight="false" outlineLevel="0" collapsed="false">
      <c r="A1048486" s="37" t="str">
        <f aca="true">IF(M1048486&gt;TODAY(),"VIGENTE","ENCERRADO")</f>
        <v>ENCERRADO</v>
      </c>
      <c r="B1048486" s="38" t="s">
        <v>494</v>
      </c>
      <c r="C1048486" s="39" t="s">
        <v>495</v>
      </c>
      <c r="D1048486" s="40" t="s">
        <v>496</v>
      </c>
      <c r="E1048486" s="39" t="s">
        <v>150</v>
      </c>
      <c r="F1048486" s="41" t="s">
        <v>497</v>
      </c>
      <c r="G1048486" s="42" t="n">
        <v>22317405000190</v>
      </c>
      <c r="H1048486" s="39" t="s">
        <v>498</v>
      </c>
      <c r="I1048486" s="39" t="s">
        <v>411</v>
      </c>
      <c r="J1048486" s="43" t="n">
        <v>42887</v>
      </c>
      <c r="K1048486" s="39" t="s">
        <v>413</v>
      </c>
      <c r="L1048486" s="44" t="n">
        <f aca="false">J1048486</f>
        <v>42887</v>
      </c>
      <c r="M1048486" s="43" t="n">
        <f aca="false">IF(L1048486=0,J1048486,IF(RIGHT(K1048486,5)="MESES",datam(L1048486,(LEFT(K1048486,2)))-1,L1048486+(LEFT(K1048486,3))-1))</f>
        <v>43251</v>
      </c>
      <c r="N1048486" s="45" t="n">
        <v>10684.8</v>
      </c>
      <c r="O1048486" s="46"/>
      <c r="P1048486" s="39" t="s">
        <v>469</v>
      </c>
      <c r="Q1048486" s="39" t="s">
        <v>470</v>
      </c>
      <c r="R1048486" s="44"/>
      <c r="S1048486" s="39"/>
      <c r="T1048486" s="39" t="s">
        <v>499</v>
      </c>
      <c r="U1048486" s="39" t="str">
        <f aca="false">RIGHT(P1048486,5)</f>
        <v>SUCRE</v>
      </c>
    </row>
    <row r="1048487" customFormat="false" ht="52.2" hidden="false" customHeight="false" outlineLevel="0" collapsed="false">
      <c r="A1048487" s="37" t="str">
        <f aca="true">IF(M1048487&gt;TODAY(),"VIGENTE","ENCERRADO")</f>
        <v>ENCERRADO</v>
      </c>
      <c r="B1048487" s="38" t="s">
        <v>59</v>
      </c>
      <c r="C1048487" s="39" t="s">
        <v>500</v>
      </c>
      <c r="D1048487" s="40" t="s">
        <v>31</v>
      </c>
      <c r="E1048487" s="39" t="s">
        <v>501</v>
      </c>
      <c r="F1048487" s="41" t="s">
        <v>502</v>
      </c>
      <c r="G1048487" s="49" t="n">
        <v>6067608000110</v>
      </c>
      <c r="H1048487" s="39" t="s">
        <v>31</v>
      </c>
      <c r="I1048487" s="39" t="s">
        <v>424</v>
      </c>
      <c r="J1048487" s="43" t="n">
        <v>42623</v>
      </c>
      <c r="K1048487" s="39" t="s">
        <v>504</v>
      </c>
      <c r="L1048487" s="44" t="n">
        <v>42623</v>
      </c>
      <c r="M1048487" s="43" t="n">
        <f aca="false">IF(L1048487=0,J1048487,IF(RIGHT(K1048487,5)="MESES",datam(L1048487,(LEFT(K1048487,2)))-1,L1048487+(LEFT(K1048487,3))-1))</f>
        <v>43352</v>
      </c>
      <c r="N1048487" s="45" t="n">
        <v>0</v>
      </c>
      <c r="O1048487" s="46" t="s">
        <v>505</v>
      </c>
      <c r="P1048487" s="39" t="s">
        <v>506</v>
      </c>
      <c r="Q1048487" s="39" t="s">
        <v>507</v>
      </c>
      <c r="R1048487" s="44" t="s">
        <v>31</v>
      </c>
      <c r="S1048487" s="39"/>
      <c r="T1048487" s="39" t="s">
        <v>508</v>
      </c>
      <c r="U1048487" s="39" t="str">
        <f aca="false">RIGHT(P1048487,5)</f>
        <v>SUTIC</v>
      </c>
    </row>
    <row r="1048488" customFormat="false" ht="52.2" hidden="false" customHeight="false" outlineLevel="0" collapsed="false">
      <c r="A1048488" s="37" t="str">
        <f aca="true">IF(M1048488&gt;TODAY(),"VIGENTE","ENCERRADO")</f>
        <v>ENCERRADO</v>
      </c>
      <c r="B1048488" s="38" t="s">
        <v>1458</v>
      </c>
      <c r="C1048488" s="39" t="s">
        <v>452</v>
      </c>
      <c r="D1048488" s="39" t="s">
        <v>510</v>
      </c>
      <c r="E1048488" s="39" t="s">
        <v>454</v>
      </c>
      <c r="F1048488" s="41" t="s">
        <v>455</v>
      </c>
      <c r="G1048488" s="42" t="n">
        <v>191</v>
      </c>
      <c r="H1048488" s="39" t="s">
        <v>456</v>
      </c>
      <c r="I1048488" s="39" t="s">
        <v>424</v>
      </c>
      <c r="J1048488" s="43" t="n">
        <v>43116</v>
      </c>
      <c r="K1048488" s="39" t="s">
        <v>413</v>
      </c>
      <c r="L1048488" s="44" t="n">
        <v>43118</v>
      </c>
      <c r="M1048488" s="43" t="n">
        <f aca="false">IF(L1048488=0,J1048488,IF(RIGHT(K1048488,5)="MESES",datam(L1048488,(LEFT(K1048488,2)))-1,L1048488+(LEFT(K1048488,3))-1))</f>
        <v>43482</v>
      </c>
      <c r="N1048488" s="45" t="n">
        <v>20205</v>
      </c>
      <c r="O1048488" s="46" t="s">
        <v>59</v>
      </c>
      <c r="P1048488" s="39" t="s">
        <v>459</v>
      </c>
      <c r="Q1048488" s="39" t="s">
        <v>459</v>
      </c>
      <c r="R1048488" s="50"/>
      <c r="S1048488" s="39"/>
      <c r="T1048488" s="39" t="s">
        <v>1459</v>
      </c>
      <c r="U1048488" s="39" t="str">
        <f aca="false">RIGHT(P1048488,5)</f>
        <v>SUFIN</v>
      </c>
    </row>
    <row r="1048489" customFormat="false" ht="52.2" hidden="false" customHeight="false" outlineLevel="0" collapsed="false">
      <c r="A1048489" s="37" t="str">
        <f aca="true">IF(M1048489&gt;TODAY(),"VIGENTE","ENCERRADO")</f>
        <v>ENCERRADO</v>
      </c>
      <c r="B1048489" s="38" t="s">
        <v>512</v>
      </c>
      <c r="C1048489" s="39" t="s">
        <v>513</v>
      </c>
      <c r="D1048489" s="40" t="s">
        <v>514</v>
      </c>
      <c r="E1048489" s="39" t="s">
        <v>408</v>
      </c>
      <c r="F1048489" s="41" t="s">
        <v>515</v>
      </c>
      <c r="G1048489" s="42" t="n">
        <v>3822268000105</v>
      </c>
      <c r="H1048489" s="39" t="s">
        <v>516</v>
      </c>
      <c r="I1048489" s="39" t="s">
        <v>424</v>
      </c>
      <c r="J1048489" s="43" t="n">
        <f aca="false">L1048489</f>
        <v>43132</v>
      </c>
      <c r="K1048489" s="39" t="s">
        <v>413</v>
      </c>
      <c r="L1048489" s="44" t="n">
        <v>43132</v>
      </c>
      <c r="M1048489" s="43" t="n">
        <f aca="false">IF(L1048489=0,J1048489,IF(RIGHT(K1048489,5)="MESES",datam(L1048489,(LEFT(K1048489,2)))-1,L1048489+(LEFT(K1048489,3))-1))</f>
        <v>43496</v>
      </c>
      <c r="N1048489" s="45" t="n">
        <v>141498.96</v>
      </c>
      <c r="O1048489" s="46" t="s">
        <v>517</v>
      </c>
      <c r="P1048489" s="39" t="s">
        <v>415</v>
      </c>
      <c r="Q1048489" s="39" t="s">
        <v>416</v>
      </c>
      <c r="R1048489" s="44" t="n">
        <v>43186</v>
      </c>
      <c r="S1048489" s="39" t="s">
        <v>518</v>
      </c>
      <c r="T1048489" s="39" t="s">
        <v>519</v>
      </c>
      <c r="U1048489" s="39" t="str">
        <f aca="false">RIGHT(P1048489,5)</f>
        <v>GERAD</v>
      </c>
    </row>
    <row r="1048490" customFormat="false" ht="39.55" hidden="false" customHeight="false" outlineLevel="0" collapsed="false">
      <c r="A1048490" s="37" t="str">
        <f aca="true">IF(M1048490&gt;TODAY(),"VIGENTE","ENCERRADO")</f>
        <v>ENCERRADO</v>
      </c>
      <c r="B1048490" s="38" t="s">
        <v>520</v>
      </c>
      <c r="C1048490" s="39" t="s">
        <v>521</v>
      </c>
      <c r="D1048490" s="40" t="s">
        <v>522</v>
      </c>
      <c r="E1048490" s="39" t="s">
        <v>523</v>
      </c>
      <c r="F1048490" s="41" t="s">
        <v>524</v>
      </c>
      <c r="G1048490" s="39" t="n">
        <v>126621000116</v>
      </c>
      <c r="H1048490" s="39" t="s">
        <v>525</v>
      </c>
      <c r="I1048490" s="39" t="s">
        <v>424</v>
      </c>
      <c r="J1048490" s="43" t="n">
        <v>43147</v>
      </c>
      <c r="K1048490" s="39" t="s">
        <v>413</v>
      </c>
      <c r="L1048490" s="44" t="n">
        <f aca="false">J1048490</f>
        <v>43147</v>
      </c>
      <c r="M1048490" s="43" t="n">
        <f aca="false">IF(L1048490=0,J1048490,IF(RIGHT(K1048490,5)="MESES",datam(L1048490,(LEFT(K1048490,2)))-1,L1048490+(LEFT(K1048490,3))-1))</f>
        <v>43511</v>
      </c>
      <c r="N1048490" s="45" t="n">
        <v>6000</v>
      </c>
      <c r="O1048490" s="46" t="s">
        <v>1462</v>
      </c>
      <c r="P1048490" s="39" t="s">
        <v>528</v>
      </c>
      <c r="Q1048490" s="39" t="s">
        <v>416</v>
      </c>
      <c r="R1048490" s="44" t="n">
        <v>43186</v>
      </c>
      <c r="S1048490" s="39" t="s">
        <v>529</v>
      </c>
      <c r="T1048490" s="39" t="s">
        <v>530</v>
      </c>
      <c r="U1048490" s="39" t="str">
        <f aca="false">RIGHT(P1048490,5)</f>
        <v>GERAD</v>
      </c>
    </row>
    <row r="1048491" customFormat="false" ht="77.6" hidden="false" customHeight="false" outlineLevel="0" collapsed="false">
      <c r="A1048491" s="37" t="str">
        <f aca="true">IF(M1048491&gt;TODAY(),"VIGENTE","ENCERRADO")</f>
        <v>ENCERRADO</v>
      </c>
      <c r="B1048491" s="38" t="s">
        <v>531</v>
      </c>
      <c r="C1048491" s="39" t="s">
        <v>532</v>
      </c>
      <c r="D1048491" s="40" t="s">
        <v>531</v>
      </c>
      <c r="E1048491" s="39" t="s">
        <v>533</v>
      </c>
      <c r="F1048491" s="41" t="s">
        <v>534</v>
      </c>
      <c r="G1048491" s="42" t="n">
        <v>24125122000172</v>
      </c>
      <c r="H1048491" s="39" t="s">
        <v>535</v>
      </c>
      <c r="I1048491" s="39" t="s">
        <v>536</v>
      </c>
      <c r="J1048491" s="43" t="n">
        <v>43159</v>
      </c>
      <c r="K1048491" s="39" t="s">
        <v>413</v>
      </c>
      <c r="L1048491" s="44" t="n">
        <f aca="false">J1048491</f>
        <v>43159</v>
      </c>
      <c r="M1048491" s="43" t="n">
        <f aca="false">IF(L1048491=0,J1048491,IF(RIGHT(K1048491,5)="MESES",datam(L1048491,(LEFT(K1048491,2)))-1,L1048491+(LEFT(K1048491,3))-1))</f>
        <v>43523</v>
      </c>
      <c r="N1048491" s="45" t="n">
        <v>7893.6</v>
      </c>
      <c r="O1048491" s="39" t="s">
        <v>538</v>
      </c>
      <c r="P1048491" s="39" t="s">
        <v>415</v>
      </c>
      <c r="Q1048491" s="39" t="s">
        <v>416</v>
      </c>
      <c r="R1048491" s="44" t="n">
        <v>43244</v>
      </c>
      <c r="S1048491" s="44" t="s">
        <v>539</v>
      </c>
      <c r="T1048491" s="39" t="s">
        <v>1463</v>
      </c>
      <c r="U1048491" s="39" t="str">
        <f aca="false">RIGHT(P1048491,5)</f>
        <v>GERAD</v>
      </c>
    </row>
    <row r="1048492" customFormat="false" ht="52.2" hidden="false" customHeight="false" outlineLevel="0" collapsed="false">
      <c r="A1048492" s="37" t="str">
        <f aca="true">IF(M1048492&gt;TODAY(),"VIGENTE","ENCERRADO")</f>
        <v>ENCERRADO</v>
      </c>
      <c r="B1048492" s="38" t="s">
        <v>541</v>
      </c>
      <c r="C1048492" s="39" t="s">
        <v>542</v>
      </c>
      <c r="D1048492" s="40" t="s">
        <v>543</v>
      </c>
      <c r="E1048492" s="39" t="s">
        <v>544</v>
      </c>
      <c r="F1048492" s="41" t="s">
        <v>96</v>
      </c>
      <c r="G1048492" s="39" t="n">
        <v>24519787000160</v>
      </c>
      <c r="H1048492" s="39" t="s">
        <v>545</v>
      </c>
      <c r="I1048492" s="39" t="s">
        <v>424</v>
      </c>
      <c r="J1048492" s="43" t="n">
        <v>43271</v>
      </c>
      <c r="K1048492" s="39" t="s">
        <v>413</v>
      </c>
      <c r="L1048492" s="44" t="n">
        <f aca="false">J1048492</f>
        <v>43271</v>
      </c>
      <c r="M1048492" s="43" t="n">
        <f aca="false">IF(L1048492=0,J1048492,IF(RIGHT(K1048492,5)="MESES",datam(L1048492,(LEFT(K1048492,2)))-1,L1048492+(LEFT(K1048492,3))-1))</f>
        <v>43635</v>
      </c>
      <c r="N1048492" s="45" t="n">
        <v>26004</v>
      </c>
      <c r="O1048492" s="46"/>
      <c r="P1048492" s="39" t="s">
        <v>547</v>
      </c>
      <c r="Q1048492" s="39" t="s">
        <v>547</v>
      </c>
      <c r="R1048492" s="44" t="n">
        <v>43320</v>
      </c>
      <c r="S1048492" s="44"/>
      <c r="T1048492" s="39" t="s">
        <v>548</v>
      </c>
      <c r="U1048492" s="39" t="str">
        <f aca="false">RIGHT(P1048492,5)</f>
        <v>GECON</v>
      </c>
    </row>
    <row r="1048493" customFormat="false" ht="52.2" hidden="false" customHeight="false" outlineLevel="0" collapsed="false">
      <c r="A1048493" s="37" t="str">
        <f aca="true">IF(M1048493&gt;TODAY(),"VIGENTE","ENCERRADO")</f>
        <v>ENCERRADO</v>
      </c>
      <c r="B1048493" s="38" t="s">
        <v>550</v>
      </c>
      <c r="C1048493" s="39" t="s">
        <v>551</v>
      </c>
      <c r="D1048493" s="40" t="s">
        <v>552</v>
      </c>
      <c r="E1048493" s="39" t="s">
        <v>158</v>
      </c>
      <c r="F1048493" s="41" t="s">
        <v>160</v>
      </c>
      <c r="G1048493" s="39" t="s">
        <v>553</v>
      </c>
      <c r="H1048493" s="39" t="s">
        <v>554</v>
      </c>
      <c r="I1048493" s="39" t="s">
        <v>424</v>
      </c>
      <c r="J1048493" s="43" t="n">
        <v>43487</v>
      </c>
      <c r="K1048493" s="39" t="s">
        <v>413</v>
      </c>
      <c r="L1048493" s="44" t="n">
        <f aca="false">J1048493</f>
        <v>43487</v>
      </c>
      <c r="M1048493" s="43" t="n">
        <f aca="false">IF(L1048493=0,J1048493,IF(RIGHT(K1048493,5)="MESES",datam(L1048493,(LEFT(K1048493,2)))-1,L1048493+(LEFT(K1048493,3))-1))</f>
        <v>43851</v>
      </c>
      <c r="N1048493" s="45" t="n">
        <v>43804.8</v>
      </c>
      <c r="O1048493" s="46" t="s">
        <v>1464</v>
      </c>
      <c r="P1048493" s="39" t="s">
        <v>528</v>
      </c>
      <c r="Q1048493" s="39" t="s">
        <v>528</v>
      </c>
      <c r="R1048493" s="44" t="n">
        <v>43501</v>
      </c>
      <c r="S1048493" s="44" t="s">
        <v>557</v>
      </c>
      <c r="T1048493" s="39" t="s">
        <v>558</v>
      </c>
      <c r="U1048493" s="39" t="str">
        <f aca="false">RIGHT(P1048493,5)</f>
        <v>GERAD</v>
      </c>
    </row>
    <row r="1048494" customFormat="false" ht="52.2" hidden="false" customHeight="false" outlineLevel="0" collapsed="false">
      <c r="A1048494" s="37" t="str">
        <f aca="true">IF(M1048494&gt;TODAY(),"VIGENTE","ENCERRADO")</f>
        <v>ENCERRADO</v>
      </c>
      <c r="B1048494" s="38" t="s">
        <v>559</v>
      </c>
      <c r="C1048494" s="39" t="s">
        <v>560</v>
      </c>
      <c r="D1048494" s="40" t="s">
        <v>561</v>
      </c>
      <c r="E1048494" s="39" t="s">
        <v>132</v>
      </c>
      <c r="F1048494" s="41" t="s">
        <v>134</v>
      </c>
      <c r="G1048494" s="39" t="n">
        <v>9480880000115</v>
      </c>
      <c r="H1048494" s="39" t="s">
        <v>562</v>
      </c>
      <c r="I1048494" s="39" t="s">
        <v>424</v>
      </c>
      <c r="J1048494" s="43" t="n">
        <v>43587</v>
      </c>
      <c r="K1048494" s="39" t="s">
        <v>413</v>
      </c>
      <c r="L1048494" s="44" t="n">
        <v>43587</v>
      </c>
      <c r="M1048494" s="43" t="n">
        <f aca="false">IF(L1048494=0,J1048494,IF(RIGHT(K1048494,5)="MESES",datam(L1048494,(LEFT(K1048494,2)))-1,L1048494+(LEFT(K1048494,3))-1))</f>
        <v>43952</v>
      </c>
      <c r="N1048494" s="45" t="n">
        <v>189840</v>
      </c>
      <c r="O1048494" s="46" t="s">
        <v>563</v>
      </c>
      <c r="P1048494" s="39" t="s">
        <v>564</v>
      </c>
      <c r="Q1048494" s="39" t="s">
        <v>564</v>
      </c>
      <c r="R1048494" s="44" t="n">
        <v>43623</v>
      </c>
      <c r="S1048494" s="46"/>
      <c r="T1048494" s="39" t="s">
        <v>565</v>
      </c>
      <c r="U1048494" s="39" t="str">
        <f aca="false">RIGHT(P1048494,5)</f>
        <v>GERAD</v>
      </c>
    </row>
    <row r="1048495" customFormat="false" ht="39.55" hidden="false" customHeight="false" outlineLevel="0" collapsed="false">
      <c r="A1048495" s="37" t="str">
        <f aca="true">IF(M1048495&gt;TODAY(),"VIGENTE","ENCERRADO")</f>
        <v>ENCERRADO</v>
      </c>
      <c r="B1048495" s="38" t="s">
        <v>566</v>
      </c>
      <c r="C1048495" s="39" t="s">
        <v>567</v>
      </c>
      <c r="D1048495" s="40" t="s">
        <v>1465</v>
      </c>
      <c r="E1048495" s="39" t="s">
        <v>433</v>
      </c>
      <c r="F1048495" s="41" t="s">
        <v>569</v>
      </c>
      <c r="G1048495" s="42" t="n">
        <v>6997469000123</v>
      </c>
      <c r="H1048495" s="39" t="s">
        <v>435</v>
      </c>
      <c r="I1048495" s="39" t="s">
        <v>424</v>
      </c>
      <c r="J1048495" s="43" t="n">
        <v>43588</v>
      </c>
      <c r="K1048495" s="39" t="s">
        <v>413</v>
      </c>
      <c r="L1048495" s="44" t="n">
        <v>43588</v>
      </c>
      <c r="M1048495" s="43" t="n">
        <f aca="false">IF(L1048495=0,J1048495,IF(RIGHT(K1048495,5)="MESES",datam(L1048495,(LEFT(K1048495,2)))-1,L1048495+(LEFT(K1048495,3))-1))</f>
        <v>43953</v>
      </c>
      <c r="N1048495" s="45" t="n">
        <v>25832.88</v>
      </c>
      <c r="O1048495" s="39" t="s">
        <v>570</v>
      </c>
      <c r="P1048495" s="39" t="s">
        <v>415</v>
      </c>
      <c r="Q1048495" s="39" t="s">
        <v>438</v>
      </c>
      <c r="R1048495" s="44" t="n">
        <v>43623</v>
      </c>
      <c r="S1048495" s="44" t="s">
        <v>571</v>
      </c>
      <c r="T1048495" s="39" t="s">
        <v>572</v>
      </c>
      <c r="U1048495" s="39" t="str">
        <f aca="false">RIGHT(P1048495,5)</f>
        <v>GERAD</v>
      </c>
    </row>
    <row r="1048496" customFormat="false" ht="52.2" hidden="false" customHeight="false" outlineLevel="0" collapsed="false">
      <c r="A1048496" s="37" t="str">
        <f aca="true">IF(M1048496&gt;TODAY(),"VIGENTE","ENCERRADO")</f>
        <v>ENCERRADO</v>
      </c>
      <c r="B1048496" s="38" t="s">
        <v>573</v>
      </c>
      <c r="C1048496" s="39" t="s">
        <v>574</v>
      </c>
      <c r="D1048496" s="40" t="s">
        <v>575</v>
      </c>
      <c r="E1048496" s="39" t="s">
        <v>576</v>
      </c>
      <c r="F1048496" s="41" t="s">
        <v>577</v>
      </c>
      <c r="G1048496" s="39" t="n">
        <v>20074154000135</v>
      </c>
      <c r="H1048496" s="39" t="s">
        <v>578</v>
      </c>
      <c r="I1048496" s="39" t="s">
        <v>424</v>
      </c>
      <c r="J1048496" s="43" t="n">
        <v>43689</v>
      </c>
      <c r="K1048496" s="39" t="s">
        <v>413</v>
      </c>
      <c r="L1048496" s="44" t="n">
        <v>43689</v>
      </c>
      <c r="M1048496" s="43" t="n">
        <f aca="false">IF(L1048496=0,J1048496,IF(RIGHT(K1048496,5)="MESES",datam(L1048496,(LEFT(K1048496,2)))-1,L1048496+(LEFT(K1048496,3))-1))</f>
        <v>44054</v>
      </c>
      <c r="N1048496" s="45" t="n">
        <v>2160</v>
      </c>
      <c r="O1048496" s="46" t="s">
        <v>579</v>
      </c>
      <c r="P1048496" s="39" t="s">
        <v>564</v>
      </c>
      <c r="Q1048496" s="39" t="s">
        <v>564</v>
      </c>
      <c r="R1048496" s="44" t="n">
        <v>43713</v>
      </c>
      <c r="S1048496" s="39"/>
      <c r="T1048496" s="39" t="s">
        <v>580</v>
      </c>
      <c r="U1048496" s="39" t="str">
        <f aca="false">RIGHT(P1048496,5)</f>
        <v>GERAD</v>
      </c>
    </row>
    <row r="1048497" customFormat="false" ht="52.2" hidden="false" customHeight="false" outlineLevel="0" collapsed="false">
      <c r="A1048497" s="37" t="str">
        <f aca="true">IF(M1048497&gt;TODAY(),"VIGENTE","ENCERRADO")</f>
        <v>ENCERRADO</v>
      </c>
      <c r="B1048497" s="38" t="s">
        <v>59</v>
      </c>
      <c r="C1048497" s="39" t="s">
        <v>581</v>
      </c>
      <c r="D1048497" s="39" t="s">
        <v>582</v>
      </c>
      <c r="E1048497" s="39" t="s">
        <v>501</v>
      </c>
      <c r="F1048497" s="41" t="s">
        <v>502</v>
      </c>
      <c r="G1048497" s="49" t="n">
        <v>6067608000110</v>
      </c>
      <c r="H1048497" s="39" t="s">
        <v>31</v>
      </c>
      <c r="I1048497" s="39" t="s">
        <v>424</v>
      </c>
      <c r="J1048497" s="43" t="n">
        <v>43355</v>
      </c>
      <c r="K1048497" s="39" t="s">
        <v>504</v>
      </c>
      <c r="L1048497" s="44" t="n">
        <v>43355</v>
      </c>
      <c r="M1048497" s="43" t="n">
        <f aca="false">IF(L1048497=0,J1048497,IF(RIGHT(K1048497,5)="MESES",datam(L1048497,(LEFT(K1048497,2)))-1,L1048497+(LEFT(K1048497,3))-1))</f>
        <v>44085</v>
      </c>
      <c r="N1048497" s="45" t="n">
        <v>0</v>
      </c>
      <c r="O1048497" s="39" t="s">
        <v>583</v>
      </c>
      <c r="P1048497" s="39" t="s">
        <v>506</v>
      </c>
      <c r="Q1048497" s="39" t="s">
        <v>507</v>
      </c>
      <c r="R1048497" s="50" t="s">
        <v>31</v>
      </c>
      <c r="S1048497" s="39"/>
      <c r="T1048497" s="39" t="s">
        <v>508</v>
      </c>
      <c r="U1048497" s="39" t="str">
        <f aca="false">RIGHT(P1048497,5)</f>
        <v>SUTIC</v>
      </c>
    </row>
    <row r="1048498" customFormat="false" ht="77.6" hidden="false" customHeight="false" outlineLevel="0" collapsed="false">
      <c r="A1048498" s="37" t="str">
        <f aca="true">IF(M1048498&gt;TODAY(),"VIGENTE","ENCERRADO")</f>
        <v>ENCERRADO</v>
      </c>
      <c r="B1048498" s="38" t="s">
        <v>584</v>
      </c>
      <c r="C1048498" s="39" t="s">
        <v>585</v>
      </c>
      <c r="D1048498" s="40" t="s">
        <v>586</v>
      </c>
      <c r="E1048498" s="39" t="s">
        <v>587</v>
      </c>
      <c r="F1048498" s="41" t="s">
        <v>588</v>
      </c>
      <c r="G1048498" s="39" t="n">
        <v>9461647000195</v>
      </c>
      <c r="H1048498" s="39"/>
      <c r="I1048498" s="39" t="s">
        <v>424</v>
      </c>
      <c r="J1048498" s="43" t="n">
        <v>43762</v>
      </c>
      <c r="K1048498" s="39" t="s">
        <v>413</v>
      </c>
      <c r="L1048498" s="44" t="n">
        <f aca="false">J1048498</f>
        <v>43762</v>
      </c>
      <c r="M1048498" s="43" t="n">
        <f aca="false">IF(L1048498=0,J1048498,IF(RIGHT(K1048498,5)="MESES",datam(L1048498,(LEFT(K1048498,2)))-1,L1048498+(LEFT(K1048498,3))-1))</f>
        <v>44127</v>
      </c>
      <c r="N1048498" s="45" t="n">
        <v>1153.75</v>
      </c>
      <c r="O1048498" s="46" t="s">
        <v>590</v>
      </c>
      <c r="P1048498" s="39" t="s">
        <v>564</v>
      </c>
      <c r="Q1048498" s="39" t="s">
        <v>564</v>
      </c>
      <c r="R1048498" s="44" t="n">
        <v>43774</v>
      </c>
      <c r="S1048498" s="44"/>
      <c r="T1048498" s="39" t="s">
        <v>591</v>
      </c>
      <c r="U1048498" s="39" t="str">
        <f aca="false">RIGHT(P1048498,5)</f>
        <v>GERAD</v>
      </c>
    </row>
    <row r="1048499" customFormat="false" ht="102.95" hidden="false" customHeight="false" outlineLevel="0" collapsed="false">
      <c r="A1048499" s="37" t="str">
        <f aca="true">IF(M1048499&gt;TODAY(),"VIGENTE","ENCERRADO")</f>
        <v>ENCERRADO</v>
      </c>
      <c r="B1048499" s="38" t="s">
        <v>592</v>
      </c>
      <c r="C1048499" s="39" t="s">
        <v>593</v>
      </c>
      <c r="D1048499" s="39" t="s">
        <v>594</v>
      </c>
      <c r="E1048499" s="39" t="s">
        <v>308</v>
      </c>
      <c r="F1048499" s="41" t="s">
        <v>595</v>
      </c>
      <c r="G1048499" s="39" t="n">
        <v>76535764000143</v>
      </c>
      <c r="H1048499" s="39"/>
      <c r="I1048499" s="39" t="s">
        <v>596</v>
      </c>
      <c r="J1048499" s="43" t="n">
        <v>43815</v>
      </c>
      <c r="K1048499" s="39" t="n">
        <v>315</v>
      </c>
      <c r="L1048499" s="44" t="n">
        <f aca="false">J1048499</f>
        <v>43815</v>
      </c>
      <c r="M1048499" s="43" t="n">
        <f aca="false">IF(L1048499=0,J1048499,IF(RIGHT(K1048499,5)="MESES",datam(L1048499,(LEFT(K1048499,2)))-1,L1048499+(LEFT(K1048499,3))-1))</f>
        <v>44129</v>
      </c>
      <c r="N1048499" s="45" t="n">
        <v>9672.6</v>
      </c>
      <c r="O1048499" s="46" t="s">
        <v>1466</v>
      </c>
      <c r="P1048499" s="39" t="s">
        <v>507</v>
      </c>
      <c r="Q1048499" s="39" t="s">
        <v>507</v>
      </c>
      <c r="R1048499" s="44" t="n">
        <v>43845</v>
      </c>
      <c r="S1048499" s="44" t="s">
        <v>599</v>
      </c>
      <c r="T1048499" s="39" t="s">
        <v>600</v>
      </c>
      <c r="U1048499" s="39" t="str">
        <f aca="false">RIGHT(P1048499,5)</f>
        <v>SUTIC</v>
      </c>
    </row>
    <row r="1048500" customFormat="false" ht="128.35" hidden="false" customHeight="false" outlineLevel="0" collapsed="false">
      <c r="A1048500" s="37" t="str">
        <f aca="true">IF(M1048500&gt;TODAY(),"VIGENTE","ENCERRADO")</f>
        <v>ENCERRADO</v>
      </c>
      <c r="B1048500" s="38" t="s">
        <v>601</v>
      </c>
      <c r="C1048500" s="39" t="s">
        <v>602</v>
      </c>
      <c r="D1048500" s="39" t="s">
        <v>603</v>
      </c>
      <c r="E1048500" s="39" t="s">
        <v>604</v>
      </c>
      <c r="F1048500" s="51" t="s">
        <v>605</v>
      </c>
      <c r="G1048500" s="39" t="n">
        <v>3423730000193</v>
      </c>
      <c r="H1048500" s="39"/>
      <c r="I1048500" s="39" t="s">
        <v>490</v>
      </c>
      <c r="J1048500" s="43" t="n">
        <v>43815</v>
      </c>
      <c r="K1048500" s="39" t="n">
        <v>315</v>
      </c>
      <c r="L1048500" s="44" t="n">
        <f aca="false">J1048500</f>
        <v>43815</v>
      </c>
      <c r="M1048500" s="43" t="n">
        <f aca="false">IF(L1048500=0,J1048500,IF(RIGHT(K1048500,5)="MESES",datam(L1048500,(LEFT(K1048500,2)))-1,L1048500+(LEFT(K1048500,3))-1))</f>
        <v>44129</v>
      </c>
      <c r="N1048500" s="45" t="n">
        <v>2644.95</v>
      </c>
      <c r="O1048500" s="44" t="s">
        <v>606</v>
      </c>
      <c r="P1048500" s="39" t="s">
        <v>507</v>
      </c>
      <c r="Q1048500" s="39" t="s">
        <v>507</v>
      </c>
      <c r="R1048500" s="44" t="n">
        <v>43876</v>
      </c>
      <c r="S1048500" s="44" t="s">
        <v>607</v>
      </c>
      <c r="T1048500" s="39" t="s">
        <v>600</v>
      </c>
      <c r="U1048500" s="39" t="str">
        <f aca="false">RIGHT(P1048500,5)</f>
        <v>SUTIC</v>
      </c>
    </row>
    <row r="1048501" customFormat="false" ht="115.65" hidden="false" customHeight="false" outlineLevel="0" collapsed="false">
      <c r="A1048501" s="37" t="str">
        <f aca="true">IF(M1048501&gt;TODAY(),"VIGENTE","ENCERRADO")</f>
        <v>ENCERRADO</v>
      </c>
      <c r="B1048501" s="38" t="s">
        <v>608</v>
      </c>
      <c r="C1048501" s="39" t="s">
        <v>609</v>
      </c>
      <c r="D1048501" s="40" t="s">
        <v>610</v>
      </c>
      <c r="E1048501" s="39" t="s">
        <v>611</v>
      </c>
      <c r="F1048501" s="41" t="s">
        <v>612</v>
      </c>
      <c r="G1048501" s="39" t="n">
        <v>1592950000115</v>
      </c>
      <c r="H1048501" s="39" t="n">
        <v>2721635</v>
      </c>
      <c r="I1048501" s="39" t="s">
        <v>424</v>
      </c>
      <c r="J1048501" s="43" t="n">
        <v>43801</v>
      </c>
      <c r="K1048501" s="39" t="s">
        <v>413</v>
      </c>
      <c r="L1048501" s="44" t="n">
        <f aca="false">J1048501</f>
        <v>43801</v>
      </c>
      <c r="M1048501" s="43" t="n">
        <f aca="false">IF(L1048501=0,J1048501,IF(RIGHT(K1048501,5)="MESES",datam(L1048501,(LEFT(K1048501,2)))-1,L1048501+(LEFT(K1048501,3))-1))</f>
        <v>44166</v>
      </c>
      <c r="N1048501" s="45" t="n">
        <v>720</v>
      </c>
      <c r="O1048501" s="46" t="s">
        <v>613</v>
      </c>
      <c r="P1048501" s="39" t="s">
        <v>448</v>
      </c>
      <c r="Q1048501" s="39" t="s">
        <v>448</v>
      </c>
      <c r="R1048501" s="44" t="n">
        <v>43804</v>
      </c>
      <c r="S1048501" s="44"/>
      <c r="T1048501" s="39" t="s">
        <v>614</v>
      </c>
      <c r="U1048501" s="39" t="str">
        <f aca="false">RIGHT(P1048501,5)</f>
        <v>ASJUR</v>
      </c>
    </row>
    <row r="1048502" customFormat="false" ht="52.2" hidden="false" customHeight="false" outlineLevel="0" collapsed="false">
      <c r="A1048502" s="37" t="str">
        <f aca="true">IF(M1048502&gt;TODAY(),"VIGENTE","ENCERRADO")</f>
        <v>ENCERRADO</v>
      </c>
      <c r="B1048502" s="38" t="s">
        <v>616</v>
      </c>
      <c r="C1048502" s="39" t="s">
        <v>617</v>
      </c>
      <c r="D1048502" s="40" t="s">
        <v>618</v>
      </c>
      <c r="E1048502" s="39" t="s">
        <v>619</v>
      </c>
      <c r="F1048502" s="41" t="s">
        <v>620</v>
      </c>
      <c r="G1048502" s="42" t="n">
        <v>33526864000109</v>
      </c>
      <c r="H1048502" s="39" t="n">
        <v>2721635</v>
      </c>
      <c r="I1048502" s="39" t="s">
        <v>596</v>
      </c>
      <c r="J1048502" s="43" t="n">
        <v>43801</v>
      </c>
      <c r="K1048502" s="39" t="s">
        <v>413</v>
      </c>
      <c r="L1048502" s="44" t="n">
        <v>43801</v>
      </c>
      <c r="M1048502" s="43" t="n">
        <f aca="false">IF(L1048502=0,J1048502,IF(RIGHT(K1048502,5)="MESES",datam(L1048502,(LEFT(K1048502,2)))-1,L1048502+(LEFT(K1048502,3))-1))</f>
        <v>44166</v>
      </c>
      <c r="N1048502" s="45" t="n">
        <v>2289.6</v>
      </c>
      <c r="O1048502" s="46"/>
      <c r="P1048502" s="39" t="s">
        <v>459</v>
      </c>
      <c r="Q1048502" s="39" t="s">
        <v>621</v>
      </c>
      <c r="R1048502" s="44" t="n">
        <v>43845</v>
      </c>
      <c r="S1048502" s="39" t="s">
        <v>622</v>
      </c>
      <c r="T1048502" s="39" t="s">
        <v>623</v>
      </c>
      <c r="U1048502" s="39" t="str">
        <f aca="false">RIGHT(P1048502,5)</f>
        <v>SUFIN</v>
      </c>
    </row>
    <row r="1048503" customFormat="false" ht="102.95" hidden="false" customHeight="false" outlineLevel="0" collapsed="false">
      <c r="A1048503" s="37" t="str">
        <f aca="true">IF(M1048503&gt;TODAY(),"VIGENTE","ENCERRADO")</f>
        <v>ENCERRADO</v>
      </c>
      <c r="B1048503" s="38" t="s">
        <v>624</v>
      </c>
      <c r="C1048503" s="39" t="s">
        <v>625</v>
      </c>
      <c r="D1048503" s="38" t="s">
        <v>626</v>
      </c>
      <c r="E1048503" s="39" t="s">
        <v>308</v>
      </c>
      <c r="F1048503" s="47" t="s">
        <v>627</v>
      </c>
      <c r="G1048503" s="39" t="n">
        <v>76535764000143</v>
      </c>
      <c r="H1048503" s="39"/>
      <c r="I1048503" s="39" t="s">
        <v>424</v>
      </c>
      <c r="J1048503" s="43" t="n">
        <v>44136</v>
      </c>
      <c r="K1048503" s="39" t="n">
        <v>100</v>
      </c>
      <c r="L1048503" s="44" t="n">
        <v>44136</v>
      </c>
      <c r="M1048503" s="43" t="n">
        <f aca="false">IF(L1048503=0,J1048503,IF(RIGHT(K1048503,5)="MESES",datam(L1048503,(LEFT(K1048503,2)))-1,L1048503+(LEFT(K1048503,3))-1))</f>
        <v>44235</v>
      </c>
      <c r="N1048503" s="45" t="n">
        <v>14162.83</v>
      </c>
      <c r="O1048503" s="46" t="s">
        <v>1467</v>
      </c>
      <c r="P1048503" s="39" t="s">
        <v>507</v>
      </c>
      <c r="Q1048503" s="39" t="s">
        <v>507</v>
      </c>
      <c r="R1048503" s="44" t="n">
        <v>44152</v>
      </c>
      <c r="S1048503" s="44" t="s">
        <v>629</v>
      </c>
      <c r="T1048503" s="39" t="s">
        <v>600</v>
      </c>
      <c r="U1048503" s="39" t="str">
        <f aca="false">RIGHT(P1048503,5)</f>
        <v>SUTIC</v>
      </c>
    </row>
    <row r="1048504" customFormat="false" ht="128.35" hidden="false" customHeight="false" outlineLevel="0" collapsed="false">
      <c r="A1048504" s="37" t="str">
        <f aca="true">IF(M1048504&gt;TODAY(),"VIGENTE","ENCERRADO")</f>
        <v>ENCERRADO</v>
      </c>
      <c r="B1048504" s="38" t="s">
        <v>630</v>
      </c>
      <c r="C1048504" s="39" t="s">
        <v>631</v>
      </c>
      <c r="D1048504" s="40" t="s">
        <v>632</v>
      </c>
      <c r="E1048504" s="39" t="s">
        <v>633</v>
      </c>
      <c r="F1048504" s="51" t="s">
        <v>1468</v>
      </c>
      <c r="G1048504" s="42" t="n">
        <v>2863024000108</v>
      </c>
      <c r="H1048504" s="39" t="n">
        <v>4411560</v>
      </c>
      <c r="I1048504" s="39" t="s">
        <v>635</v>
      </c>
      <c r="J1048504" s="43" t="n">
        <v>43874</v>
      </c>
      <c r="K1048504" s="39" t="s">
        <v>413</v>
      </c>
      <c r="L1048504" s="44" t="n">
        <f aca="false">J1048504</f>
        <v>43874</v>
      </c>
      <c r="M1048504" s="43" t="n">
        <f aca="false">IF(L1048504=0,J1048504,IF(RIGHT(K1048504,5)="MESES",datam(L1048504,(LEFT(K1048504,2)))-1,L1048504+(LEFT(K1048504,3))-1))</f>
        <v>44239</v>
      </c>
      <c r="N1048504" s="45" t="n">
        <v>18350</v>
      </c>
      <c r="O1048504" s="46" t="s">
        <v>468</v>
      </c>
      <c r="P1048504" s="39" t="s">
        <v>415</v>
      </c>
      <c r="Q1048504" s="39" t="s">
        <v>416</v>
      </c>
      <c r="R1048504" s="44" t="n">
        <v>43964</v>
      </c>
      <c r="S1048504" s="44" t="s">
        <v>637</v>
      </c>
      <c r="T1048504" s="39" t="s">
        <v>638</v>
      </c>
      <c r="U1048504" s="39" t="str">
        <f aca="false">RIGHT(P1048504,5)</f>
        <v>GERAD</v>
      </c>
    </row>
    <row r="1048505" customFormat="false" ht="52.2" hidden="false" customHeight="false" outlineLevel="0" collapsed="false">
      <c r="A1048505" s="37" t="str">
        <f aca="true">IF(M1048505&gt;TODAY(),"VIGENTE","ENCERRADO")</f>
        <v>ENCERRADO</v>
      </c>
      <c r="B1048505" s="38" t="s">
        <v>639</v>
      </c>
      <c r="C1048505" s="39" t="s">
        <v>640</v>
      </c>
      <c r="D1048505" s="40" t="s">
        <v>630</v>
      </c>
      <c r="E1048505" s="39" t="s">
        <v>641</v>
      </c>
      <c r="F1048505" s="41" t="s">
        <v>642</v>
      </c>
      <c r="G1048505" s="39" t="n">
        <v>3892344000140</v>
      </c>
      <c r="H1048505" s="39" t="s">
        <v>643</v>
      </c>
      <c r="I1048505" s="39" t="s">
        <v>424</v>
      </c>
      <c r="J1048505" s="43" t="n">
        <v>43909</v>
      </c>
      <c r="K1048505" s="39" t="s">
        <v>413</v>
      </c>
      <c r="L1048505" s="44" t="n">
        <v>43909</v>
      </c>
      <c r="M1048505" s="43" t="n">
        <f aca="false">IF(L1048505=0,J1048505,IF(RIGHT(K1048505,5)="MESES",datam(L1048505,(LEFT(K1048505,2)))-1,L1048505+(LEFT(K1048505,3))-1))</f>
        <v>44273</v>
      </c>
      <c r="N1048505" s="45" t="n">
        <v>13740</v>
      </c>
      <c r="O1048505" s="39" t="s">
        <v>468</v>
      </c>
      <c r="P1048505" s="39" t="s">
        <v>645</v>
      </c>
      <c r="Q1048505" s="39" t="s">
        <v>646</v>
      </c>
      <c r="R1048505" s="44" t="n">
        <v>43964</v>
      </c>
      <c r="S1048505" s="44" t="s">
        <v>647</v>
      </c>
      <c r="T1048505" s="39" t="s">
        <v>648</v>
      </c>
      <c r="U1048505" s="39" t="str">
        <f aca="false">RIGHT(P1048505,5)</f>
        <v>ASCOM</v>
      </c>
    </row>
    <row r="1048506" customFormat="false" ht="64.9" hidden="false" customHeight="false" outlineLevel="0" collapsed="false">
      <c r="A1048506" s="37" t="str">
        <f aca="true">IF(M1048506&gt;TODAY(),"VIGENTE","ENCERRADO")</f>
        <v>ENCERRADO</v>
      </c>
      <c r="B1048506" s="38" t="s">
        <v>650</v>
      </c>
      <c r="C1048506" s="39" t="s">
        <v>651</v>
      </c>
      <c r="D1048506" s="40" t="s">
        <v>652</v>
      </c>
      <c r="E1048506" s="39" t="s">
        <v>653</v>
      </c>
      <c r="F1048506" s="41" t="s">
        <v>654</v>
      </c>
      <c r="G1048506" s="38" t="n">
        <v>43819978000192</v>
      </c>
      <c r="H1048506" s="48"/>
      <c r="I1048506" s="39" t="s">
        <v>655</v>
      </c>
      <c r="J1048506" s="43" t="n">
        <v>43927</v>
      </c>
      <c r="K1048506" s="39" t="s">
        <v>413</v>
      </c>
      <c r="L1048506" s="44" t="n">
        <v>43927</v>
      </c>
      <c r="M1048506" s="43" t="n">
        <f aca="false">IF(L1048506=0,J1048506,IF(RIGHT(K1048506,5)="MESES",datam(L1048506,(LEFT(K1048506,2)))-1,L1048506+(LEFT(K1048506,3))-1))</f>
        <v>44291</v>
      </c>
      <c r="N1048506" s="45" t="n">
        <v>8280</v>
      </c>
      <c r="O1048506" s="46" t="s">
        <v>656</v>
      </c>
      <c r="P1048506" s="39" t="s">
        <v>657</v>
      </c>
      <c r="Q1048506" s="39" t="s">
        <v>657</v>
      </c>
      <c r="R1048506" s="44" t="n">
        <v>43964</v>
      </c>
      <c r="S1048506" s="44" t="s">
        <v>658</v>
      </c>
      <c r="T1048506" s="39" t="s">
        <v>659</v>
      </c>
      <c r="U1048506" s="39" t="str">
        <f aca="false">RIGHT(P1048506,5)</f>
        <v>GECON</v>
      </c>
    </row>
    <row r="1048507" customFormat="false" ht="64.9" hidden="false" customHeight="false" outlineLevel="0" collapsed="false">
      <c r="A1048507" s="37" t="str">
        <f aca="true">IF(M1048507&gt;TODAY(),"VIGENTE","ENCERRADO")</f>
        <v>ENCERRADO</v>
      </c>
      <c r="B1048507" s="38" t="s">
        <v>261</v>
      </c>
      <c r="C1048507" s="39" t="s">
        <v>335</v>
      </c>
      <c r="D1048507" s="40" t="s">
        <v>660</v>
      </c>
      <c r="E1048507" s="39" t="s">
        <v>661</v>
      </c>
      <c r="F1048507" s="41" t="s">
        <v>334</v>
      </c>
      <c r="G1048507" s="39" t="n">
        <v>69034668000156</v>
      </c>
      <c r="H1048507" s="39" t="s">
        <v>662</v>
      </c>
      <c r="I1048507" s="39" t="s">
        <v>424</v>
      </c>
      <c r="J1048507" s="43" t="n">
        <v>43962</v>
      </c>
      <c r="K1048507" s="39" t="s">
        <v>413</v>
      </c>
      <c r="L1048507" s="44" t="n">
        <f aca="false">J1048507</f>
        <v>43962</v>
      </c>
      <c r="M1048507" s="43" t="n">
        <f aca="false">IF(L1048507=0,J1048507,IF(RIGHT(K1048507,5)="MESES",datam(L1048507,(LEFT(K1048507,2)))-1,L1048507+(LEFT(K1048507,3))-1))</f>
        <v>44326</v>
      </c>
      <c r="N1048507" s="45" t="n">
        <v>1116852.8</v>
      </c>
      <c r="O1048507" s="39" t="s">
        <v>663</v>
      </c>
      <c r="P1048507" s="39" t="s">
        <v>528</v>
      </c>
      <c r="Q1048507" s="39" t="s">
        <v>528</v>
      </c>
      <c r="R1048507" s="44" t="n">
        <v>43973</v>
      </c>
      <c r="S1048507" s="39" t="s">
        <v>664</v>
      </c>
      <c r="T1048507" s="39" t="s">
        <v>665</v>
      </c>
      <c r="U1048507" s="39" t="str">
        <f aca="false">RIGHT(P1048507,5)</f>
        <v>GERAD</v>
      </c>
    </row>
    <row r="1048508" customFormat="false" ht="128.35" hidden="false" customHeight="false" outlineLevel="0" collapsed="false">
      <c r="A1048508" s="37" t="str">
        <f aca="true">IF(M1048508&gt;TODAY(),"VIGENTE","ENCERRADO")</f>
        <v>ENCERRADO</v>
      </c>
      <c r="B1048508" s="38" t="s">
        <v>666</v>
      </c>
      <c r="C1048508" s="39" t="s">
        <v>667</v>
      </c>
      <c r="D1048508" s="40" t="s">
        <v>668</v>
      </c>
      <c r="E1048508" s="39" t="s">
        <v>669</v>
      </c>
      <c r="F1048508" s="41" t="s">
        <v>670</v>
      </c>
      <c r="G1048508" s="42" t="n">
        <v>24028923000110</v>
      </c>
      <c r="H1048508" s="39" t="s">
        <v>671</v>
      </c>
      <c r="I1048508" s="39" t="s">
        <v>424</v>
      </c>
      <c r="J1048508" s="43" t="n">
        <v>43962</v>
      </c>
      <c r="K1048508" s="39" t="s">
        <v>413</v>
      </c>
      <c r="L1048508" s="44" t="n">
        <f aca="false">J1048508</f>
        <v>43962</v>
      </c>
      <c r="M1048508" s="43" t="n">
        <f aca="false">IF(L1048508=0,J1048508,IF(RIGHT(K1048508,5)="MESES",datam(L1048508,(LEFT(K1048508,2)))-1,L1048508+(LEFT(K1048508,3))-1))</f>
        <v>44326</v>
      </c>
      <c r="N1048508" s="45" t="n">
        <v>15700</v>
      </c>
      <c r="O1048508" s="46" t="s">
        <v>468</v>
      </c>
      <c r="P1048508" s="39" t="s">
        <v>448</v>
      </c>
      <c r="Q1048508" s="39" t="s">
        <v>448</v>
      </c>
      <c r="R1048508" s="44" t="n">
        <v>43973</v>
      </c>
      <c r="S1048508" s="44" t="s">
        <v>672</v>
      </c>
      <c r="T1048508" s="39" t="s">
        <v>673</v>
      </c>
      <c r="U1048508" s="39" t="str">
        <f aca="false">RIGHT(P1048508,5)</f>
        <v>ASJUR</v>
      </c>
    </row>
    <row r="1048509" customFormat="false" ht="102.95" hidden="false" customHeight="false" outlineLevel="0" collapsed="false">
      <c r="A1048509" s="37" t="str">
        <f aca="true">IF(M1048509&gt;TODAY(),"VIGENTE","ENCERRADO")</f>
        <v>ENCERRADO</v>
      </c>
      <c r="B1048509" s="38" t="s">
        <v>1469</v>
      </c>
      <c r="C1048509" s="39" t="s">
        <v>675</v>
      </c>
      <c r="D1048509" s="39" t="s">
        <v>31</v>
      </c>
      <c r="E1048509" s="39" t="s">
        <v>676</v>
      </c>
      <c r="F1048509" s="47" t="s">
        <v>677</v>
      </c>
      <c r="G1048509" s="39" t="s">
        <v>31</v>
      </c>
      <c r="H1048509" s="39" t="s">
        <v>31</v>
      </c>
      <c r="I1048509" s="39" t="s">
        <v>59</v>
      </c>
      <c r="J1048509" s="43" t="n">
        <v>44270</v>
      </c>
      <c r="K1048509" s="39" t="n">
        <v>100</v>
      </c>
      <c r="L1048509" s="44" t="n">
        <v>44271</v>
      </c>
      <c r="M1048509" s="43" t="n">
        <f aca="false">IF(L1048509=0,J1048509,IF(RIGHT(K1048509,5)="MESES",datam(L1048509,(LEFT(K1048509,2)))-1,L1048509+(LEFT(K1048509,3))-1))</f>
        <v>44370</v>
      </c>
      <c r="N1048509" s="45" t="n">
        <v>7755</v>
      </c>
      <c r="O1048509" s="46" t="s">
        <v>1470</v>
      </c>
      <c r="P1048509" s="39" t="s">
        <v>680</v>
      </c>
      <c r="Q1048509" s="39" t="s">
        <v>680</v>
      </c>
      <c r="R1048509" s="39" t="s">
        <v>31</v>
      </c>
      <c r="S1048509" s="44" t="s">
        <v>681</v>
      </c>
      <c r="T1048509" s="39"/>
      <c r="U1048509" s="39" t="str">
        <f aca="false">RIGHT(P1048509,5)</f>
        <v>DIRFI</v>
      </c>
    </row>
    <row r="1048510" customFormat="false" ht="52.2" hidden="false" customHeight="false" outlineLevel="0" collapsed="false">
      <c r="A1048510" s="37" t="str">
        <f aca="true">IF(M1048510&gt;TODAY(),"VIGENTE","ENCERRADO")</f>
        <v>ENCERRADO</v>
      </c>
      <c r="B1048510" s="38" t="s">
        <v>259</v>
      </c>
      <c r="C1048510" s="39" t="s">
        <v>260</v>
      </c>
      <c r="D1048510" s="40" t="s">
        <v>261</v>
      </c>
      <c r="E1048510" s="39" t="s">
        <v>256</v>
      </c>
      <c r="F1048510" s="41" t="s">
        <v>258</v>
      </c>
      <c r="G1048510" s="39" t="n">
        <v>13252450000113</v>
      </c>
      <c r="H1048510" s="39" t="s">
        <v>683</v>
      </c>
      <c r="I1048510" s="39" t="s">
        <v>424</v>
      </c>
      <c r="J1048510" s="43" t="n">
        <v>44013</v>
      </c>
      <c r="K1048510" s="39" t="s">
        <v>413</v>
      </c>
      <c r="L1048510" s="44" t="n">
        <v>44013</v>
      </c>
      <c r="M1048510" s="43" t="n">
        <f aca="false">IF(L1048510=0,J1048510,IF(RIGHT(K1048510,5)="MESES",datam(L1048510,(LEFT(K1048510,2)))-1,L1048510+(LEFT(K1048510,3))-1))</f>
        <v>44377</v>
      </c>
      <c r="N1048510" s="45" t="n">
        <v>29500</v>
      </c>
      <c r="O1048510" s="39" t="s">
        <v>684</v>
      </c>
      <c r="P1048510" s="39" t="s">
        <v>448</v>
      </c>
      <c r="Q1048510" s="39" t="s">
        <v>448</v>
      </c>
      <c r="R1048510" s="44" t="n">
        <v>44023</v>
      </c>
      <c r="S1048510" s="44" t="s">
        <v>685</v>
      </c>
      <c r="T1048510" s="39" t="s">
        <v>1471</v>
      </c>
      <c r="U1048510" s="39" t="str">
        <f aca="false">RIGHT(P1048510,5)</f>
        <v>ASJUR</v>
      </c>
    </row>
    <row r="1048511" customFormat="false" ht="52.2" hidden="false" customHeight="false" outlineLevel="0" collapsed="false">
      <c r="A1048511" s="37" t="str">
        <f aca="true">IF(M1048511&gt;TODAY(),"VIGENTE","ENCERRADO")</f>
        <v>ENCERRADO</v>
      </c>
      <c r="B1048511" s="38" t="s">
        <v>687</v>
      </c>
      <c r="C1048511" s="39" t="s">
        <v>688</v>
      </c>
      <c r="D1048511" s="40" t="s">
        <v>687</v>
      </c>
      <c r="E1048511" s="39" t="s">
        <v>689</v>
      </c>
      <c r="F1048511" s="47" t="s">
        <v>690</v>
      </c>
      <c r="G1048511" s="39" t="n">
        <v>10550664000188</v>
      </c>
      <c r="H1048511" s="39" t="s">
        <v>691</v>
      </c>
      <c r="I1048511" s="39" t="s">
        <v>635</v>
      </c>
      <c r="J1048511" s="43" t="n">
        <v>44034</v>
      </c>
      <c r="K1048511" s="39" t="s">
        <v>693</v>
      </c>
      <c r="L1048511" s="44" t="n">
        <v>44034</v>
      </c>
      <c r="M1048511" s="43" t="n">
        <f aca="false">IF(L1048511=0,J1048511,IF(RIGHT(K1048511,5)="MESES",datam(L1048511,(LEFT(K1048511,2)))-1,L1048511+(LEFT(K1048511,3))-1))</f>
        <v>44398</v>
      </c>
      <c r="N1048511" s="45" t="n">
        <v>261995.2</v>
      </c>
      <c r="O1048511" s="46" t="s">
        <v>468</v>
      </c>
      <c r="P1048511" s="39" t="s">
        <v>694</v>
      </c>
      <c r="Q1048511" s="39" t="s">
        <v>694</v>
      </c>
      <c r="R1048511" s="44" t="n">
        <v>44057</v>
      </c>
      <c r="S1048511" s="44" t="s">
        <v>695</v>
      </c>
      <c r="T1048511" s="39" t="s">
        <v>696</v>
      </c>
      <c r="U1048511" s="39" t="str">
        <f aca="false">RIGHT(P1048511,5)</f>
        <v>ASJUR</v>
      </c>
    </row>
    <row r="1048512" customFormat="false" ht="39.55" hidden="false" customHeight="false" outlineLevel="0" collapsed="false">
      <c r="A1048512" s="37" t="str">
        <f aca="true">IF(M1048512&gt;TODAY(),"VIGENTE","ENCERRADO")</f>
        <v>ENCERRADO</v>
      </c>
      <c r="B1048512" s="38" t="s">
        <v>566</v>
      </c>
      <c r="C1048512" s="39" t="s">
        <v>567</v>
      </c>
      <c r="D1048512" s="39" t="s">
        <v>697</v>
      </c>
      <c r="E1048512" s="39" t="s">
        <v>433</v>
      </c>
      <c r="F1048512" s="41" t="s">
        <v>569</v>
      </c>
      <c r="G1048512" s="39" t="n">
        <v>6997469000123</v>
      </c>
      <c r="H1048512" s="39" t="s">
        <v>435</v>
      </c>
      <c r="I1048512" s="39" t="s">
        <v>424</v>
      </c>
      <c r="J1048512" s="43" t="n">
        <v>43953</v>
      </c>
      <c r="K1048512" s="39" t="s">
        <v>413</v>
      </c>
      <c r="L1048512" s="44" t="n">
        <v>44034</v>
      </c>
      <c r="M1048512" s="43" t="n">
        <f aca="false">IF(L1048512=0,J1048512,IF(RIGHT(K1048512,5)="MESES",datam(L1048512,(LEFT(K1048512,2)))-1,L1048512+(LEFT(K1048512,3))-1))</f>
        <v>44398</v>
      </c>
      <c r="N1048512" s="45" t="n">
        <v>26753.76</v>
      </c>
      <c r="O1048512" s="46" t="s">
        <v>698</v>
      </c>
      <c r="P1048512" s="39" t="s">
        <v>415</v>
      </c>
      <c r="Q1048512" s="39" t="s">
        <v>438</v>
      </c>
      <c r="R1048512" s="50"/>
      <c r="S1048512" s="39"/>
      <c r="T1048512" s="39" t="s">
        <v>699</v>
      </c>
      <c r="U1048512" s="39" t="str">
        <f aca="false">RIGHT(P1048512,5)</f>
        <v>GERAD</v>
      </c>
    </row>
    <row r="1048513" customFormat="false" ht="77.6" hidden="false" customHeight="false" outlineLevel="0" collapsed="false">
      <c r="A1048513" s="37" t="str">
        <f aca="true">IF(M1048513&gt;TODAY(),"VIGENTE","ENCERRADO")</f>
        <v>ENCERRADO</v>
      </c>
      <c r="B1048513" s="38" t="s">
        <v>294</v>
      </c>
      <c r="C1048513" s="39" t="s">
        <v>295</v>
      </c>
      <c r="D1048513" s="39" t="s">
        <v>1472</v>
      </c>
      <c r="E1048513" s="39" t="s">
        <v>291</v>
      </c>
      <c r="F1048513" s="47" t="s">
        <v>1473</v>
      </c>
      <c r="G1048513" s="39" t="n">
        <v>27284516000161</v>
      </c>
      <c r="H1048513" s="39"/>
      <c r="I1048513" s="39" t="s">
        <v>424</v>
      </c>
      <c r="J1048513" s="43" t="n">
        <v>44096</v>
      </c>
      <c r="K1048513" s="39" t="s">
        <v>413</v>
      </c>
      <c r="L1048513" s="44" t="n">
        <v>44096</v>
      </c>
      <c r="M1048513" s="43" t="n">
        <f aca="false">IF(L1048513=0,J1048513,IF(RIGHT(K1048513,5)="MESES",datam(L1048513,(LEFT(K1048513,2)))-1,L1048513+(LEFT(K1048513,3))-1))</f>
        <v>44460</v>
      </c>
      <c r="N1048513" s="45" t="n">
        <v>303871.68</v>
      </c>
      <c r="O1048513" s="46" t="s">
        <v>702</v>
      </c>
      <c r="P1048513" s="39" t="s">
        <v>564</v>
      </c>
      <c r="Q1048513" s="39" t="s">
        <v>564</v>
      </c>
      <c r="R1048513" s="44" t="n">
        <v>44105</v>
      </c>
      <c r="S1048513" s="44" t="s">
        <v>703</v>
      </c>
      <c r="T1048513" s="39" t="s">
        <v>704</v>
      </c>
      <c r="U1048513" s="39" t="str">
        <f aca="false">RIGHT(P1048513,5)</f>
        <v>GERAD</v>
      </c>
    </row>
    <row r="1048514" customFormat="false" ht="153.7" hidden="false" customHeight="false" outlineLevel="0" collapsed="false">
      <c r="A1048514" s="37" t="str">
        <f aca="true">IF(M1048514&gt;TODAY(),"VIGENTE","ENCERRADO")</f>
        <v>ENCERRADO</v>
      </c>
      <c r="B1048514" s="38" t="s">
        <v>700</v>
      </c>
      <c r="C1048514" s="44" t="s">
        <v>705</v>
      </c>
      <c r="D1048514" s="38" t="s">
        <v>155</v>
      </c>
      <c r="E1048514" s="39" t="s">
        <v>150</v>
      </c>
      <c r="F1048514" s="41" t="s">
        <v>482</v>
      </c>
      <c r="G1048514" s="39" t="n">
        <v>22317405000190</v>
      </c>
      <c r="H1048514" s="39" t="s">
        <v>498</v>
      </c>
      <c r="I1048514" s="39" t="s">
        <v>424</v>
      </c>
      <c r="J1048514" s="43" t="n">
        <v>44102</v>
      </c>
      <c r="K1048514" s="39" t="s">
        <v>413</v>
      </c>
      <c r="L1048514" s="44" t="n">
        <v>44102</v>
      </c>
      <c r="M1048514" s="43" t="n">
        <f aca="false">IF(L1048514=0,J1048514,IF(RIGHT(K1048514,5)="MESES",datam(L1048514,(LEFT(K1048514,2)))-1,L1048514+(LEFT(K1048514,3))-1))</f>
        <v>44466</v>
      </c>
      <c r="N1048514" s="45" t="n">
        <v>250260</v>
      </c>
      <c r="O1048514" s="46" t="s">
        <v>468</v>
      </c>
      <c r="P1048514" s="39" t="s">
        <v>484</v>
      </c>
      <c r="Q1048514" s="39" t="s">
        <v>484</v>
      </c>
      <c r="R1048514" s="44" t="n">
        <v>44105</v>
      </c>
      <c r="S1048514" s="44" t="s">
        <v>707</v>
      </c>
      <c r="T1048514" s="39" t="s">
        <v>499</v>
      </c>
      <c r="U1048514" s="39" t="str">
        <f aca="false">RIGHT(P1048514,5)</f>
        <v>GEANC</v>
      </c>
    </row>
    <row r="1048515" customFormat="false" ht="64.9" hidden="false" customHeight="false" outlineLevel="0" collapsed="false">
      <c r="A1048515" s="37" t="str">
        <f aca="true">IF(M1048515&gt;TODAY(),"VIGENTE","ENCERRADO")</f>
        <v>ENCERRADO</v>
      </c>
      <c r="B1048515" s="38" t="s">
        <v>708</v>
      </c>
      <c r="C1048515" s="39" t="s">
        <v>709</v>
      </c>
      <c r="D1048515" s="38" t="s">
        <v>294</v>
      </c>
      <c r="E1048515" s="39" t="s">
        <v>710</v>
      </c>
      <c r="F1048515" s="47" t="s">
        <v>711</v>
      </c>
      <c r="G1048515" s="39" t="n">
        <v>34352226000173</v>
      </c>
      <c r="H1048515" s="39" t="s">
        <v>712</v>
      </c>
      <c r="I1048515" s="39" t="s">
        <v>713</v>
      </c>
      <c r="J1048515" s="43" t="n">
        <v>44158</v>
      </c>
      <c r="K1048515" s="39" t="s">
        <v>413</v>
      </c>
      <c r="L1048515" s="44" t="n">
        <v>44158</v>
      </c>
      <c r="M1048515" s="43" t="n">
        <f aca="false">IF(L1048515=0,J1048515,IF(RIGHT(K1048515,5)="MESES",datam(L1048515,(LEFT(K1048515,2)))-1,L1048515+(LEFT(K1048515,3))-1))</f>
        <v>44522</v>
      </c>
      <c r="N1048515" s="45" t="n">
        <v>12000</v>
      </c>
      <c r="O1048515" s="46" t="s">
        <v>1474</v>
      </c>
      <c r="P1048515" s="39" t="s">
        <v>564</v>
      </c>
      <c r="Q1048515" s="39" t="s">
        <v>564</v>
      </c>
      <c r="R1048515" s="44" t="n">
        <v>44173</v>
      </c>
      <c r="S1048515" s="44" t="s">
        <v>716</v>
      </c>
      <c r="T1048515" s="39" t="s">
        <v>717</v>
      </c>
      <c r="U1048515" s="39" t="str">
        <f aca="false">RIGHT(P1048515,5)</f>
        <v>GERAD</v>
      </c>
    </row>
    <row r="1048516" customFormat="false" ht="115.65" hidden="false" customHeight="false" outlineLevel="0" collapsed="false">
      <c r="A1048516" s="37" t="str">
        <f aca="true">IF(M1048516&gt;TODAY(),"VIGENTE","ENCERRADO")</f>
        <v>ENCERRADO</v>
      </c>
      <c r="B1048516" s="39" t="s">
        <v>718</v>
      </c>
      <c r="C1048516" s="39" t="s">
        <v>719</v>
      </c>
      <c r="D1048516" s="38" t="s">
        <v>321</v>
      </c>
      <c r="E1048516" s="39" t="s">
        <v>720</v>
      </c>
      <c r="F1048516" s="41" t="s">
        <v>721</v>
      </c>
      <c r="G1048516" s="42" t="n">
        <v>34806501000181</v>
      </c>
      <c r="H1048516" s="39"/>
      <c r="I1048516" s="39" t="s">
        <v>59</v>
      </c>
      <c r="J1048516" s="43" t="n">
        <v>44525</v>
      </c>
      <c r="K1048516" s="39" t="n">
        <v>21</v>
      </c>
      <c r="L1048516" s="44" t="n">
        <v>44529</v>
      </c>
      <c r="M1048516" s="43" t="n">
        <f aca="false">IF(L1048516=0,J1048516,IF(RIGHT(K1048516,5)="MESES",datam(L1048516,(LEFT(K1048516,2)))-1,L1048516+(LEFT(K1048516,3))-1))</f>
        <v>44549</v>
      </c>
      <c r="N1048516" s="45" t="n">
        <v>17300</v>
      </c>
      <c r="O1048516" s="46"/>
      <c r="P1048516" s="39" t="s">
        <v>723</v>
      </c>
      <c r="Q1048516" s="39" t="s">
        <v>723</v>
      </c>
      <c r="R1048516" s="44" t="n">
        <v>44545</v>
      </c>
      <c r="S1048516" s="44" t="s">
        <v>724</v>
      </c>
      <c r="T1048516" s="39"/>
      <c r="U1048516" s="39" t="str">
        <f aca="false">RIGHT(P1048516,5)</f>
        <v>SUPEN</v>
      </c>
    </row>
    <row r="1048517" customFormat="false" ht="39.55" hidden="false" customHeight="false" outlineLevel="0" collapsed="false">
      <c r="A1048517" s="37" t="str">
        <f aca="true">IF(M1048517&gt;TODAY(),"VIGENTE","ENCERRADO")</f>
        <v>ENCERRADO</v>
      </c>
      <c r="B1048517" s="38" t="s">
        <v>726</v>
      </c>
      <c r="C1048517" s="39" t="s">
        <v>727</v>
      </c>
      <c r="D1048517" s="40" t="s">
        <v>728</v>
      </c>
      <c r="E1048517" s="39" t="s">
        <v>729</v>
      </c>
      <c r="F1048517" s="41" t="s">
        <v>730</v>
      </c>
      <c r="G1048517" s="39" t="n">
        <v>10798130000175</v>
      </c>
      <c r="H1048517" s="39" t="s">
        <v>731</v>
      </c>
      <c r="I1048517" s="39" t="s">
        <v>596</v>
      </c>
      <c r="J1048517" s="43" t="n">
        <v>43818</v>
      </c>
      <c r="K1048517" s="39" t="s">
        <v>413</v>
      </c>
      <c r="L1048517" s="44" t="n">
        <v>44187</v>
      </c>
      <c r="M1048517" s="43" t="n">
        <f aca="false">IF(L1048517=0,J1048517,IF(RIGHT(K1048517,5)="MESES",datam(L1048517,(LEFT(K1048517,2)))-1,L1048517+(LEFT(K1048517,3))-1))</f>
        <v>44551</v>
      </c>
      <c r="N1048517" s="45" t="n">
        <v>750</v>
      </c>
      <c r="O1048517" s="46" t="s">
        <v>613</v>
      </c>
      <c r="P1048517" s="39" t="s">
        <v>646</v>
      </c>
      <c r="Q1048517" s="39" t="s">
        <v>646</v>
      </c>
      <c r="R1048517" s="44" t="s">
        <v>31</v>
      </c>
      <c r="S1048517" s="44" t="s">
        <v>733</v>
      </c>
      <c r="T1048517" s="39" t="s">
        <v>1475</v>
      </c>
      <c r="U1048517" s="39" t="str">
        <f aca="false">RIGHT(P1048517,5)</f>
        <v>ASCOM</v>
      </c>
    </row>
    <row r="1048518" customFormat="false" ht="64.9" hidden="false" customHeight="false" outlineLevel="0" collapsed="false">
      <c r="A1048518" s="37" t="str">
        <f aca="true">IF(M1048518&gt;TODAY(),"VIGENTE","ENCERRADO")</f>
        <v>ENCERRADO</v>
      </c>
      <c r="B1048518" s="38" t="s">
        <v>405</v>
      </c>
      <c r="C1048518" s="39" t="s">
        <v>406</v>
      </c>
      <c r="D1048518" s="39" t="s">
        <v>735</v>
      </c>
      <c r="E1048518" s="39" t="s">
        <v>408</v>
      </c>
      <c r="F1048518" s="41" t="s">
        <v>409</v>
      </c>
      <c r="G1048518" s="42" t="n">
        <v>3822268000105</v>
      </c>
      <c r="H1048518" s="39" t="s">
        <v>410</v>
      </c>
      <c r="I1048518" s="39" t="s">
        <v>411</v>
      </c>
      <c r="J1048518" s="43" t="n">
        <v>44435</v>
      </c>
      <c r="K1048518" s="39" t="n">
        <v>120</v>
      </c>
      <c r="L1048518" s="44" t="n">
        <v>44437</v>
      </c>
      <c r="M1048518" s="43" t="n">
        <f aca="false">IF(L1048518=0,J1048518,IF(RIGHT(K1048518,5)="MESES",datam(L1048518,(LEFT(K1048518,2)))-1,L1048518+(LEFT(K1048518,3))-1))</f>
        <v>44556</v>
      </c>
      <c r="N1048518" s="45" t="n">
        <v>24119.24</v>
      </c>
      <c r="O1048518" s="45" t="s">
        <v>737</v>
      </c>
      <c r="P1048518" s="39" t="s">
        <v>415</v>
      </c>
      <c r="Q1048518" s="39" t="s">
        <v>416</v>
      </c>
      <c r="R1048518" s="37"/>
      <c r="S1048518" s="38" t="s">
        <v>738</v>
      </c>
      <c r="T1048518" s="39" t="s">
        <v>417</v>
      </c>
      <c r="U1048518" s="39" t="str">
        <f aca="false">RIGHT(P1048518,5)</f>
        <v>GERAD</v>
      </c>
    </row>
    <row r="1048519" customFormat="false" ht="128.35" hidden="false" customHeight="false" outlineLevel="0" collapsed="false">
      <c r="A1048519" s="37" t="str">
        <f aca="true">IF(M1048519&gt;TODAY(),"VIGENTE","ENCERRADO")</f>
        <v>ENCERRADO</v>
      </c>
      <c r="B1048519" s="38" t="s">
        <v>630</v>
      </c>
      <c r="C1048519" s="39" t="s">
        <v>631</v>
      </c>
      <c r="D1048519" s="39" t="s">
        <v>739</v>
      </c>
      <c r="E1048519" s="39" t="s">
        <v>633</v>
      </c>
      <c r="F1048519" s="51" t="s">
        <v>1468</v>
      </c>
      <c r="G1048519" s="42" t="n">
        <v>2863024000108</v>
      </c>
      <c r="H1048519" s="39" t="n">
        <v>4411560</v>
      </c>
      <c r="I1048519" s="39" t="s">
        <v>635</v>
      </c>
      <c r="J1048519" s="43" t="n">
        <v>44240</v>
      </c>
      <c r="K1048519" s="39" t="s">
        <v>693</v>
      </c>
      <c r="L1048519" s="44" t="n">
        <v>44240</v>
      </c>
      <c r="M1048519" s="43" t="n">
        <f aca="false">IF(L1048519=0,J1048519,IF(RIGHT(K1048519,5)="MESES",datam(L1048519,(LEFT(K1048519,2)))-1,L1048519+(LEFT(K1048519,3))-1))</f>
        <v>44604</v>
      </c>
      <c r="N1048519" s="45" t="n">
        <v>17100</v>
      </c>
      <c r="O1048519" s="46" t="s">
        <v>741</v>
      </c>
      <c r="P1048519" s="39" t="s">
        <v>415</v>
      </c>
      <c r="Q1048519" s="39" t="s">
        <v>416</v>
      </c>
      <c r="R1048519" s="50" t="n">
        <v>44293</v>
      </c>
      <c r="S1048519" s="39"/>
      <c r="T1048519" s="39" t="s">
        <v>638</v>
      </c>
      <c r="U1048519" s="39" t="str">
        <f aca="false">RIGHT(P1048519,5)</f>
        <v>GERAD</v>
      </c>
    </row>
    <row r="1048520" customFormat="false" ht="52.2" hidden="false" customHeight="false" outlineLevel="0" collapsed="false">
      <c r="A1048520" s="37" t="str">
        <f aca="true">IF(M1048520&gt;TODAY(),"VIGENTE","ENCERRADO")</f>
        <v>ENCERRADO</v>
      </c>
      <c r="B1048520" s="38" t="s">
        <v>430</v>
      </c>
      <c r="C1048520" s="39" t="s">
        <v>431</v>
      </c>
      <c r="D1048520" s="39" t="s">
        <v>743</v>
      </c>
      <c r="E1048520" s="39" t="s">
        <v>433</v>
      </c>
      <c r="F1048520" s="41" t="s">
        <v>1456</v>
      </c>
      <c r="G1048520" s="42" t="n">
        <v>6997469000123</v>
      </c>
      <c r="H1048520" s="39" t="s">
        <v>435</v>
      </c>
      <c r="I1048520" s="39" t="s">
        <v>436</v>
      </c>
      <c r="J1048520" s="43" t="n">
        <v>44251</v>
      </c>
      <c r="K1048520" s="39" t="s">
        <v>413</v>
      </c>
      <c r="L1048520" s="44" t="n">
        <f aca="false">J1048520</f>
        <v>44251</v>
      </c>
      <c r="M1048520" s="43" t="n">
        <f aca="false">IF(L1048520=0,J1048520,IF(RIGHT(K1048520,5)="MESES",datam(L1048520,(LEFT(K1048520,2)))-1,L1048520+(LEFT(K1048520,3))-1))</f>
        <v>44615</v>
      </c>
      <c r="N1048520" s="45" t="n">
        <v>15618.6</v>
      </c>
      <c r="O1048520" s="46" t="s">
        <v>745</v>
      </c>
      <c r="P1048520" s="39" t="s">
        <v>415</v>
      </c>
      <c r="Q1048520" s="39" t="s">
        <v>438</v>
      </c>
      <c r="R1048520" s="50" t="n">
        <v>44322</v>
      </c>
      <c r="S1048520" s="39" t="s">
        <v>747</v>
      </c>
      <c r="T1048520" s="39" t="s">
        <v>748</v>
      </c>
      <c r="U1048520" s="39" t="str">
        <f aca="false">RIGHT(P1048520,5)</f>
        <v>GERAD</v>
      </c>
    </row>
    <row r="1048521" customFormat="false" ht="90.25" hidden="false" customHeight="false" outlineLevel="0" collapsed="false">
      <c r="A1048521" s="37" t="str">
        <f aca="true">IF(M1048521&gt;TODAY(),"VIGENTE","ENCERRADO")</f>
        <v>ENCERRADO</v>
      </c>
      <c r="B1048521" s="39" t="s">
        <v>749</v>
      </c>
      <c r="C1048521" s="39" t="s">
        <v>750</v>
      </c>
      <c r="D1048521" s="39" t="s">
        <v>751</v>
      </c>
      <c r="E1048521" s="39" t="s">
        <v>752</v>
      </c>
      <c r="F1048521" s="47" t="s">
        <v>753</v>
      </c>
      <c r="G1048521" s="42" t="n">
        <v>3017804000191</v>
      </c>
      <c r="H1048521" s="39"/>
      <c r="I1048521" s="39" t="s">
        <v>754</v>
      </c>
      <c r="J1048521" s="52" t="n">
        <v>44438</v>
      </c>
      <c r="K1048521" s="39" t="n">
        <v>180</v>
      </c>
      <c r="L1048521" s="44" t="n">
        <v>44438</v>
      </c>
      <c r="M1048521" s="43" t="n">
        <f aca="false">IF(L1048521=0,J1048521,IF(RIGHT(K1048521,5)="MESES",datam(L1048521,(LEFT(K1048521,2)))-1,L1048521+(LEFT(K1048521,3))-1))</f>
        <v>44617</v>
      </c>
      <c r="N1048521" s="45" t="n">
        <v>338966.22</v>
      </c>
      <c r="O1048521" s="46" t="s">
        <v>1476</v>
      </c>
      <c r="P1048521" s="39" t="s">
        <v>507</v>
      </c>
      <c r="Q1048521" s="39" t="s">
        <v>507</v>
      </c>
      <c r="R1048521" s="44" t="n">
        <v>44450</v>
      </c>
      <c r="S1048521" s="39" t="s">
        <v>757</v>
      </c>
      <c r="T1048521" s="39" t="s">
        <v>1477</v>
      </c>
      <c r="U1048521" s="39" t="str">
        <f aca="false">RIGHT(P1048521,5)</f>
        <v>SUTIC</v>
      </c>
    </row>
    <row r="1048522" customFormat="false" ht="77.6" hidden="false" customHeight="false" outlineLevel="0" collapsed="false">
      <c r="A1048522" s="37" t="str">
        <f aca="true">IF(M1048522&gt;TODAY(),"VIGENTE","ENCERRADO")</f>
        <v>ENCERRADO</v>
      </c>
      <c r="B1048522" s="38" t="s">
        <v>531</v>
      </c>
      <c r="C1048522" s="39" t="s">
        <v>532</v>
      </c>
      <c r="D1048522" s="39" t="s">
        <v>759</v>
      </c>
      <c r="E1048522" s="39" t="s">
        <v>533</v>
      </c>
      <c r="F1048522" s="41" t="s">
        <v>534</v>
      </c>
      <c r="G1048522" s="42" t="n">
        <v>24125122000172</v>
      </c>
      <c r="H1048522" s="39" t="s">
        <v>535</v>
      </c>
      <c r="I1048522" s="39" t="s">
        <v>536</v>
      </c>
      <c r="J1048522" s="43" t="n">
        <v>44250</v>
      </c>
      <c r="K1048522" s="39" t="s">
        <v>413</v>
      </c>
      <c r="L1048522" s="44" t="n">
        <v>44255</v>
      </c>
      <c r="M1048522" s="43" t="n">
        <f aca="false">IF(L1048522=0,J1048522,IF(RIGHT(K1048522,5)="MESES",datam(L1048522,(LEFT(K1048522,2)))-1,L1048522+(LEFT(K1048522,3))-1))</f>
        <v>44619</v>
      </c>
      <c r="N1048522" s="45" t="n">
        <v>11138.4</v>
      </c>
      <c r="O1048522" s="46" t="s">
        <v>761</v>
      </c>
      <c r="P1048522" s="39" t="s">
        <v>415</v>
      </c>
      <c r="Q1048522" s="39" t="s">
        <v>416</v>
      </c>
      <c r="R1048522" s="50" t="n">
        <v>44293</v>
      </c>
      <c r="S1048522" s="39" t="s">
        <v>762</v>
      </c>
      <c r="T1048522" s="39" t="s">
        <v>763</v>
      </c>
      <c r="U1048522" s="39" t="str">
        <f aca="false">RIGHT(P1048522,5)</f>
        <v>GERAD</v>
      </c>
    </row>
    <row r="1048523" customFormat="false" ht="39.55" hidden="false" customHeight="false" outlineLevel="0" collapsed="false">
      <c r="A1048523" s="37" t="str">
        <f aca="true">IF(M1048523&gt;TODAY(),"VIGENTE","ENCERRADO")</f>
        <v>ENCERRADO</v>
      </c>
      <c r="B1048523" s="38" t="s">
        <v>440</v>
      </c>
      <c r="C1048523" s="39" t="s">
        <v>441</v>
      </c>
      <c r="D1048523" s="39" t="s">
        <v>764</v>
      </c>
      <c r="E1048523" s="39" t="s">
        <v>443</v>
      </c>
      <c r="F1048523" s="41" t="s">
        <v>272</v>
      </c>
      <c r="G1048523" s="42" t="n">
        <v>3052926411</v>
      </c>
      <c r="H1048523" s="39" t="s">
        <v>444</v>
      </c>
      <c r="I1048523" s="39" t="s">
        <v>424</v>
      </c>
      <c r="J1048523" s="43" t="n">
        <v>44267</v>
      </c>
      <c r="K1048523" s="39" t="s">
        <v>413</v>
      </c>
      <c r="L1048523" s="44" t="n">
        <v>44271</v>
      </c>
      <c r="M1048523" s="43" t="n">
        <f aca="false">IF(L1048523=0,J1048523,IF(RIGHT(K1048523,5)="MESES",datam(L1048523,(LEFT(K1048523,2)))-1,L1048523+(LEFT(K1048523,3))-1))</f>
        <v>44635</v>
      </c>
      <c r="N1048523" s="45" t="n">
        <v>0</v>
      </c>
      <c r="O1048523" s="46" t="s">
        <v>765</v>
      </c>
      <c r="P1048523" s="39" t="s">
        <v>415</v>
      </c>
      <c r="Q1048523" s="39" t="s">
        <v>448</v>
      </c>
      <c r="R1048523" s="50" t="n">
        <v>44293</v>
      </c>
      <c r="S1048523" s="39" t="s">
        <v>766</v>
      </c>
      <c r="T1048523" s="39" t="s">
        <v>1478</v>
      </c>
      <c r="U1048523" s="39" t="str">
        <f aca="false">RIGHT(P1048523,5)</f>
        <v>GERAD</v>
      </c>
    </row>
    <row r="1048524" customFormat="false" ht="77.6" hidden="false" customHeight="false" outlineLevel="0" collapsed="false">
      <c r="A1048524" s="37" t="str">
        <f aca="true">IF(M1048524&gt;TODAY(),"VIGENTE","ENCERRADO")</f>
        <v>ENCERRADO</v>
      </c>
      <c r="B1048524" s="39" t="s">
        <v>768</v>
      </c>
      <c r="C1048524" s="39" t="s">
        <v>769</v>
      </c>
      <c r="D1048524" s="39" t="s">
        <v>770</v>
      </c>
      <c r="E1048524" s="39" t="s">
        <v>771</v>
      </c>
      <c r="F1048524" s="47" t="s">
        <v>772</v>
      </c>
      <c r="G1048524" s="39" t="n">
        <v>4014181000166</v>
      </c>
      <c r="H1048524" s="39" t="s">
        <v>773</v>
      </c>
      <c r="I1048524" s="39" t="s">
        <v>436</v>
      </c>
      <c r="J1048524" s="43" t="n">
        <v>44273</v>
      </c>
      <c r="K1048524" s="39" t="s">
        <v>413</v>
      </c>
      <c r="L1048524" s="44" t="n">
        <f aca="false">J1048524</f>
        <v>44273</v>
      </c>
      <c r="M1048524" s="43" t="n">
        <f aca="false">IF(L1048524=0,J1048524,IF(RIGHT(K1048524,5)="MESES",datam(L1048524,(LEFT(K1048524,2)))-1,L1048524+(LEFT(K1048524,3))-1))</f>
        <v>44637</v>
      </c>
      <c r="N1048524" s="45" t="n">
        <v>49920.1</v>
      </c>
      <c r="O1048524" s="46" t="s">
        <v>775</v>
      </c>
      <c r="P1048524" s="39" t="s">
        <v>484</v>
      </c>
      <c r="Q1048524" s="39" t="s">
        <v>484</v>
      </c>
      <c r="R1048524" s="50" t="n">
        <v>44322</v>
      </c>
      <c r="S1048524" s="39" t="s">
        <v>776</v>
      </c>
      <c r="T1048524" s="53" t="s">
        <v>777</v>
      </c>
      <c r="U1048524" s="39" t="str">
        <f aca="false">RIGHT(P1048524,5)</f>
        <v>GEANC</v>
      </c>
    </row>
    <row r="1048525" customFormat="false" ht="52.2" hidden="false" customHeight="false" outlineLevel="0" collapsed="false">
      <c r="A1048525" s="37" t="str">
        <f aca="true">IF(M1048525&gt;TODAY(),"VIGENTE","ENCERRADO")</f>
        <v>ENCERRADO</v>
      </c>
      <c r="B1048525" s="38" t="s">
        <v>639</v>
      </c>
      <c r="C1048525" s="39" t="s">
        <v>640</v>
      </c>
      <c r="D1048525" s="39" t="s">
        <v>778</v>
      </c>
      <c r="E1048525" s="39" t="s">
        <v>641</v>
      </c>
      <c r="F1048525" s="41" t="s">
        <v>642</v>
      </c>
      <c r="G1048525" s="39" t="n">
        <v>3892344000140</v>
      </c>
      <c r="H1048525" s="39" t="s">
        <v>643</v>
      </c>
      <c r="I1048525" s="39" t="s">
        <v>424</v>
      </c>
      <c r="J1048525" s="43" t="n">
        <v>44274</v>
      </c>
      <c r="K1048525" s="39" t="s">
        <v>413</v>
      </c>
      <c r="L1048525" s="44" t="n">
        <v>44274</v>
      </c>
      <c r="M1048525" s="43" t="n">
        <f aca="false">IF(L1048525=0,J1048525,IF(RIGHT(K1048525,5)="MESES",datam(L1048525,(LEFT(K1048525,2)))-1,L1048525+(LEFT(K1048525,3))-1))</f>
        <v>44638</v>
      </c>
      <c r="N1048525" s="45" t="n">
        <v>13703.5</v>
      </c>
      <c r="O1048525" s="39" t="s">
        <v>780</v>
      </c>
      <c r="P1048525" s="39" t="s">
        <v>645</v>
      </c>
      <c r="Q1048525" s="39" t="s">
        <v>645</v>
      </c>
      <c r="R1048525" s="50"/>
      <c r="S1048525" s="39"/>
      <c r="T1048525" s="39" t="s">
        <v>648</v>
      </c>
      <c r="U1048525" s="39" t="str">
        <f aca="false">RIGHT(P1048525,5)</f>
        <v>ASCOM</v>
      </c>
    </row>
    <row r="1048526" customFormat="false" ht="15" hidden="false" customHeight="false" outlineLevel="0" collapsed="false">
      <c r="A1048526" s="37"/>
      <c r="B1048526" s="38"/>
      <c r="C1048526" s="39"/>
      <c r="D1048526" s="39"/>
      <c r="E1048526" s="39"/>
      <c r="F1048526" s="41"/>
      <c r="G1048526" s="39"/>
      <c r="H1048526" s="39"/>
      <c r="I1048526" s="39"/>
      <c r="J1048526" s="43"/>
      <c r="K1048526" s="39"/>
      <c r="L1048526" s="44"/>
      <c r="M1048526" s="43"/>
      <c r="N1048526" s="45"/>
      <c r="O1048526" s="39"/>
      <c r="P1048526" s="39"/>
      <c r="Q1048526" s="39"/>
      <c r="R1048526" s="50"/>
      <c r="S1048526" s="39"/>
      <c r="T1048526" s="39"/>
      <c r="U1048526" s="39"/>
    </row>
    <row r="1048527" customFormat="false" ht="15" hidden="false" customHeight="false" outlineLevel="0" collapsed="false">
      <c r="A1048527" s="37"/>
      <c r="B1048527" s="38"/>
      <c r="C1048527" s="39"/>
      <c r="D1048527" s="39"/>
      <c r="E1048527" s="39"/>
      <c r="F1048527" s="41"/>
      <c r="G1048527" s="39"/>
      <c r="H1048527" s="39"/>
      <c r="I1048527" s="39"/>
      <c r="J1048527" s="43"/>
      <c r="K1048527" s="39"/>
      <c r="L1048527" s="44"/>
      <c r="M1048527" s="43"/>
      <c r="N1048527" s="45"/>
      <c r="O1048527" s="39"/>
      <c r="P1048527" s="39"/>
      <c r="Q1048527" s="39"/>
      <c r="R1048527" s="50"/>
      <c r="S1048527" s="39"/>
      <c r="T1048527" s="39"/>
      <c r="U1048527" s="39"/>
    </row>
    <row r="1048528" customFormat="false" ht="15" hidden="false" customHeight="false" outlineLevel="0" collapsed="false">
      <c r="A1048528" s="37"/>
      <c r="B1048528" s="38"/>
      <c r="C1048528" s="39"/>
      <c r="D1048528" s="39"/>
      <c r="E1048528" s="39"/>
      <c r="F1048528" s="41"/>
      <c r="G1048528" s="39"/>
      <c r="H1048528" s="39"/>
      <c r="I1048528" s="39"/>
      <c r="J1048528" s="43"/>
      <c r="K1048528" s="39"/>
      <c r="L1048528" s="44"/>
      <c r="M1048528" s="43"/>
      <c r="N1048528" s="45"/>
      <c r="O1048528" s="39"/>
      <c r="P1048528" s="39"/>
      <c r="Q1048528" s="39"/>
      <c r="R1048528" s="50"/>
      <c r="S1048528" s="39"/>
      <c r="T1048528" s="39"/>
      <c r="U1048528" s="39"/>
    </row>
    <row r="1048529" customFormat="false" ht="15" hidden="false" customHeight="false" outlineLevel="0" collapsed="false">
      <c r="A1048529" s="37"/>
      <c r="B1048529" s="38"/>
      <c r="C1048529" s="39"/>
      <c r="D1048529" s="39"/>
      <c r="E1048529" s="39"/>
      <c r="F1048529" s="41"/>
      <c r="G1048529" s="39"/>
      <c r="H1048529" s="39"/>
      <c r="I1048529" s="39"/>
      <c r="J1048529" s="43"/>
      <c r="K1048529" s="39"/>
      <c r="L1048529" s="44"/>
      <c r="M1048529" s="43"/>
      <c r="N1048529" s="45"/>
      <c r="O1048529" s="39"/>
      <c r="P1048529" s="39"/>
      <c r="Q1048529" s="39"/>
      <c r="R1048529" s="50"/>
      <c r="S1048529" s="39"/>
      <c r="T1048529" s="39"/>
      <c r="U1048529" s="39"/>
    </row>
    <row r="1048530" customFormat="false" ht="15" hidden="false" customHeight="false" outlineLevel="0" collapsed="false">
      <c r="A1048530" s="37"/>
      <c r="B1048530" s="38"/>
      <c r="C1048530" s="39"/>
      <c r="D1048530" s="39"/>
      <c r="E1048530" s="39"/>
      <c r="F1048530" s="41"/>
      <c r="G1048530" s="39"/>
      <c r="H1048530" s="39"/>
      <c r="I1048530" s="39"/>
      <c r="J1048530" s="43"/>
      <c r="K1048530" s="39"/>
      <c r="L1048530" s="44"/>
      <c r="M1048530" s="43"/>
      <c r="N1048530" s="45"/>
      <c r="O1048530" s="39"/>
      <c r="P1048530" s="39"/>
      <c r="Q1048530" s="39"/>
      <c r="R1048530" s="50"/>
      <c r="S1048530" s="39"/>
      <c r="T1048530" s="39"/>
      <c r="U1048530" s="39"/>
    </row>
    <row r="1048531" customFormat="false" ht="15" hidden="false" customHeight="false" outlineLevel="0" collapsed="false">
      <c r="A1048531" s="37"/>
      <c r="B1048531" s="38"/>
      <c r="C1048531" s="39"/>
      <c r="D1048531" s="39"/>
      <c r="E1048531" s="39"/>
      <c r="F1048531" s="41"/>
      <c r="G1048531" s="39"/>
      <c r="H1048531" s="39"/>
      <c r="I1048531" s="39"/>
      <c r="J1048531" s="43"/>
      <c r="K1048531" s="39"/>
      <c r="L1048531" s="44"/>
      <c r="M1048531" s="43"/>
      <c r="N1048531" s="45"/>
      <c r="O1048531" s="39"/>
      <c r="P1048531" s="39"/>
      <c r="Q1048531" s="39"/>
      <c r="R1048531" s="50"/>
      <c r="S1048531" s="39"/>
      <c r="T1048531" s="39"/>
      <c r="U1048531" s="39"/>
    </row>
    <row r="1048532" customFormat="false" ht="15" hidden="false" customHeight="false" outlineLevel="0" collapsed="false">
      <c r="A1048532" s="37"/>
      <c r="B1048532" s="38"/>
      <c r="C1048532" s="39"/>
      <c r="D1048532" s="39"/>
      <c r="E1048532" s="39"/>
      <c r="F1048532" s="41"/>
      <c r="G1048532" s="39"/>
      <c r="H1048532" s="39"/>
      <c r="I1048532" s="39"/>
      <c r="J1048532" s="43"/>
      <c r="K1048532" s="39"/>
      <c r="L1048532" s="44"/>
      <c r="M1048532" s="43"/>
      <c r="N1048532" s="45"/>
      <c r="O1048532" s="39"/>
      <c r="P1048532" s="39"/>
      <c r="Q1048532" s="39"/>
      <c r="R1048532" s="50"/>
      <c r="S1048532" s="39"/>
      <c r="T1048532" s="39"/>
      <c r="U1048532" s="39"/>
    </row>
    <row r="1048533" customFormat="false" ht="15" hidden="false" customHeight="false" outlineLevel="0" collapsed="false">
      <c r="A1048533" s="37"/>
      <c r="B1048533" s="38"/>
      <c r="C1048533" s="39"/>
      <c r="D1048533" s="39"/>
      <c r="E1048533" s="39"/>
      <c r="F1048533" s="41"/>
      <c r="G1048533" s="39"/>
      <c r="H1048533" s="39"/>
      <c r="I1048533" s="39"/>
      <c r="J1048533" s="43"/>
      <c r="K1048533" s="39"/>
      <c r="L1048533" s="44"/>
      <c r="M1048533" s="43"/>
      <c r="N1048533" s="45"/>
      <c r="O1048533" s="39"/>
      <c r="P1048533" s="39"/>
      <c r="Q1048533" s="39"/>
      <c r="R1048533" s="50"/>
      <c r="S1048533" s="39"/>
      <c r="T1048533" s="39"/>
      <c r="U1048533" s="39"/>
    </row>
    <row r="1048534" customFormat="false" ht="15" hidden="false" customHeight="false" outlineLevel="0" collapsed="false">
      <c r="A1048534" s="37"/>
      <c r="B1048534" s="38"/>
      <c r="C1048534" s="39"/>
      <c r="D1048534" s="39"/>
      <c r="E1048534" s="39"/>
      <c r="F1048534" s="41"/>
      <c r="G1048534" s="39"/>
      <c r="H1048534" s="39"/>
      <c r="I1048534" s="39"/>
      <c r="J1048534" s="43"/>
      <c r="K1048534" s="39"/>
      <c r="L1048534" s="44"/>
      <c r="M1048534" s="43"/>
      <c r="N1048534" s="45"/>
      <c r="O1048534" s="39"/>
      <c r="P1048534" s="39"/>
      <c r="Q1048534" s="39"/>
      <c r="R1048534" s="50"/>
      <c r="S1048534" s="39"/>
      <c r="T1048534" s="39"/>
      <c r="U1048534" s="39"/>
    </row>
    <row r="1048535" customFormat="false" ht="15" hidden="false" customHeight="false" outlineLevel="0" collapsed="false">
      <c r="A1048535" s="37"/>
      <c r="B1048535" s="38"/>
      <c r="C1048535" s="39"/>
      <c r="D1048535" s="39"/>
      <c r="E1048535" s="39"/>
      <c r="F1048535" s="41"/>
      <c r="G1048535" s="39"/>
      <c r="H1048535" s="39"/>
      <c r="I1048535" s="39"/>
      <c r="J1048535" s="43"/>
      <c r="K1048535" s="39"/>
      <c r="L1048535" s="44"/>
      <c r="M1048535" s="43"/>
      <c r="N1048535" s="45"/>
      <c r="O1048535" s="39"/>
      <c r="P1048535" s="39"/>
      <c r="Q1048535" s="39"/>
      <c r="R1048535" s="50"/>
      <c r="S1048535" s="39"/>
      <c r="T1048535" s="39"/>
      <c r="U1048535" s="39"/>
    </row>
    <row r="1048536" customFormat="false" ht="15" hidden="false" customHeight="false" outlineLevel="0" collapsed="false">
      <c r="A1048536" s="37"/>
      <c r="B1048536" s="38"/>
      <c r="C1048536" s="39"/>
      <c r="D1048536" s="39"/>
      <c r="E1048536" s="39"/>
      <c r="F1048536" s="41"/>
      <c r="G1048536" s="39"/>
      <c r="H1048536" s="39"/>
      <c r="I1048536" s="39"/>
      <c r="J1048536" s="43"/>
      <c r="K1048536" s="39"/>
      <c r="L1048536" s="44"/>
      <c r="M1048536" s="43"/>
      <c r="N1048536" s="45"/>
      <c r="O1048536" s="39"/>
      <c r="P1048536" s="39"/>
      <c r="Q1048536" s="39"/>
      <c r="R1048536" s="50"/>
      <c r="S1048536" s="39"/>
      <c r="T1048536" s="39"/>
      <c r="U1048536" s="39"/>
    </row>
    <row r="1048537" customFormat="false" ht="15" hidden="false" customHeight="false" outlineLevel="0" collapsed="false">
      <c r="A1048537" s="37"/>
      <c r="B1048537" s="38"/>
      <c r="C1048537" s="39"/>
      <c r="D1048537" s="39"/>
      <c r="E1048537" s="39"/>
      <c r="F1048537" s="41"/>
      <c r="G1048537" s="39"/>
      <c r="H1048537" s="39"/>
      <c r="I1048537" s="39"/>
      <c r="J1048537" s="43"/>
      <c r="K1048537" s="39"/>
      <c r="L1048537" s="44"/>
      <c r="M1048537" s="43"/>
      <c r="N1048537" s="45"/>
      <c r="O1048537" s="39"/>
      <c r="P1048537" s="39"/>
      <c r="Q1048537" s="39"/>
      <c r="R1048537" s="50"/>
      <c r="S1048537" s="39"/>
      <c r="T1048537" s="39"/>
      <c r="U1048537" s="39"/>
    </row>
    <row r="1048538" customFormat="false" ht="15" hidden="false" customHeight="false" outlineLevel="0" collapsed="false">
      <c r="A1048538" s="37"/>
      <c r="B1048538" s="38"/>
      <c r="C1048538" s="39"/>
      <c r="D1048538" s="39"/>
      <c r="E1048538" s="39"/>
      <c r="F1048538" s="41"/>
      <c r="G1048538" s="39"/>
      <c r="H1048538" s="39"/>
      <c r="I1048538" s="39"/>
      <c r="J1048538" s="43"/>
      <c r="K1048538" s="39"/>
      <c r="L1048538" s="44"/>
      <c r="M1048538" s="43"/>
      <c r="N1048538" s="45"/>
      <c r="O1048538" s="39"/>
      <c r="P1048538" s="39"/>
      <c r="Q1048538" s="39"/>
      <c r="R1048538" s="50"/>
      <c r="S1048538" s="39"/>
      <c r="T1048538" s="39"/>
      <c r="U1048538" s="39"/>
    </row>
    <row r="1048539" customFormat="false" ht="15" hidden="false" customHeight="false" outlineLevel="0" collapsed="false">
      <c r="A1048539" s="37"/>
      <c r="B1048539" s="38"/>
      <c r="C1048539" s="39"/>
      <c r="D1048539" s="39"/>
      <c r="E1048539" s="39"/>
      <c r="F1048539" s="41"/>
      <c r="G1048539" s="39"/>
      <c r="H1048539" s="39"/>
      <c r="I1048539" s="39"/>
      <c r="J1048539" s="43"/>
      <c r="K1048539" s="39"/>
      <c r="L1048539" s="44"/>
      <c r="M1048539" s="43"/>
      <c r="N1048539" s="45"/>
      <c r="O1048539" s="39"/>
      <c r="P1048539" s="39"/>
      <c r="Q1048539" s="39"/>
      <c r="R1048539" s="50"/>
      <c r="S1048539" s="39"/>
      <c r="T1048539" s="39"/>
      <c r="U1048539" s="39"/>
    </row>
    <row r="1048540" customFormat="false" ht="15" hidden="false" customHeight="false" outlineLevel="0" collapsed="false">
      <c r="A1048540" s="37"/>
      <c r="B1048540" s="38"/>
      <c r="C1048540" s="39"/>
      <c r="D1048540" s="39"/>
      <c r="E1048540" s="39"/>
      <c r="F1048540" s="41"/>
      <c r="G1048540" s="39"/>
      <c r="H1048540" s="39"/>
      <c r="I1048540" s="39"/>
      <c r="J1048540" s="43"/>
      <c r="K1048540" s="39"/>
      <c r="L1048540" s="44"/>
      <c r="M1048540" s="43"/>
      <c r="N1048540" s="45"/>
      <c r="O1048540" s="39"/>
      <c r="P1048540" s="39"/>
      <c r="Q1048540" s="39"/>
      <c r="R1048540" s="50"/>
      <c r="S1048540" s="39"/>
      <c r="T1048540" s="39"/>
      <c r="U1048540" s="39"/>
    </row>
    <row r="1048541" customFormat="false" ht="15" hidden="false" customHeight="false" outlineLevel="0" collapsed="false">
      <c r="A1048541" s="37"/>
      <c r="B1048541" s="38"/>
      <c r="C1048541" s="39"/>
      <c r="D1048541" s="39"/>
      <c r="E1048541" s="39"/>
      <c r="F1048541" s="41"/>
      <c r="G1048541" s="39"/>
      <c r="H1048541" s="39"/>
      <c r="I1048541" s="39"/>
      <c r="J1048541" s="43"/>
      <c r="K1048541" s="39"/>
      <c r="L1048541" s="44"/>
      <c r="M1048541" s="43"/>
      <c r="N1048541" s="45"/>
      <c r="O1048541" s="39"/>
      <c r="P1048541" s="39"/>
      <c r="Q1048541" s="39"/>
      <c r="R1048541" s="50"/>
      <c r="S1048541" s="39"/>
      <c r="T1048541" s="39"/>
      <c r="U1048541" s="39"/>
    </row>
    <row r="1048542" customFormat="false" ht="15" hidden="false" customHeight="false" outlineLevel="0" collapsed="false">
      <c r="A1048542" s="37"/>
      <c r="B1048542" s="38"/>
      <c r="C1048542" s="39"/>
      <c r="D1048542" s="39"/>
      <c r="E1048542" s="39"/>
      <c r="F1048542" s="41"/>
      <c r="G1048542" s="39"/>
      <c r="H1048542" s="39"/>
      <c r="I1048542" s="39"/>
      <c r="J1048542" s="43"/>
      <c r="K1048542" s="39"/>
      <c r="L1048542" s="44"/>
      <c r="M1048542" s="43"/>
      <c r="N1048542" s="45"/>
      <c r="O1048542" s="39"/>
      <c r="P1048542" s="39"/>
      <c r="Q1048542" s="39"/>
      <c r="R1048542" s="50"/>
      <c r="S1048542" s="39"/>
      <c r="T1048542" s="39"/>
      <c r="U1048542" s="39"/>
    </row>
    <row r="1048543" customFormat="false" ht="15" hidden="false" customHeight="false" outlineLevel="0" collapsed="false">
      <c r="A1048543" s="37"/>
      <c r="B1048543" s="38"/>
      <c r="C1048543" s="39"/>
      <c r="D1048543" s="39"/>
      <c r="E1048543" s="39"/>
      <c r="F1048543" s="41"/>
      <c r="G1048543" s="39"/>
      <c r="H1048543" s="39"/>
      <c r="I1048543" s="39"/>
      <c r="J1048543" s="43"/>
      <c r="K1048543" s="39"/>
      <c r="L1048543" s="44"/>
      <c r="M1048543" s="43"/>
      <c r="N1048543" s="45"/>
      <c r="O1048543" s="39"/>
      <c r="P1048543" s="39"/>
      <c r="Q1048543" s="39"/>
      <c r="R1048543" s="50"/>
      <c r="S1048543" s="39"/>
      <c r="T1048543" s="39"/>
      <c r="U1048543" s="39"/>
    </row>
    <row r="1048544" customFormat="false" ht="15" hidden="false" customHeight="false" outlineLevel="0" collapsed="false">
      <c r="A1048544" s="37"/>
      <c r="B1048544" s="38"/>
      <c r="C1048544" s="39"/>
      <c r="D1048544" s="39"/>
      <c r="E1048544" s="39"/>
      <c r="F1048544" s="41"/>
      <c r="G1048544" s="39"/>
      <c r="H1048544" s="39"/>
      <c r="I1048544" s="39"/>
      <c r="J1048544" s="43"/>
      <c r="K1048544" s="39"/>
      <c r="L1048544" s="44"/>
      <c r="M1048544" s="43"/>
      <c r="N1048544" s="45"/>
      <c r="O1048544" s="39"/>
      <c r="P1048544" s="39"/>
      <c r="Q1048544" s="39"/>
      <c r="R1048544" s="50"/>
      <c r="S1048544" s="39"/>
      <c r="T1048544" s="39"/>
      <c r="U1048544" s="39"/>
    </row>
    <row r="1048545" customFormat="false" ht="15" hidden="false" customHeight="false" outlineLevel="0" collapsed="false">
      <c r="A1048545" s="37"/>
      <c r="B1048545" s="38"/>
      <c r="C1048545" s="39"/>
      <c r="D1048545" s="39"/>
      <c r="E1048545" s="39"/>
      <c r="F1048545" s="41"/>
      <c r="G1048545" s="39"/>
      <c r="H1048545" s="39"/>
      <c r="I1048545" s="39"/>
      <c r="J1048545" s="43"/>
      <c r="K1048545" s="39"/>
      <c r="L1048545" s="44"/>
      <c r="M1048545" s="43"/>
      <c r="N1048545" s="45"/>
      <c r="O1048545" s="39"/>
      <c r="P1048545" s="39"/>
      <c r="Q1048545" s="39"/>
      <c r="R1048545" s="50"/>
      <c r="S1048545" s="39"/>
      <c r="T1048545" s="39"/>
      <c r="U1048545" s="39"/>
    </row>
    <row r="1048546" customFormat="false" ht="15" hidden="false" customHeight="false" outlineLevel="0" collapsed="false">
      <c r="A1048546" s="37"/>
      <c r="B1048546" s="38"/>
      <c r="C1048546" s="39"/>
      <c r="D1048546" s="39"/>
      <c r="E1048546" s="39"/>
      <c r="F1048546" s="41"/>
      <c r="G1048546" s="39"/>
      <c r="H1048546" s="39"/>
      <c r="I1048546" s="39"/>
      <c r="J1048546" s="43"/>
      <c r="K1048546" s="39"/>
      <c r="L1048546" s="44"/>
      <c r="M1048546" s="43"/>
      <c r="N1048546" s="45"/>
      <c r="O1048546" s="39"/>
      <c r="P1048546" s="39"/>
      <c r="Q1048546" s="39"/>
      <c r="R1048546" s="50"/>
      <c r="S1048546" s="39"/>
      <c r="T1048546" s="39"/>
      <c r="U1048546" s="39"/>
    </row>
    <row r="1048547" customFormat="false" ht="15" hidden="false" customHeight="false" outlineLevel="0" collapsed="false">
      <c r="A1048547" s="37"/>
      <c r="B1048547" s="38"/>
      <c r="C1048547" s="39"/>
      <c r="D1048547" s="39"/>
      <c r="E1048547" s="39"/>
      <c r="F1048547" s="41"/>
      <c r="G1048547" s="39"/>
      <c r="H1048547" s="39"/>
      <c r="I1048547" s="39"/>
      <c r="J1048547" s="43"/>
      <c r="K1048547" s="39"/>
      <c r="L1048547" s="44"/>
      <c r="M1048547" s="43"/>
      <c r="N1048547" s="45"/>
      <c r="O1048547" s="39"/>
      <c r="P1048547" s="39"/>
      <c r="Q1048547" s="39"/>
      <c r="R1048547" s="50"/>
      <c r="S1048547" s="39"/>
      <c r="T1048547" s="39"/>
      <c r="U1048547" s="39"/>
    </row>
    <row r="1048548" customFormat="false" ht="15" hidden="false" customHeight="false" outlineLevel="0" collapsed="false">
      <c r="A1048548" s="37"/>
      <c r="B1048548" s="38"/>
      <c r="C1048548" s="39"/>
      <c r="D1048548" s="39"/>
      <c r="E1048548" s="39"/>
      <c r="F1048548" s="41"/>
      <c r="G1048548" s="39"/>
      <c r="H1048548" s="39"/>
      <c r="I1048548" s="39"/>
      <c r="J1048548" s="43"/>
      <c r="K1048548" s="39"/>
      <c r="L1048548" s="44"/>
      <c r="M1048548" s="43"/>
      <c r="N1048548" s="45"/>
      <c r="O1048548" s="39"/>
      <c r="P1048548" s="39"/>
      <c r="Q1048548" s="39"/>
      <c r="R1048548" s="50"/>
      <c r="S1048548" s="39"/>
      <c r="T1048548" s="39"/>
      <c r="U1048548" s="39"/>
    </row>
    <row r="1048549" customFormat="false" ht="15" hidden="false" customHeight="false" outlineLevel="0" collapsed="false">
      <c r="A1048549" s="37"/>
      <c r="B1048549" s="38"/>
      <c r="C1048549" s="39"/>
      <c r="D1048549" s="39"/>
      <c r="E1048549" s="39"/>
      <c r="F1048549" s="41"/>
      <c r="G1048549" s="39"/>
      <c r="H1048549" s="39"/>
      <c r="I1048549" s="39"/>
      <c r="J1048549" s="43"/>
      <c r="K1048549" s="39"/>
      <c r="L1048549" s="44"/>
      <c r="M1048549" s="43"/>
      <c r="N1048549" s="45"/>
      <c r="O1048549" s="39"/>
      <c r="P1048549" s="39"/>
      <c r="Q1048549" s="39"/>
      <c r="R1048549" s="50"/>
      <c r="S1048549" s="39"/>
      <c r="T1048549" s="39"/>
      <c r="U1048549" s="39"/>
    </row>
    <row r="1048550" customFormat="false" ht="15" hidden="false" customHeight="false" outlineLevel="0" collapsed="false">
      <c r="A1048550" s="37"/>
      <c r="B1048550" s="38"/>
      <c r="C1048550" s="39"/>
      <c r="D1048550" s="39"/>
      <c r="E1048550" s="39"/>
      <c r="F1048550" s="41"/>
      <c r="G1048550" s="39"/>
      <c r="H1048550" s="39"/>
      <c r="I1048550" s="39"/>
      <c r="J1048550" s="43"/>
      <c r="K1048550" s="39"/>
      <c r="L1048550" s="44"/>
      <c r="M1048550" s="43"/>
      <c r="N1048550" s="45"/>
      <c r="O1048550" s="39"/>
      <c r="P1048550" s="39"/>
      <c r="Q1048550" s="39"/>
      <c r="R1048550" s="50"/>
      <c r="S1048550" s="39"/>
      <c r="T1048550" s="39"/>
      <c r="U1048550" s="39"/>
    </row>
    <row r="1048551" customFormat="false" ht="15" hidden="false" customHeight="false" outlineLevel="0" collapsed="false">
      <c r="A1048551" s="37"/>
      <c r="B1048551" s="38"/>
      <c r="C1048551" s="39"/>
      <c r="D1048551" s="39"/>
      <c r="E1048551" s="39"/>
      <c r="F1048551" s="41"/>
      <c r="G1048551" s="39"/>
      <c r="H1048551" s="39"/>
      <c r="I1048551" s="39"/>
      <c r="J1048551" s="43"/>
      <c r="K1048551" s="39"/>
      <c r="L1048551" s="44"/>
      <c r="M1048551" s="43"/>
      <c r="N1048551" s="45"/>
      <c r="O1048551" s="39"/>
      <c r="P1048551" s="39"/>
      <c r="Q1048551" s="39"/>
      <c r="R1048551" s="50"/>
      <c r="S1048551" s="39"/>
      <c r="T1048551" s="39"/>
      <c r="U1048551" s="39"/>
    </row>
    <row r="1048552" customFormat="false" ht="15" hidden="false" customHeight="false" outlineLevel="0" collapsed="false">
      <c r="A1048552" s="37"/>
      <c r="B1048552" s="38"/>
      <c r="C1048552" s="39"/>
      <c r="D1048552" s="39"/>
      <c r="E1048552" s="39"/>
      <c r="F1048552" s="41"/>
      <c r="G1048552" s="39"/>
      <c r="H1048552" s="39"/>
      <c r="I1048552" s="39"/>
      <c r="J1048552" s="43"/>
      <c r="K1048552" s="39"/>
      <c r="L1048552" s="44"/>
      <c r="M1048552" s="43"/>
      <c r="N1048552" s="45"/>
      <c r="O1048552" s="39"/>
      <c r="P1048552" s="39"/>
      <c r="Q1048552" s="39"/>
      <c r="R1048552" s="50"/>
      <c r="S1048552" s="39"/>
      <c r="T1048552" s="39"/>
      <c r="U1048552" s="39"/>
    </row>
    <row r="1048553" customFormat="false" ht="15" hidden="false" customHeight="false" outlineLevel="0" collapsed="false">
      <c r="A1048553" s="37"/>
      <c r="B1048553" s="38"/>
      <c r="C1048553" s="39"/>
      <c r="D1048553" s="39"/>
      <c r="E1048553" s="39"/>
      <c r="F1048553" s="41"/>
      <c r="G1048553" s="39"/>
      <c r="H1048553" s="39"/>
      <c r="I1048553" s="39"/>
      <c r="J1048553" s="43"/>
      <c r="K1048553" s="39"/>
      <c r="L1048553" s="44"/>
      <c r="M1048553" s="43"/>
      <c r="N1048553" s="45"/>
      <c r="O1048553" s="39"/>
      <c r="P1048553" s="39"/>
      <c r="Q1048553" s="39"/>
      <c r="R1048553" s="50"/>
      <c r="S1048553" s="39"/>
      <c r="T1048553" s="39"/>
      <c r="U1048553" s="39"/>
    </row>
    <row r="1048554" customFormat="false" ht="15" hidden="false" customHeight="false" outlineLevel="0" collapsed="false">
      <c r="A1048554" s="37"/>
      <c r="B1048554" s="38"/>
      <c r="C1048554" s="39"/>
      <c r="D1048554" s="39"/>
      <c r="E1048554" s="39"/>
      <c r="F1048554" s="41"/>
      <c r="G1048554" s="39"/>
      <c r="H1048554" s="39"/>
      <c r="I1048554" s="39"/>
      <c r="J1048554" s="43"/>
      <c r="K1048554" s="39"/>
      <c r="L1048554" s="44"/>
      <c r="M1048554" s="43"/>
      <c r="N1048554" s="45"/>
      <c r="O1048554" s="39"/>
      <c r="P1048554" s="39"/>
      <c r="Q1048554" s="39"/>
      <c r="R1048554" s="50"/>
      <c r="S1048554" s="39"/>
      <c r="T1048554" s="39"/>
      <c r="U1048554" s="39"/>
    </row>
    <row r="1048555" customFormat="false" ht="15" hidden="false" customHeight="false" outlineLevel="0" collapsed="false">
      <c r="A1048555" s="37"/>
      <c r="B1048555" s="38"/>
      <c r="C1048555" s="39"/>
      <c r="D1048555" s="39"/>
      <c r="E1048555" s="39"/>
      <c r="F1048555" s="41"/>
      <c r="G1048555" s="39"/>
      <c r="H1048555" s="39"/>
      <c r="I1048555" s="39"/>
      <c r="J1048555" s="43"/>
      <c r="K1048555" s="39"/>
      <c r="L1048555" s="44"/>
      <c r="M1048555" s="43"/>
      <c r="N1048555" s="45"/>
      <c r="O1048555" s="39"/>
      <c r="P1048555" s="39"/>
      <c r="Q1048555" s="39"/>
      <c r="R1048555" s="50"/>
      <c r="S1048555" s="39"/>
      <c r="T1048555" s="39"/>
      <c r="U1048555" s="39"/>
    </row>
    <row r="1048556" customFormat="false" ht="15" hidden="false" customHeight="false" outlineLevel="0" collapsed="false">
      <c r="A1048556" s="37"/>
      <c r="B1048556" s="38"/>
      <c r="C1048556" s="39"/>
      <c r="D1048556" s="39"/>
      <c r="E1048556" s="39"/>
      <c r="F1048556" s="41"/>
      <c r="G1048556" s="39"/>
      <c r="H1048556" s="39"/>
      <c r="I1048556" s="39"/>
      <c r="J1048556" s="43"/>
      <c r="K1048556" s="39"/>
      <c r="L1048556" s="44"/>
      <c r="M1048556" s="43"/>
      <c r="N1048556" s="45"/>
      <c r="O1048556" s="39"/>
      <c r="P1048556" s="39"/>
      <c r="Q1048556" s="39"/>
      <c r="R1048556" s="50"/>
      <c r="S1048556" s="39"/>
      <c r="T1048556" s="39"/>
      <c r="U1048556" s="39"/>
    </row>
    <row r="1048557" customFormat="false" ht="15" hidden="false" customHeight="false" outlineLevel="0" collapsed="false">
      <c r="A1048557" s="37"/>
      <c r="B1048557" s="38"/>
      <c r="C1048557" s="39"/>
      <c r="D1048557" s="39"/>
      <c r="E1048557" s="39"/>
      <c r="F1048557" s="41"/>
      <c r="G1048557" s="39"/>
      <c r="H1048557" s="39"/>
      <c r="I1048557" s="39"/>
      <c r="J1048557" s="43"/>
      <c r="K1048557" s="39"/>
      <c r="L1048557" s="44"/>
      <c r="M1048557" s="43"/>
      <c r="N1048557" s="45"/>
      <c r="O1048557" s="39"/>
      <c r="P1048557" s="39"/>
      <c r="Q1048557" s="39"/>
      <c r="R1048557" s="50"/>
      <c r="S1048557" s="39"/>
      <c r="T1048557" s="39"/>
      <c r="U1048557" s="39"/>
    </row>
    <row r="1048558" customFormat="false" ht="15" hidden="false" customHeight="false" outlineLevel="0" collapsed="false">
      <c r="A1048558" s="37"/>
      <c r="B1048558" s="38"/>
      <c r="C1048558" s="39"/>
      <c r="D1048558" s="39"/>
      <c r="E1048558" s="39"/>
      <c r="F1048558" s="41"/>
      <c r="G1048558" s="39"/>
      <c r="H1048558" s="39"/>
      <c r="I1048558" s="39"/>
      <c r="J1048558" s="43"/>
      <c r="K1048558" s="39"/>
      <c r="L1048558" s="44"/>
      <c r="M1048558" s="43"/>
      <c r="N1048558" s="45"/>
      <c r="O1048558" s="39"/>
      <c r="P1048558" s="39"/>
      <c r="Q1048558" s="39"/>
      <c r="R1048558" s="50"/>
      <c r="S1048558" s="39"/>
      <c r="T1048558" s="39"/>
      <c r="U1048558" s="39"/>
    </row>
    <row r="1048559" customFormat="false" ht="15" hidden="false" customHeight="false" outlineLevel="0" collapsed="false">
      <c r="A1048559" s="37"/>
      <c r="B1048559" s="38"/>
      <c r="C1048559" s="39"/>
      <c r="D1048559" s="39"/>
      <c r="E1048559" s="39"/>
      <c r="F1048559" s="41"/>
      <c r="G1048559" s="39"/>
      <c r="H1048559" s="39"/>
      <c r="I1048559" s="39"/>
      <c r="J1048559" s="43"/>
      <c r="K1048559" s="39"/>
      <c r="L1048559" s="44"/>
      <c r="M1048559" s="43"/>
      <c r="N1048559" s="45"/>
      <c r="O1048559" s="39"/>
      <c r="P1048559" s="39"/>
      <c r="Q1048559" s="39"/>
      <c r="R1048559" s="50"/>
      <c r="S1048559" s="39"/>
      <c r="T1048559" s="39"/>
      <c r="U1048559" s="39"/>
    </row>
    <row r="1048560" customFormat="false" ht="15" hidden="false" customHeight="false" outlineLevel="0" collapsed="false">
      <c r="A1048560" s="37"/>
      <c r="B1048560" s="38"/>
      <c r="C1048560" s="39"/>
      <c r="D1048560" s="39"/>
      <c r="E1048560" s="39"/>
      <c r="F1048560" s="41"/>
      <c r="G1048560" s="39"/>
      <c r="H1048560" s="39"/>
      <c r="I1048560" s="39"/>
      <c r="J1048560" s="43"/>
      <c r="K1048560" s="39"/>
      <c r="L1048560" s="44"/>
      <c r="M1048560" s="43"/>
      <c r="N1048560" s="45"/>
      <c r="O1048560" s="39"/>
      <c r="P1048560" s="39"/>
      <c r="Q1048560" s="39"/>
      <c r="R1048560" s="50"/>
      <c r="S1048560" s="39"/>
      <c r="T1048560" s="39"/>
      <c r="U1048560" s="39"/>
    </row>
    <row r="1048561" customFormat="false" ht="15" hidden="false" customHeight="false" outlineLevel="0" collapsed="false">
      <c r="A1048561" s="37"/>
      <c r="B1048561" s="38"/>
      <c r="C1048561" s="39"/>
      <c r="D1048561" s="39"/>
      <c r="E1048561" s="39"/>
      <c r="F1048561" s="41"/>
      <c r="G1048561" s="39"/>
      <c r="H1048561" s="39"/>
      <c r="I1048561" s="39"/>
      <c r="J1048561" s="43"/>
      <c r="K1048561" s="39"/>
      <c r="L1048561" s="44"/>
      <c r="M1048561" s="43"/>
      <c r="N1048561" s="45"/>
      <c r="O1048561" s="39"/>
      <c r="P1048561" s="39"/>
      <c r="Q1048561" s="39"/>
      <c r="R1048561" s="50"/>
      <c r="S1048561" s="39"/>
      <c r="T1048561" s="39"/>
      <c r="U1048561" s="39"/>
    </row>
    <row r="1048562" customFormat="false" ht="15" hidden="false" customHeight="false" outlineLevel="0" collapsed="false">
      <c r="A1048562" s="37"/>
      <c r="B1048562" s="38"/>
      <c r="C1048562" s="39"/>
      <c r="D1048562" s="39"/>
      <c r="E1048562" s="39"/>
      <c r="F1048562" s="41"/>
      <c r="G1048562" s="39"/>
      <c r="H1048562" s="39"/>
      <c r="I1048562" s="39"/>
      <c r="J1048562" s="43"/>
      <c r="K1048562" s="39"/>
      <c r="L1048562" s="44"/>
      <c r="M1048562" s="43"/>
      <c r="N1048562" s="45"/>
      <c r="O1048562" s="39"/>
      <c r="P1048562" s="39"/>
      <c r="Q1048562" s="39"/>
      <c r="R1048562" s="50"/>
      <c r="S1048562" s="39"/>
      <c r="T1048562" s="39"/>
      <c r="U1048562" s="39"/>
    </row>
    <row r="1048563" customFormat="false" ht="15" hidden="false" customHeight="false" outlineLevel="0" collapsed="false">
      <c r="A1048563" s="37"/>
      <c r="B1048563" s="38"/>
      <c r="C1048563" s="39"/>
      <c r="D1048563" s="39"/>
      <c r="E1048563" s="39"/>
      <c r="F1048563" s="41"/>
      <c r="G1048563" s="39"/>
      <c r="H1048563" s="39"/>
      <c r="I1048563" s="39"/>
      <c r="J1048563" s="43"/>
      <c r="K1048563" s="39"/>
      <c r="L1048563" s="44"/>
      <c r="M1048563" s="43"/>
      <c r="N1048563" s="45"/>
      <c r="O1048563" s="39"/>
      <c r="P1048563" s="39"/>
      <c r="Q1048563" s="39"/>
      <c r="R1048563" s="50"/>
      <c r="S1048563" s="39"/>
      <c r="T1048563" s="39"/>
      <c r="U1048563" s="39"/>
    </row>
    <row r="1048564" customFormat="false" ht="15" hidden="false" customHeight="false" outlineLevel="0" collapsed="false">
      <c r="A1048564" s="37"/>
      <c r="B1048564" s="38"/>
      <c r="C1048564" s="39"/>
      <c r="D1048564" s="39"/>
      <c r="E1048564" s="39"/>
      <c r="F1048564" s="41"/>
      <c r="G1048564" s="39"/>
      <c r="H1048564" s="39"/>
      <c r="I1048564" s="39"/>
      <c r="J1048564" s="43"/>
      <c r="K1048564" s="39"/>
      <c r="L1048564" s="44"/>
      <c r="M1048564" s="43"/>
      <c r="N1048564" s="45"/>
      <c r="O1048564" s="39"/>
      <c r="P1048564" s="39"/>
      <c r="Q1048564" s="39"/>
      <c r="R1048564" s="50"/>
      <c r="S1048564" s="39"/>
      <c r="T1048564" s="39"/>
      <c r="U1048564" s="39"/>
    </row>
    <row r="1048565" customFormat="false" ht="15" hidden="false" customHeight="false" outlineLevel="0" collapsed="false">
      <c r="A1048565" s="37"/>
      <c r="B1048565" s="38"/>
      <c r="C1048565" s="39"/>
      <c r="D1048565" s="39"/>
      <c r="E1048565" s="39"/>
      <c r="F1048565" s="41"/>
      <c r="G1048565" s="39"/>
      <c r="H1048565" s="39"/>
      <c r="I1048565" s="39"/>
      <c r="J1048565" s="43"/>
      <c r="K1048565" s="39"/>
      <c r="L1048565" s="44"/>
      <c r="M1048565" s="43"/>
      <c r="N1048565" s="45"/>
      <c r="O1048565" s="39"/>
      <c r="P1048565" s="39"/>
      <c r="Q1048565" s="39"/>
      <c r="R1048565" s="50"/>
      <c r="S1048565" s="39"/>
      <c r="T1048565" s="39"/>
      <c r="U1048565" s="39"/>
    </row>
    <row r="1048566" customFormat="false" ht="15" hidden="false" customHeight="false" outlineLevel="0" collapsed="false">
      <c r="A1048566" s="37"/>
      <c r="B1048566" s="38"/>
      <c r="C1048566" s="39"/>
      <c r="D1048566" s="39"/>
      <c r="E1048566" s="39"/>
      <c r="F1048566" s="41"/>
      <c r="G1048566" s="39"/>
      <c r="H1048566" s="39"/>
      <c r="I1048566" s="39"/>
      <c r="J1048566" s="43"/>
      <c r="K1048566" s="39"/>
      <c r="L1048566" s="44"/>
      <c r="M1048566" s="43"/>
      <c r="N1048566" s="45"/>
      <c r="O1048566" s="39"/>
      <c r="P1048566" s="39"/>
      <c r="Q1048566" s="39"/>
      <c r="R1048566" s="50"/>
      <c r="S1048566" s="39"/>
      <c r="T1048566" s="39"/>
      <c r="U1048566" s="39"/>
    </row>
    <row r="1048567" customFormat="false" ht="15" hidden="false" customHeight="false" outlineLevel="0" collapsed="false">
      <c r="A1048567" s="37"/>
      <c r="B1048567" s="38"/>
      <c r="C1048567" s="39"/>
      <c r="D1048567" s="39"/>
      <c r="E1048567" s="39"/>
      <c r="F1048567" s="41"/>
      <c r="G1048567" s="39"/>
      <c r="H1048567" s="39"/>
      <c r="I1048567" s="39"/>
      <c r="J1048567" s="43"/>
      <c r="K1048567" s="39"/>
      <c r="L1048567" s="44"/>
      <c r="M1048567" s="43"/>
      <c r="N1048567" s="45"/>
      <c r="O1048567" s="39"/>
      <c r="P1048567" s="39"/>
      <c r="Q1048567" s="39"/>
      <c r="R1048567" s="50"/>
      <c r="S1048567" s="39"/>
      <c r="T1048567" s="39"/>
      <c r="U1048567" s="39"/>
    </row>
    <row r="1048568" customFormat="false" ht="15" hidden="false" customHeight="false" outlineLevel="0" collapsed="false">
      <c r="A1048568" s="37"/>
      <c r="B1048568" s="38"/>
      <c r="C1048568" s="39"/>
      <c r="D1048568" s="39"/>
      <c r="E1048568" s="39"/>
      <c r="F1048568" s="41"/>
      <c r="G1048568" s="39"/>
      <c r="H1048568" s="39"/>
      <c r="I1048568" s="39"/>
      <c r="J1048568" s="43"/>
      <c r="K1048568" s="39"/>
      <c r="L1048568" s="44"/>
      <c r="M1048568" s="43"/>
      <c r="N1048568" s="45"/>
      <c r="O1048568" s="39"/>
      <c r="P1048568" s="39"/>
      <c r="Q1048568" s="39"/>
      <c r="R1048568" s="50"/>
      <c r="S1048568" s="39"/>
      <c r="T1048568" s="39"/>
      <c r="U1048568" s="39"/>
    </row>
    <row r="1048569" customFormat="false" ht="15" hidden="false" customHeight="false" outlineLevel="0" collapsed="false">
      <c r="A1048569" s="37"/>
      <c r="B1048569" s="38"/>
      <c r="C1048569" s="39"/>
      <c r="D1048569" s="39"/>
      <c r="E1048569" s="39"/>
      <c r="F1048569" s="41"/>
      <c r="G1048569" s="39"/>
      <c r="H1048569" s="39"/>
      <c r="I1048569" s="39"/>
      <c r="J1048569" s="43"/>
      <c r="K1048569" s="39"/>
      <c r="L1048569" s="44"/>
      <c r="M1048569" s="43"/>
      <c r="N1048569" s="45"/>
      <c r="O1048569" s="39"/>
      <c r="P1048569" s="39"/>
      <c r="Q1048569" s="39"/>
      <c r="R1048569" s="50"/>
      <c r="S1048569" s="39"/>
      <c r="T1048569" s="39"/>
      <c r="U1048569" s="39"/>
    </row>
    <row r="1048570" customFormat="false" ht="15" hidden="false" customHeight="false" outlineLevel="0" collapsed="false">
      <c r="A1048570" s="37"/>
      <c r="B1048570" s="38"/>
      <c r="C1048570" s="39"/>
      <c r="D1048570" s="39"/>
      <c r="E1048570" s="39"/>
      <c r="F1048570" s="41"/>
      <c r="G1048570" s="39"/>
      <c r="H1048570" s="39"/>
      <c r="I1048570" s="39"/>
      <c r="J1048570" s="43"/>
      <c r="K1048570" s="39"/>
      <c r="L1048570" s="44"/>
      <c r="M1048570" s="43"/>
      <c r="N1048570" s="45"/>
      <c r="O1048570" s="39"/>
      <c r="P1048570" s="39"/>
      <c r="Q1048570" s="39"/>
      <c r="R1048570" s="50"/>
      <c r="S1048570" s="39"/>
      <c r="T1048570" s="39"/>
      <c r="U1048570" s="39"/>
    </row>
    <row r="1048571" customFormat="false" ht="15" hidden="false" customHeight="false" outlineLevel="0" collapsed="false">
      <c r="A1048571" s="37"/>
      <c r="B1048571" s="38"/>
      <c r="C1048571" s="39"/>
      <c r="D1048571" s="39"/>
      <c r="E1048571" s="39"/>
      <c r="F1048571" s="41"/>
      <c r="G1048571" s="39"/>
      <c r="H1048571" s="39"/>
      <c r="I1048571" s="39"/>
      <c r="J1048571" s="43"/>
      <c r="K1048571" s="39"/>
      <c r="L1048571" s="44"/>
      <c r="M1048571" s="43"/>
      <c r="N1048571" s="45"/>
      <c r="O1048571" s="39"/>
      <c r="P1048571" s="39"/>
      <c r="Q1048571" s="39"/>
      <c r="R1048571" s="50"/>
      <c r="S1048571" s="39"/>
      <c r="T1048571" s="39"/>
      <c r="U1048571" s="39"/>
    </row>
    <row r="1048572" customFormat="false" ht="15" hidden="false" customHeight="false" outlineLevel="0" collapsed="false">
      <c r="A1048572" s="37"/>
      <c r="B1048572" s="38"/>
      <c r="C1048572" s="39"/>
      <c r="D1048572" s="39"/>
      <c r="E1048572" s="39"/>
      <c r="F1048572" s="41"/>
      <c r="G1048572" s="39"/>
      <c r="H1048572" s="39"/>
      <c r="I1048572" s="39"/>
      <c r="J1048572" s="43"/>
      <c r="K1048572" s="39"/>
      <c r="L1048572" s="44"/>
      <c r="M1048572" s="43"/>
      <c r="N1048572" s="45"/>
      <c r="O1048572" s="39"/>
      <c r="P1048572" s="39"/>
      <c r="Q1048572" s="39"/>
      <c r="R1048572" s="50"/>
      <c r="S1048572" s="39"/>
      <c r="T1048572" s="39"/>
      <c r="U1048572" s="39"/>
    </row>
    <row r="1048573" customFormat="false" ht="15" hidden="false" customHeight="false" outlineLevel="0" collapsed="false">
      <c r="A1048573" s="37"/>
      <c r="B1048573" s="38"/>
      <c r="C1048573" s="39"/>
      <c r="D1048573" s="39"/>
      <c r="E1048573" s="39"/>
      <c r="F1048573" s="41"/>
      <c r="G1048573" s="39"/>
      <c r="H1048573" s="39"/>
      <c r="I1048573" s="39"/>
      <c r="J1048573" s="43"/>
      <c r="K1048573" s="39"/>
      <c r="L1048573" s="44"/>
      <c r="M1048573" s="43"/>
      <c r="N1048573" s="45"/>
      <c r="O1048573" s="39"/>
      <c r="P1048573" s="39"/>
      <c r="Q1048573" s="39"/>
      <c r="R1048573" s="50"/>
      <c r="S1048573" s="39"/>
      <c r="T1048573" s="39"/>
      <c r="U1048573" s="39"/>
    </row>
    <row r="1048574" customFormat="false" ht="15" hidden="false" customHeight="false" outlineLevel="0" collapsed="false">
      <c r="A1048574" s="37"/>
      <c r="B1048574" s="38"/>
      <c r="C1048574" s="39"/>
      <c r="D1048574" s="39"/>
      <c r="E1048574" s="39"/>
      <c r="F1048574" s="41"/>
      <c r="G1048574" s="39"/>
      <c r="H1048574" s="39"/>
      <c r="I1048574" s="39"/>
      <c r="J1048574" s="43"/>
      <c r="K1048574" s="39"/>
      <c r="L1048574" s="44"/>
      <c r="M1048574" s="43"/>
      <c r="N1048574" s="45"/>
      <c r="O1048574" s="39"/>
      <c r="P1048574" s="39"/>
      <c r="Q1048574" s="39"/>
      <c r="R1048574" s="50"/>
      <c r="S1048574" s="39"/>
      <c r="T1048574" s="39"/>
      <c r="U1048574" s="39"/>
    </row>
    <row r="1048575" customFormat="false" ht="15" hidden="false" customHeight="false" outlineLevel="0" collapsed="false">
      <c r="A1048575" s="37"/>
      <c r="B1048575" s="38"/>
      <c r="C1048575" s="39"/>
      <c r="D1048575" s="39"/>
      <c r="E1048575" s="39"/>
      <c r="F1048575" s="41"/>
      <c r="G1048575" s="39"/>
      <c r="H1048575" s="39"/>
      <c r="I1048575" s="39"/>
      <c r="J1048575" s="43"/>
      <c r="K1048575" s="39"/>
      <c r="L1048575" s="44"/>
      <c r="M1048575" s="43"/>
      <c r="N1048575" s="45"/>
      <c r="O1048575" s="39"/>
      <c r="P1048575" s="39"/>
      <c r="Q1048575" s="39"/>
      <c r="R1048575" s="50"/>
      <c r="S1048575" s="39"/>
      <c r="T1048575" s="39"/>
      <c r="U1048575" s="39"/>
    </row>
    <row r="1048576" customFormat="false" ht="12.8" hidden="false" customHeight="false" outlineLevel="0" collapsed="false">
      <c r="A1048576" s="37"/>
      <c r="B1048576" s="38"/>
      <c r="C1048576" s="39"/>
      <c r="D1048576" s="39"/>
      <c r="E1048576" s="39"/>
      <c r="F1048576" s="41"/>
      <c r="G1048576" s="39"/>
      <c r="H1048576" s="39"/>
      <c r="I1048576" s="39"/>
      <c r="J1048576" s="43"/>
      <c r="K1048576" s="39"/>
      <c r="L1048576" s="44"/>
      <c r="M1048576" s="43"/>
      <c r="N1048576" s="45"/>
      <c r="O1048576" s="39"/>
      <c r="P1048576" s="39"/>
      <c r="Q1048576" s="39"/>
      <c r="R1048576" s="50"/>
      <c r="S1048576" s="39"/>
      <c r="T1048576" s="39"/>
      <c r="U1048576" s="39"/>
    </row>
  </sheetData>
  <conditionalFormatting sqref="M1048476:M1048576">
    <cfRule type="cellIs" priority="2" operator="greaterThan" aboveAverage="0" equalAverage="0" bottom="0" percent="0" rank="0" text="" dxfId="4">
      <formula>TODAY()+180</formula>
    </cfRule>
    <cfRule type="cellIs" priority="3" operator="between" aboveAverage="0" equalAverage="0" bottom="0" percent="0" rank="0" text="" dxfId="5">
      <formula>TODAY()+61</formula>
      <formula>TODAY()+180</formula>
    </cfRule>
    <cfRule type="cellIs" priority="4" operator="between" aboveAverage="0" equalAverage="0" bottom="0" percent="0" rank="0" text="" dxfId="6">
      <formula>TODAY()</formula>
      <formula>TODAY()+60</formula>
    </cfRule>
  </conditionalFormatting>
  <hyperlinks>
    <hyperlink ref="T7" r:id="rId1" display="Julia.Andrade@br.experian.com - JULIA - 98132-1928"/>
    <hyperlink ref="T8" r:id="rId2" display="raphaelfarias@fortes-recife.com.br - RAPHAEL - (81) 3134-3921 / 9 9949-7960"/>
    <hyperlink ref="T9" r:id="rId3" display="Julia.Andrade@br.experian.com - JULIA - 98132-1928"/>
    <hyperlink ref="T12" r:id="rId4" display="gisele.lima@ati.pe.gov.br - GISELE - 3181-8134"/>
    <hyperlink ref="T16" r:id="rId5" display="consultor@uniodontorecife.com.br - ELIZETE - 81 - 99954-5935Andrea (Contabilidade) - 3366-1851"/>
    <hyperlink ref="T18" r:id="rId6" display="convenios@ciee-pe.org.br - FLÁVIA - 3131 6000 opção 02 / (81) 98116 6662"/>
    <hyperlink ref="T19" r:id="rId7" display="camila@braslusotur.com.br - CAMILA - 3086.3544 "/>
    <hyperlink ref="T21" r:id="rId8" display="Carlos-seg11@hotmail.com - CARLOS - 98272-6117 / 988296686 / 9929-73958"/>
    <hyperlink ref="T22" r:id="rId9" display="gisele.lima@ati.pe.gov.br - GISELE - 3181-8134"/>
    <hyperlink ref="T24" r:id="rId10" display="kalinamra@oi.net.br - 98839-2042"/>
    <hyperlink ref="T25" r:id="rId11" display="kalinamra@oi.net.br - 98839-2042"/>
    <hyperlink ref="T26" r:id="rId12" display="secjuridico01@secnor.com.br - FRANCISCO - 98988 - 6043"/>
    <hyperlink ref="T28" r:id="rId13" display="kalinamra@oi.net.br - 98839-2042"/>
    <hyperlink ref="T30" r:id="rId14" display="p.pedro90henrique@gmail.com - PEDRO - 98412-0835"/>
    <hyperlink ref="T32" r:id="rId15" display="Daniel.LINS@sodexo.com - DANIEL - 99195 0849"/>
    <hyperlink ref="T33" r:id="rId16" display="jrobertosjr@gmail.com - JOSÉ ROBERTO - 3020-2060 | 81 99805-7724"/>
    <hyperlink ref="T35" r:id="rId17" display="marcos@liraesilva.com.br - MARCOS "/>
    <hyperlink ref="T47" r:id="rId18" display="consultor@uniodontorecife.com.br - ELIZETE - 81 - 99954-5935 - Andrea (Contabilidade) - 3366-1851"/>
    <hyperlink ref="T49" r:id="rId19" display="leandro@megadata.com.br - (21) 99701-8011"/>
    <hyperlink ref="T50" r:id="rId20" display="p.pedro90henrique@gmail.com - PEDRO - 98412-0835"/>
    <hyperlink ref="T54" r:id="rId21" display="Julia.Andrade@br.experian.com - JULIA - 98132-1928"/>
    <hyperlink ref="T58" r:id="rId22" display="jrobertosjr@gmail.com - JOSÉ ROBERTO - 3020-2060 | 81 99805-7724"/>
    <hyperlink ref="T66" r:id="rId23" display="leandro@certipe.com.br - LEANDRO - 3097-5558 / 999840141"/>
    <hyperlink ref="T68" r:id="rId24" display="m2locacao@hotmail.com - 81-3438.7178 "/>
    <hyperlink ref="T71" r:id="rId25" display="consulten@uol.com.br - (82) 3235-2381 / (82) 98802-5675 / (82) 98176-1769 - ANDERSON MARQUES OU SÉRGIO CASTRO"/>
    <hyperlink ref="T87" r:id="rId26" display="leandro@megadata.com.br - (21) 99701-8011"/>
    <hyperlink ref="T88" r:id="rId27" display="p.pedro90henrique@gmail.com - PEDRO - 98412-0835"/>
    <hyperlink ref="T96" r:id="rId28" display="camila@braslusotur.com.br - CAMILA - 3086.3544 "/>
    <hyperlink ref="T99" r:id="rId29" display="Daniel.LINS@sodexo.com - DANIEL - 99195 0849"/>
    <hyperlink ref="T100" r:id="rId30" display="Julia.Andrade@br.experian.com - JULIA - 98132-1928"/>
    <hyperlink ref="T108" r:id="rId31" display="kalinamra@oi.net.br - 98839-2042"/>
    <hyperlink ref="T110" r:id="rId32" display="consulten@uol.com.br - (82) 3235-2381 / (82) 98802-5675 / (82) 98176-1769 - ANDERSON MARQUES OU SÉRGIO CASTRO"/>
    <hyperlink ref="T121" r:id="rId33" display="barcelos.cavalcante@timbrasil.com.br - BARCELOS - 99923 0108"/>
    <hyperlink ref="T122" r:id="rId34" display="barcelos.cavalcante@timbrasil.com.br - BARCELOS - 99923 0108"/>
    <hyperlink ref="T124" r:id="rId35" display="consulten@uol.com.br - (82) 3235-2381 / (82) 98802-5675 / (82) 98176-1769 - ANDERSON MARQUES OU SÉRGIO CASTRO"/>
    <hyperlink ref="T126" r:id="rId36" display="kalinamra@oi.net.br - 98839-2042"/>
    <hyperlink ref="T127" r:id="rId37" display="kalinamra@oi.net.br - 98839-2042"/>
    <hyperlink ref="T128" r:id="rId38" display="secjuridico01@secnor.com.br - FRANCISCO - 98988 - 6043"/>
    <hyperlink ref="T134" r:id="rId39" display="felipe.ramos@toppus.net"/>
    <hyperlink ref="T136" r:id="rId40" display="leandro@megadata.com.br - (21) 99701-8011"/>
    <hyperlink ref="T137" r:id="rId41" display="p.pedro90henrique@gmail.com - PEDRO - 98412-0835"/>
    <hyperlink ref="T142" r:id="rId42" display="kalinamra@oi.net.br - 98839-2042"/>
    <hyperlink ref="T144" r:id="rId43" display="camila@braslusotur.com.br - CAMILA - 3086.3544 "/>
    <hyperlink ref="T148" r:id="rId44" display="Daniel.LINS@sodexo.com - DANIEL - 99195 0849"/>
    <hyperlink ref="T149" r:id="rId45" display="diope.custodia.atend@bb.com.br - Edson Souza/ Arthur Silva Gomes - (21) 3808.3465/ 6005/ 3173"/>
    <hyperlink ref="T150" r:id="rId46" display="Tatiana Macêdo - tatianamacedo@saobraz.com.br - (83) 3216-4778/ 99128-4033"/>
    <hyperlink ref="T161" r:id="rId47" display="consulten@uol.com.br - (82) 3235-2381 / (82) 98802-5675 / (82) 98176-1769 - ANDERSON MARQUES OU SÉRGIO CASTRO"/>
    <hyperlink ref="T165" r:id="rId48" display="diope.custodia.atend@bb.com.br - Edson Souza/ Arthur Silva Gomes - (21) 3808.3465/ 6005/ 3173"/>
    <hyperlink ref="T1048482" r:id="rId49" display="Julia.Andrade@br.experian.com - JULIA - 98132-1928"/>
    <hyperlink ref="T1048483" r:id="rId50" display="raphaelfarias@fortes-recife.com.br - RAPHAEL -  (81) 3134-3921 /  9 9949-7960"/>
    <hyperlink ref="T1048484" r:id="rId51" display="Julia.Andrade@br.experian.com - JULIA - 98132-1928"/>
    <hyperlink ref="T1048487" r:id="rId52" display="gisele.lima@ati.pe.gov.br - GISELE - 3181-8134"/>
    <hyperlink ref="T1048491" r:id="rId53" display="consultor@uniodontorecife.com.br - ELIZETE - 81 - 99954-5935&#10;Andrea (Contabilidade) - 3366-1851"/>
    <hyperlink ref="T1048493" r:id="rId54" display="convenios@ciee-pe.org.br - FLÁVIA - 3131 6000 opção 02 / (81) 98116 6662"/>
    <hyperlink ref="T1048494" r:id="rId55" display="camila@braslusotur.com.br - CAMILA - 3086.3544 "/>
    <hyperlink ref="T1048496" r:id="rId56" display="Carlos-seg11@hotmail.com - CARLOS - 98272-6117 / 988296686 / 9929-73958"/>
    <hyperlink ref="T1048497" r:id="rId57" display="gisele.lima@ati.pe.gov.br - GISELE - 3181-8134"/>
    <hyperlink ref="T1048499" r:id="rId58" display="kalinamra@oi.net.br - 98839-2042"/>
    <hyperlink ref="T1048500" r:id="rId59" display="kalinamra@oi.net.br - 98839-2042"/>
    <hyperlink ref="T1048501" r:id="rId60" display="secjuridico01@secnor.com.br - FRANCISCO - 98988 - 6043"/>
    <hyperlink ref="T1048503" r:id="rId61" display="kalinamra@oi.net.br - 98839-2042"/>
    <hyperlink ref="T1048505" r:id="rId62" display="p.pedro90henrique@gmail.com - PEDRO - 98412-0835"/>
    <hyperlink ref="T1048507" r:id="rId63" display="Daniel.LINS@sodexo.com - DANIEL - 99195 0849"/>
    <hyperlink ref="T1048508" r:id="rId64" display="jrobertosjr@gmail.com - JOSÉ ROBERTO - 3020-2060 | 81 99805-7724"/>
    <hyperlink ref="T1048510" r:id="rId65" display="marcos@liraesilva.com.br - MARCOS  "/>
    <hyperlink ref="T1048522" r:id="rId66" display="consultor@uniodontorecife.com.br - ELIZETE - 81 - 99954-5935 - Andrea (Contabilidade) - 3366-1851"/>
    <hyperlink ref="T1048524" r:id="rId67" display="leandro@megadata.com.br - (21) 99701-8011"/>
    <hyperlink ref="T1048525" r:id="rId68" display="p.pedro90henrique@gmail.com - PEDRO - 98412-0835"/>
  </hyperlink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horizontalDpi="300" verticalDpi="300" copies="1"/>
  <headerFooter differentFirst="false" differentOddEven="false">
    <oddHeader>&amp;C&amp;"Times New Roman,Normal"&amp;12&amp;Kffffff&amp;A</oddHeader>
    <oddFooter>&amp;C&amp;"Times New Roman,Normal"&amp;12&amp;KffffffPágina &amp;P</oddFooter>
  </headerFooter>
</worksheet>
</file>

<file path=docProps/app.xml><?xml version="1.0" encoding="utf-8"?>
<Properties xmlns="http://schemas.openxmlformats.org/officeDocument/2006/extended-properties" xmlns:vt="http://schemas.openxmlformats.org/officeDocument/2006/docPropsVTypes">
  <Template/>
  <TotalTime>6485</TotalTime>
  <Application>LibreOffice/7.5.3.2$Windows_X86_64 LibreOffice_project/9f56dff12ba03b9acd7730a5a481eea045e468f3</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2022-03-24T19:30:59Z</dcterms:created>
  <dc:creator>Luiz Geraldo Siqueira</dc:creator>
  <dc:description/>
  <dc:language>pt-BR</dc:language>
  <cp:lastModifiedBy/>
  <dcterms:modified xsi:type="dcterms:W3CDTF">2025-03-31T13:05:33Z</dcterms:modified>
  <cp:revision>229</cp:revision>
  <dc:subject/>
  <dc:title/>
</cp:coreProperties>
</file>

<file path=docProps/custom.xml><?xml version="1.0" encoding="utf-8"?>
<Properties xmlns="http://schemas.openxmlformats.org/officeDocument/2006/custom-properties" xmlns:vt="http://schemas.openxmlformats.org/officeDocument/2006/docPropsVTypes"/>
</file>