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3.xml.rels" ContentType="application/vnd.openxmlformats-package.relationships+xml"/>
  <Override PartName="/xl/worksheets/_rels/sheet4.xml.rels" ContentType="application/vnd.openxmlformats-package.relationships+xml"/>
  <Override PartName="/xl/worksheets/_rels/sheet5.xml.rels" ContentType="application/vnd.openxmlformats-package.relationships+xml"/>
  <Override PartName="/xl/worksheets/_rels/sheet6.xml.rels" ContentType="application/vnd.openxmlformats-package.relationships+xml"/>
  <Override PartName="/xl/worksheets/_rels/sheet7.xml.rels" ContentType="application/vnd.openxmlformats-package.relationships+xml"/>
  <Override PartName="/xl/worksheets/_rels/sheet8.xml.rels" ContentType="application/vnd.openxmlformats-package.relationships+xml"/>
  <Override PartName="/xl/worksheets/_rels/sheet9.xml.rels" ContentType="application/vnd.openxmlformats-package.relationships+xml"/>
  <Override PartName="/xl/worksheets/_rels/sheet10.xml.rels" ContentType="application/vnd.openxmlformats-package.relationships+xml"/>
  <Override PartName="/xl/worksheets/_rels/sheet11.xml.rels" ContentType="application/vnd.openxmlformats-package.relationships+xml"/>
  <Override PartName="/xl/worksheets/_rels/sheet12.xml.rels" ContentType="application/vnd.openxmlformats-package.relationships+xml"/>
  <Override PartName="/xl/worksheets/sheet12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drawing2.xml" ContentType="application/vnd.openxmlformats-officedocument.drawing+xml"/>
  <Override PartName="/xl/drawings/drawing10.xml" ContentType="application/vnd.openxmlformats-officedocument.drawing+xml"/>
  <Override PartName="/xl/drawings/vmlDrawing2.vml" ContentType="application/vnd.openxmlformats-officedocument.vmlDrawing"/>
  <Override PartName="/xl/drawings/drawing3.xml" ContentType="application/vnd.openxmlformats-officedocument.drawing+xml"/>
  <Override PartName="/xl/drawings/drawing11.xml" ContentType="application/vnd.openxmlformats-officedocument.drawing+xml"/>
  <Override PartName="/xl/drawings/vmlDrawing3.vml" ContentType="application/vnd.openxmlformats-officedocument.vmlDrawing"/>
  <Override PartName="/xl/drawings/vmlDrawing4.vml" ContentType="application/vnd.openxmlformats-officedocument.vmlDrawing"/>
  <Override PartName="/xl/drawings/drawing12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vmlDrawing5.vml" ContentType="application/vnd.openxmlformats-officedocument.vmlDrawing"/>
  <Override PartName="/xl/drawings/drawing6.xml" ContentType="application/vnd.openxmlformats-officedocument.drawing+xml"/>
  <Override PartName="/xl/drawings/vmlDrawing10.vml" ContentType="application/vnd.openxmlformats-officedocument.vmlDrawing"/>
  <Override PartName="/xl/drawings/vmlDrawing6.vml" ContentType="application/vnd.openxmlformats-officedocument.vmlDrawing"/>
  <Override PartName="/xl/drawings/drawing7.xml" ContentType="application/vnd.openxmlformats-officedocument.drawing+xml"/>
  <Override PartName="/xl/drawings/vmlDrawing11.vml" ContentType="application/vnd.openxmlformats-officedocument.vmlDrawing"/>
  <Override PartName="/xl/drawings/vmlDrawing7.vml" ContentType="application/vnd.openxmlformats-officedocument.vmlDrawing"/>
  <Override PartName="/xl/drawings/drawing8.xml" ContentType="application/vnd.openxmlformats-officedocument.drawing+xml"/>
  <Override PartName="/xl/drawings/vmlDrawing12.vml" ContentType="application/vnd.openxmlformats-officedocument.vmlDrawing"/>
  <Override PartName="/xl/drawings/vmlDrawing8.vml" ContentType="application/vnd.openxmlformats-officedocument.vmlDrawing"/>
  <Override PartName="/xl/drawings/drawing9.xml" ContentType="application/vnd.openxmlformats-officedocument.drawing+xml"/>
  <Override PartName="/xl/drawings/vmlDrawing9.vml" ContentType="application/vnd.openxmlformats-officedocument.vmlDrawing"/>
  <Override PartName="/xl/comments2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2024- DEZEMBRO" sheetId="1" state="visible" r:id="rId2"/>
    <sheet name="2024- NOVEMBRO" sheetId="2" state="visible" r:id="rId3"/>
    <sheet name="2024- OUTUBRO" sheetId="3" state="visible" r:id="rId4"/>
    <sheet name="2024- SETEMBRO" sheetId="4" state="visible" r:id="rId5"/>
    <sheet name="2024- AGOSTO" sheetId="5" state="visible" r:id="rId6"/>
    <sheet name="2024-JULHO" sheetId="6" state="visible" r:id="rId7"/>
    <sheet name="2024-JUNHO" sheetId="7" state="visible" r:id="rId8"/>
    <sheet name="2024-MAIO" sheetId="8" state="visible" r:id="rId9"/>
    <sheet name="2024-ABRIL" sheetId="9" state="visible" r:id="rId10"/>
    <sheet name="2024-MARCO" sheetId="10" state="visible" r:id="rId11"/>
    <sheet name="2024-FEVEREIRO" sheetId="11" state="visible" r:id="rId12"/>
    <sheet name="2024-JANEIRO" sheetId="12" state="visible" r:id="rId13"/>
  </sheets>
  <definedNames>
    <definedName function="false" hidden="true" localSheetId="4" name="_xlnm._FilterDatabase" vbProcedure="false">'2024- AGOSTO'!$A$6:$AD$99</definedName>
    <definedName function="false" hidden="true" localSheetId="0" name="_xlnm._FilterDatabase" vbProcedure="false">'2024- DEZEMBRO'!$A$6:$AD$108</definedName>
    <definedName function="false" hidden="true" localSheetId="1" name="_xlnm._FilterDatabase" vbProcedure="false">'2024- NOVEMBRO'!$A$6:$AD$108</definedName>
    <definedName function="false" hidden="true" localSheetId="2" name="_xlnm._FilterDatabase" vbProcedure="false">'2024- OUTUBRO'!$A$6:$AD$99</definedName>
    <definedName function="false" hidden="true" localSheetId="3" name="_xlnm._FilterDatabase" vbProcedure="false">'2024- SETEMBRO'!$A$6:$AD$99</definedName>
    <definedName function="false" hidden="true" localSheetId="8" name="_xlnm._FilterDatabase" vbProcedure="false">'2024-ABRIL'!$A$6:$AD$99</definedName>
    <definedName function="false" hidden="true" localSheetId="10" name="_xlnm._FilterDatabase" vbProcedure="false">'2024-FEVEREIRO'!$A$6:$AD$99</definedName>
    <definedName function="false" hidden="true" localSheetId="11" name="_xlnm._FilterDatabase" vbProcedure="false">'2024-JANEIRO'!$A$6:$AD$99</definedName>
    <definedName function="false" hidden="true" localSheetId="5" name="_xlnm._FilterDatabase" vbProcedure="false">'2024-JULHO'!$A$6:$AD$99</definedName>
    <definedName function="false" hidden="true" localSheetId="6" name="_xlnm._FilterDatabase" vbProcedure="false">'2024-JUNHO'!$A$6:$AD$99</definedName>
    <definedName function="false" hidden="true" localSheetId="7" name="_xlnm._FilterDatabase" vbProcedure="false">'2024-MAIO'!$A$6:$AD$99</definedName>
    <definedName function="false" hidden="true" localSheetId="9" name="_xlnm._FilterDatabase" vbProcedure="false">'2024-MARCO'!$A$6:$AD$99</definedName>
  </definedName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A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ID#AAABSh8xjuE
     (2024-12-19 11:57:11)
Descrever o nome do cargo comissionado como consta no Decreto de Alocação do Cargo e/ou Regulamento do órgão ou entidade. Exemplos da SCGE: Secretário Executivo da Controladoria-Geral do Estado, Chefe de Gabinete, Assessor de Comunicação, etc.</t>
        </r>
      </text>
    </comment>
    <comment ref="A9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ID#AAABSh8xjYs
     (2024-12-19 11:57:10)
(Não editar as células em cinza). Relação de todos os cargos comissionados, conforme Lei Estadual nº 16.520/2018.</t>
        </r>
      </text>
    </comment>
    <comment ref="A111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ID#AAABSh8xjZY
     (2024-12-19 11:57:10)
Descrever o nome da função gratificada de direção e assessoramento, conforme DOE. Exemplos da SCGE: Diretora da Ouvidoria-Geral do Estado, Gestora da Setorial Contábil, Coordenador de Auditoria de Obras Públicas, etc.</t>
        </r>
      </text>
    </comment>
    <comment ref="A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ID#AAABSh8xjc8
     (2024-12-19 11:57:10)
(Não editar as células em cinza). Relação de todas as funções gratificadas de direção e assessoramento, conforme Lei Estadual nº 16.520/2018.</t>
        </r>
      </text>
    </comment>
    <comment ref="A131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ID#AAABSh8xjpE
     (2024-12-19 11:57:11)
Descrever o nome da função gratificada de supervisão e apoio como consta no DOE. Exemplos da SCGE: Chefia da Unidade de Apoio e Projetos, Chefia da Unidade de Obras e Serviços de Engenharia, Chefia da Unidade de Licitações e Contratos, etc.</t>
        </r>
      </text>
    </comment>
    <comment ref="A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ID#AAABSh8xjkg
     (2024-12-19 11:57:11)
(Não editar as células em cinza). Relação de todas as funções gratificadas de supervisão e apoio, conforme Lei Estadual nº 16.520/2018.</t>
        </r>
      </text>
    </comment>
    <comment ref="A15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ID#AAABSh8xjmA
     (2024-12-19 11:57:11)
Verificar se não seria mais adequado substituir representações por remuneração, uma vez que, no caso de Cargo em Comissão, inclui tb. o vencimento para os não efetivos
	-Bianca Rosa
Item ajustado!
	-ricardo Alves Paiva</t>
        </r>
      </text>
    </comment>
    <comment ref="B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ID#AAABSh8xjig
     (2024-12-19 11:57:11)
(célula de preenchimento obrigatório, pois serve de base para a contabilização dos quantitativos totais de cargos, funções e gratificações preenchidos e vagos). Lista suspensa. Simbolo do cargo comissionado, conforme Lei Estadual No 16.520/2018. Opções: DAS, DAS-1, DAS-2, DAS-3, DAS-4, DAS-5, CAA-1, CAA-2, CAA-3, CAA-4 e CAA-5.</t>
        </r>
      </text>
    </comment>
    <comment ref="B9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ID#AAABSh8xjo8
     (2024-12-19 11:57:11)
(Não editar as células em cinza). Relação de todos os símbolos dos cargos comissionados, conforme Lei Estadual nº 16.520/2018.</t>
        </r>
      </text>
    </comment>
    <comment ref="B111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ID#AAABSh8xjt4
     (2024-12-19 11:57:11)
(célula de preenchimento obrigatório, pois serve de base para a contabilização dos quantitativos totais de cargos, funções e gratificações preenchidos e vagos). Lista suspensa. Simbolo da função gratificada de direção e assessoramento, conforme Lei Estadual No 16.520/2018. Opções: FDA, FDA-1, FDA-2, FDA-3, FDA-4.</t>
        </r>
      </text>
    </comment>
    <comment ref="B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ID#AAABSh8xj18
     (2024-12-19 11:57:11)
(Não editar as células em cinza). Relação de todos os símbolos das funções gratificadas de direção e assessoramento, conforme Lei Estadual nº 16.520/2018.</t>
        </r>
      </text>
    </comment>
    <comment ref="B131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ID#AAABSh8xjiE
     (2024-12-19 11:57:11)
(célula de preenchimento obrigatório, pois serve de base para a contabilização dos quantitativos totais de cargos, funções e gratificações preenchidos e vagos). Lista suspensa. Simbolo da função gratificada de supervisão e apoio, conforme Lei Estadual No 16.520/2018. Opções: FGS-1, FGS-2, FGS-3, FGA-1, FGA-2 e FGA-3.</t>
        </r>
      </text>
    </comment>
    <comment ref="B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ID#AAABSh8xjpg
     (2024-12-19 11:57:11)
(Não editar as células em cinza). Relação de todos os símbolos das funções gratificadas de supervisão e apoio, conforme Lei Estadual nº 16.520/2018.</t>
        </r>
      </text>
    </comment>
    <comment ref="C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ID#AAABSh8xjWc
     (2024-12-19 11:57:10)
Descrever a sigla da lotação referente ao cargo comissionado. Exemplos de siglas da SCGE: GAB/SECGE, GAB/CGAB, CGAB/ASC, etc.</t>
        </r>
      </text>
    </comment>
    <comment ref="C9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ID#AAABSh8xjyY
     (2024-12-19 11:57:11)
(Células de preenchimento automático). Quantitativo dos cargos comissionados preenchidos.</t>
        </r>
      </text>
    </comment>
    <comment ref="C111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ID#AAABSh8xjcE
     (2024-12-19 11:57:10)
Descrever a sigla da lotação referente à função gratificada de direção e assessoramento. Exemplos de siglas da SCGE: GAB/DOGE, DPGE/GAF/GSC, DAUD/COP, etc.</t>
        </r>
      </text>
    </comment>
    <comment ref="C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ID#AAABSh8xjaA
     (2024-12-19 11:57:10)
(Células de preenchimento automático). Quantitativo das funções gratificadas de direção e assessoramento preenchidos.</t>
        </r>
      </text>
    </comment>
    <comment ref="C131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ID#AAABSh8xjXA
     (2024-12-19 11:57:10)
Descrever a sigla da lotação referente à função gratificada de supervisão e apoio. Exemplos de siglas da SCGE: DAUD/UAPP, DAUD/COP/UAOP, DAUD/CLC/UALC, etc.</t>
        </r>
      </text>
    </comment>
    <comment ref="C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ID#AAABSh8xjVY
     (2024-12-19 11:57:10)
(Células de preenchimento automático). Quantitativo das funções gratificadas de supervisão e apoio preenchidos.</t>
        </r>
      </text>
    </comment>
    <comment ref="C151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ID#AAABSh8xj1E
     (2024-12-19 11:57:11)
(Células de preenchimento automático). Quantitativo dos cargos em comissão + funções gratificadas preenchidos.</t>
        </r>
      </text>
    </comment>
    <comment ref="D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ID#AAABSh8xjbc
     (2024-12-19 11:57:10)
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D9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ID#AAABSh8xjU8
     (2024-12-19 11:57:10)
(Células de preenchimento automático). Quantitativo dos cargos comissionados vagos.</t>
        </r>
      </text>
    </comment>
    <comment ref="D111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ID#AAABSh8xjk8
     (2024-12-19 11:57:11)
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D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ID#AAABSh8xj84
     (2024-12-19 11:57:11)
(Células de preenchimento automático). Quantitativo das funções gratificadas de direção e assessoramento vagas.</t>
        </r>
      </text>
    </comment>
    <comment ref="D131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ID#AAABSh8xjs4
     (2024-12-19 11:57:11)
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D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ID#AAABSh8xj0E
     (2024-12-19 11:57:11)
(Células de preenchimento automático). Quantitativo das funções gratificadas de supervisão e apoio vagos.</t>
        </r>
      </text>
    </comment>
    <comment ref="D151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ID#AAABSh8xjuo
     (2024-12-19 11:57:11)
(Células de preenchimento automático). Quantitativo dos cargos em comissão + funções gratificadas vagos.</t>
        </r>
      </text>
    </comment>
    <comment ref="E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ID#AAABSh8xjok
     (2024-12-19 11:57:11)
(Não editar as células em cinza). Quantitativo dos cargos comissionados existentes, por servidor. Como essa contagem é por servidor, esse número sempre será "1". Essa coluna servirá como base para contabilizar o quantitativo total de servidores com cargos comissionados.</t>
        </r>
      </text>
    </comment>
    <comment ref="E9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ID#AAABSh8xjZM
     (2024-12-19 11:57:10)
(Células de preenchimento automático). Quantitativo dos cargos comissionados existentes (preenchidos + vagos).</t>
        </r>
      </text>
    </comment>
    <comment ref="E111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ID#AAABSh8xjyQ
     (2024-12-19 11:57:11)
(Não editar as células em cinza). Quantitativo das funções gratificadas de direção e assessoramento existentes, por servidor. Como essa contagem é por servidor, esse número sempre será "1". Essa coluna servirá como base para contabilizar o quantitativo total de servidores com função gratificada de direção e assessoramento.</t>
        </r>
      </text>
    </comment>
    <comment ref="E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ID#AAABSh8xja4
     (2024-12-19 11:57:10)
(Células de preenchimento automático). Quantitativo das funções gratificadas de direção e assessoramento existentes (preenchidos + vagos).</t>
        </r>
      </text>
    </comment>
    <comment ref="E131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ID#AAABSh8xjtY
     (2024-12-19 11:57:11)
(Não editar as células em cinza). Quantitativo das funções gratificadas de supervisão e apoio existentes, por servidor. Como essa contagem é por servidor, esse número sempre será "1". Essa coluna servirá como base para contabilizar o quantitativo total de servidores com função gratificada de supervisão e apoio.</t>
        </r>
      </text>
    </comment>
    <comment ref="E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ID#AAABSh8xjqU
     (2024-12-19 11:57:11)
(Células de preenchimento automático). Quantitativo das funções gratificadas de supervisão e apoio existentes (preenchidos + vagos).</t>
        </r>
      </text>
    </comment>
    <comment ref="E151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ID#AAABSh8xj98
     (2024-12-19 11:57:11)
(Células de preenchimento automático). Quantitativo dos cargos em comissão + funções gratificadas existentes (preenchidos + vagos).</t>
        </r>
      </text>
    </comment>
    <comment ref="F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ID#AAABSh8xjUA
     (2024-12-19 11:57:10)
Nome completo do servidor ocupante do cargo comissionado. Caso o cargo esteja vago, a palavra "VAGO" deverá ser inserida na célula correspondente.</t>
        </r>
      </text>
    </comment>
    <comment ref="F111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ID#AAABSh8xjhA
     (2024-12-19 11:57:11)
Nome completo do servidor ocupante da função gratificada de direção e assessoramento. Caso a função gratificada de direção e assessoramento esteja vago, a palavra "VAGO" deverá ser inserida na célula correspondente.</t>
        </r>
      </text>
    </comment>
    <comment ref="F131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ID#AAABSh8xjU0
     (2024-12-19 11:57:10)
Nome completo do servidor ocupante da função gratificada de supervisão e apoio. Caso a função gratificada de supervisão e apoio esteja vago, a palavra "VAGO" deverá ser inserida na célula correspondente.</t>
        </r>
      </text>
    </comment>
    <comment ref="G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ID#AAABSh8xjjY
     (2024-12-19 11:57:11)
Valor do subsídio do agente político, em Reais (R$).</t>
        </r>
      </text>
    </comment>
    <comment ref="G9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ID#AAABSh8xjfE
     (2024-12-19 11:57:11)
(Células de preenchimento automático). Valor total dos subsídios dos agentes políticos, em Reais (R$).</t>
        </r>
      </text>
    </comment>
    <comment ref="G111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ID#AAABSh8xjUc
     (2024-12-19 11:57:10)
Valor do vencimento do servidor, em Reais (R$).</t>
        </r>
      </text>
    </comment>
    <comment ref="G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ID#AAABSh8xjV8
     (2024-12-19 11:57:10)
(Células de preenchimento automático). Valor total dos vencimentos dos servidores, em Reais (R$).</t>
        </r>
      </text>
    </comment>
    <comment ref="G131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ID#AAABSh8xjV0
     (2024-12-19 11:57:10)
Valor do vencimento do servidor, em Reais (R$).</t>
        </r>
      </text>
    </comment>
    <comment ref="G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ID#AAABSh8xjjE
     (2024-12-19 11:57:11)
(Células de preenchimento automático). Valor total dos vencimentos dos servidores, em Reais (R$).</t>
        </r>
      </text>
    </comment>
    <comment ref="G151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ID#AAABSh8xjZ4
     (2024-12-19 11:57:10)
(Células de preenchimento automático). Valor total dos vencimentos dos cargos comissionados + funções gratificadas, em Reais (R$).</t>
        </r>
      </text>
    </comment>
    <comment ref="H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ID#AAABSh8xjmk
     (2024-12-19 11:57:11)
Valor do vencimento do servidor, em Reais (R$).</t>
        </r>
      </text>
    </comment>
    <comment ref="H9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ID#AAABSh8xjxg
     (2024-12-19 11:57:11)
(Células de preenchimento automático). Valor total dos vencimentos dos servidores, em Reais (R$).</t>
        </r>
      </text>
    </comment>
    <comment ref="H111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ID#AAABSh8xjh0
     (2024-12-19 11:57:11)
Valor da representação paga em razão da função gratificada de direção e assessoramento, em Reais (R$).</t>
        </r>
      </text>
    </comment>
    <comment ref="H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ID#AAABSh8xjT8
     (2024-12-19 11:57:10)
(Células de preenchimento automático). Valor total das representações pagas em razão da função gratificada de direção e assessoramento, em Reais (R$).</t>
        </r>
      </text>
    </comment>
    <comment ref="H131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ID#AAABSh8xj48
     (2024-12-19 11:57:11)
Valor da representação paga em razão da função gratificada de supervisão e apoio, em Reais (R$).</t>
        </r>
      </text>
    </comment>
    <comment ref="H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ID#AAABSh8xjds
     (2024-12-19 11:57:10)
(Células de preenchimento automático). Valor total das representações pagas em razão da função gratificada de supervisão e apoio, em Reais (R$).</t>
        </r>
      </text>
    </comment>
    <comment ref="H151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ID#AAABSh8xj9k
     (2024-12-19 11:57:11)
(Células de preenchimento automático). Valor total das representações pagas em razão dos cargos comissionados + funções gratificadas, em Reais (R$).</t>
        </r>
      </text>
    </comment>
    <comment ref="I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ID#AAABSh8xjsU
     (2024-12-19 11:57:11)
Valor da representação paga em razão do cargo em comissão, em Reais (R$).</t>
        </r>
      </text>
    </comment>
    <comment ref="I9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ID#AAABSh8xjx0
     (2024-12-19 11:57:11)
(Células de preenchimento automático). Valor total das representações pagas em razão do cargo em comissão, em Reais (R$).</t>
        </r>
      </text>
    </comment>
    <comment ref="I111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ID#AAABSh8xj2Q
     (2024-12-19 11:57:11)
(Células de preenchimento automático). Montante resultante da soma entre o vencimento + representação, em Reais (R$).</t>
        </r>
      </text>
    </comment>
    <comment ref="I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ID#AAABSh8xjSs
     (2024-12-19 11:57:10)
(Células de preenchimento automático). Valor total dos montantes resultantes da soma entre os vencimentos + representações, em Reais (R$).</t>
        </r>
      </text>
    </comment>
    <comment ref="I131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ID#AAABSh8xjfk
     (2024-12-19 11:57:11)
(Células de preenchimento automático). Montante resultante da soma entre o vencimento + representação, em Reais (R$).</t>
        </r>
      </text>
    </comment>
    <comment ref="I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ID#AAABSh8xjwQ
     (2024-12-19 11:57:11)
(Células de preenchimento automático). Valor total dos montantes resultantes da soma entre os vencimentos + representações, em Reais (R$).</t>
        </r>
      </text>
    </comment>
    <comment ref="I151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ID#AAABSh8xj1k
     (2024-12-19 11:57:11)
(Células de preenchimento automático). Valor total dos montantes resultantes da soma entre os vencimentos + representações pagas em razão dos cargos comissionados + funções gratificadas, em Reais (R$).</t>
        </r>
      </text>
    </comment>
    <comment ref="J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ID#AAABSh8xjgQ
     (2024-12-19 11:57:11)
(Células de preenchimento automático). Montante resultante da soma entre o subsídio do agente político + vencimento + representação, em Reais (R$).</t>
        </r>
      </text>
    </comment>
    <comment ref="J9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ID#AAABSh8xjTU
     (2024-12-19 11:57:10)
(Células de preenchimento automático). Valor total dos montantes resultantes da soma entre os subsídios dos agentes políticos + vencimentos + representações, em Reais (R$).</t>
        </r>
      </text>
    </comment>
  </commentList>
</comments>
</file>

<file path=xl/comments10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A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ID#AAABSh8xj7E
     (2024-12-19 11:57:11)
Descrever o nome do cargo comissionado como consta no Decreto de Alocação do Cargo e/ou Regulamento do órgão ou entidade. Exemplos da SCGE: Secretário Executivo da Controladoria-Geral do Estado, Chefe de Gabinete, Assessor de Comunicação, etc.</t>
        </r>
      </text>
    </comment>
    <comment ref="A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ID#AAABSh8xjUk
     (2024-12-19 11:57:10)
(Não editar as células em cinza). Relação de todos os cargos comissionados, conforme Lei Estadual nº 16.520/2018.</t>
        </r>
      </text>
    </comment>
    <comment ref="A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ID#AAABSh8xjTc
     (2024-12-19 11:57:10)
Descrever o nome da função gratificada de direção e assessoramento, conforme DOE. Exemplos da SCGE: Diretora da Ouvidoria-Geral do Estado, Gestora da Setorial Contábil, Coordenador de Auditoria de Obras Públicas, etc.</t>
        </r>
      </text>
    </comment>
    <comment ref="A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ID#AAABSh8xjyM
     (2024-12-19 11:57:11)
(Não editar as células em cinza). Relação de todas as funções gratificadas de direção e assessoramento, conforme Lei Estadual nº 16.520/2018.</t>
        </r>
      </text>
    </comment>
    <comment ref="A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ID#AAABSh8xj5c
     (2024-12-19 11:57:11)
Descrever o nome da função gratificada de supervisão e apoio como consta no DOE. Exemplos da SCGE: Chefia da Unidade de Apoio e Projetos, Chefia da Unidade de Obras e Serviços de Engenharia, Chefia da Unidade de Licitações e Contratos, etc.</t>
        </r>
      </text>
    </comment>
    <comment ref="A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ID#AAABSh8xjZI
     (2024-12-19 11:57:10)
(Não editar as células em cinza). Relação de todas as funções gratificadas de supervisão e apoio, conforme Lei Estadual nº 16.520/2018.</t>
        </r>
      </text>
    </comment>
    <comment ref="A14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ID#AAABSh8xj2k
     (2024-12-19 11:57:11)
Verificar se não seria mais adequado substituir representações por remuneração, uma vez que, no caso de Cargo em Comissão, inclui tb. o vencimento para os não efetivos
	-Bianca Rosa
Item ajustado!
	-ricardo Alves Paiva</t>
        </r>
      </text>
    </comment>
    <comment ref="B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ID#AAABSh8xjaY
     (2024-12-19 11:57:10)
(célula de preenchimento obrigatório, pois serve de base para a contabilização dos quantitativos totais de cargos, funções e gratificações preenchidos e vagos). Lista suspensa. Simbolo do cargo comissionado, conforme Lei Estadual No 16.520/2018. Opções: DAS, DAS-1, DAS-2, DAS-3, DAS-4, DAS-5, CAA-1, CAA-2, CAA-3, CAA-4 e CAA-5.</t>
        </r>
      </text>
    </comment>
    <comment ref="B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ID#AAABSh8xjZ0
     (2024-12-19 11:57:10)
(Não editar as células em cinza). Relação de todos os símbolos dos cargos comissionados, conforme Lei Estadual nº 16.520/2018.</t>
        </r>
      </text>
    </comment>
    <comment ref="B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ID#AAABSh8xj3c
     (2024-12-19 11:57:11)
(célula de preenchimento obrigatório, pois serve de base para a contabilização dos quantitativos totais de cargos, funções e gratificações preenchidos e vagos). Lista suspensa. Simbolo da função gratificada de direção e assessoramento, conforme Lei Estadual No 16.520/2018. Opções: FDA, FDA-1, FDA-2, FDA-3, FDA-4.</t>
        </r>
      </text>
    </comment>
    <comment ref="B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ID#AAABSh8xj6k
     (2024-12-19 11:57:11)
(Não editar as células em cinza). Relação de todos os símbolos das funções gratificadas de direção e assessoramento, conforme Lei Estadual nº 16.520/2018.</t>
        </r>
      </text>
    </comment>
    <comment ref="B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ID#AAABSh8xjWo
     (2024-12-19 11:57:10)
(célula de preenchimento obrigatório, pois serve de base para a contabilização dos quantitativos totais de cargos, funções e gratificações preenchidos e vagos). Lista suspensa. Simbolo da função gratificada de supervisão e apoio, conforme Lei Estadual No 16.520/2018. Opções: FGS-1, FGS-2, FGS-3, FGA-1, FGA-2 e FGA-3.</t>
        </r>
      </text>
    </comment>
    <comment ref="B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ID#AAABSh8xjUo
     (2024-12-19 11:57:10)
(Não editar as células em cinza). Relação de todos os símbolos das funções gratificadas de supervisão e apoio, conforme Lei Estadual nº 16.520/2018.</t>
        </r>
      </text>
    </comment>
    <comment ref="C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ID#AAABSh8xjl8
     (2024-12-19 11:57:11)
Descrever a sigla da lotação referente ao cargo comissionado. Exemplos de siglas da SCGE: GAB/SECGE, GAB/CGAB, CGAB/ASC, etc.</t>
        </r>
      </text>
    </comment>
    <comment ref="C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ID#AAABSh8xjr4
     (2024-12-19 11:57:11)
(Células de preenchimento automático). Quantitativo dos cargos comissionados preenchidos.</t>
        </r>
      </text>
    </comment>
    <comment ref="C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ID#AAABSh8xjpY
     (2024-12-19 11:57:11)
Descrever a sigla da lotação referente à função gratificada de direção e assessoramento. Exemplos de siglas da SCGE: GAB/DOGE, DPGE/GAF/GSC, DAUD/COP, etc.</t>
        </r>
      </text>
    </comment>
    <comment ref="C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ID#AAABSh8xj4M
     (2024-12-19 11:57:11)
(Células de preenchimento automático). Quantitativo das funções gratificadas de direção e assessoramento preenchidos.</t>
        </r>
      </text>
    </comment>
    <comment ref="C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ID#AAABSh8xjrw
     (2024-12-19 11:57:11)
Descrever a sigla da lotação referente à função gratificada de supervisão e apoio. Exemplos de siglas da SCGE: DAUD/UAPP, DAUD/COP/UAOP, DAUD/CLC/UALC, etc.</t>
        </r>
      </text>
    </comment>
    <comment ref="C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ID#AAABSh8xjh8
     (2024-12-19 11:57:11)
(Células de preenchimento automático). Quantitativo das funções gratificadas de supervisão e apoio preenchidos.</t>
        </r>
      </text>
    </comment>
    <comment ref="C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ID#AAABSh8xjvQ
     (2024-12-19 11:57:11)
(Células de preenchimento automático). Quantitativo dos cargos em comissão + funções gratificadas preenchidos.</t>
        </r>
      </text>
    </comment>
    <comment ref="D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ID#AAABSh8xjdE
     (2024-12-19 11:57:10)
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D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ID#AAABSh8xjf4
     (2024-12-19 11:57:11)
(Células de preenchimento automático). Quantitativo dos cargos comissionados vagos.</t>
        </r>
      </text>
    </comment>
    <comment ref="D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ID#AAABSh8xjdg
     (2024-12-19 11:57:10)
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D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ID#AAABSh8xjtU
     (2024-12-19 11:57:11)
(Células de preenchimento automático). Quantitativo das funções gratificadas de direção e assessoramento vagas.</t>
        </r>
      </text>
    </comment>
    <comment ref="D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ID#AAABSh8xjXo
     (2024-12-19 11:57:10)
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D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ID#AAABSh8xj0s
     (2024-12-19 11:57:11)
(Células de preenchimento automático). Quantitativo das funções gratificadas de supervisão e apoio vagos.</t>
        </r>
      </text>
    </comment>
    <comment ref="D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ID#AAABSh8xjaI
     (2024-12-19 11:57:10)
(Células de preenchimento automático). Quantitativo dos cargos em comissão + funções gratificadas vagos.</t>
        </r>
      </text>
    </comment>
    <comment ref="E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ID#AAABSh8xj0I
     (2024-12-19 11:57:11)
(Não editar as células em cinza). Quantitativo dos cargos comissionados existentes, por servidor. Como essa contagem é por servidor, esse número sempre será "1". Essa coluna servirá como base para contabilizar o quantitativo total de servidores com cargos comissionados.</t>
        </r>
      </text>
    </comment>
    <comment ref="E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ID#AAABSh8xj10
     (2024-12-19 11:57:11)
(Células de preenchimento automático). Quantitativo dos cargos comissionados existentes (preenchidos + vagos).</t>
        </r>
      </text>
    </comment>
    <comment ref="E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ID#AAABSh8xjZo
     (2024-12-19 11:57:10)
(Não editar as células em cinza). Quantitativo das funções gratificadas de direção e assessoramento existentes, por servidor. Como essa contagem é por servidor, esse número sempre será "1". Essa coluna servirá como base para contabilizar o quantitativo total de servidores com função gratificada de direção e assessoramento.</t>
        </r>
      </text>
    </comment>
    <comment ref="E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ID#AAABSh8xjWE
     (2024-12-19 11:57:10)
(Células de preenchimento automático). Quantitativo das funções gratificadas de direção e assessoramento existentes (preenchidos + vagos).</t>
        </r>
      </text>
    </comment>
    <comment ref="E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ID#AAABSh8xj4g
     (2024-12-19 11:57:11)
(Não editar as células em cinza). Quantitativo das funções gratificadas de supervisão e apoio existentes, por servidor. Como essa contagem é por servidor, esse número sempre será "1". Essa coluna servirá como base para contabilizar o quantitativo total de servidores com função gratificada de supervisão e apoio.</t>
        </r>
      </text>
    </comment>
    <comment ref="E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ID#AAABSh8xjqQ
     (2024-12-19 11:57:11)
(Células de preenchimento automático). Quantitativo das funções gratificadas de supervisão e apoio existentes (preenchidos + vagos).</t>
        </r>
      </text>
    </comment>
    <comment ref="E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ID#AAABSh8xjYw
     (2024-12-19 11:57:10)
(Células de preenchimento automático). Quantitativo dos cargos em comissão + funções gratificadas existentes (preenchidos + vagos).</t>
        </r>
      </text>
    </comment>
    <comment ref="F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ID#AAABSh8xjqM
     (2024-12-19 11:57:11)
Nome completo do servidor ocupante do cargo comissionado. Caso o cargo esteja vago, a palavra "VAGO" deverá ser inserida na célula correspondente.</t>
        </r>
      </text>
    </comment>
    <comment ref="F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ID#AAABSh8xjyE
     (2024-12-19 11:57:11)
Nome completo do servidor ocupante da função gratificada de direção e assessoramento. Caso a função gratificada de direção e assessoramento esteja vago, a palavra "VAGO" deverá ser inserida na célula correspondente.</t>
        </r>
      </text>
    </comment>
    <comment ref="F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ID#AAABSh8xj4c
     (2024-12-19 11:57:11)
Nome completo do servidor ocupante da função gratificada de supervisão e apoio. Caso a função gratificada de supervisão e apoio esteja vago, a palavra "VAGO" deverá ser inserida na célula correspondente.</t>
        </r>
      </text>
    </comment>
    <comment ref="G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ID#AAABSh8xj1A
     (2024-12-19 11:57:11)
Valor do subsídio do agente político, em Reais (R$).</t>
        </r>
      </text>
    </comment>
    <comment ref="G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ID#AAABSh8xjsk
     (2024-12-19 11:57:11)
(Células de preenchimento automático). Valor total dos subsídios dos agentes políticos, em Reais (R$).</t>
        </r>
      </text>
    </comment>
    <comment ref="G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ID#AAABSh8xjho
     (2024-12-19 11:57:11)
Valor do vencimento do servidor, em Reais (R$).</t>
        </r>
      </text>
    </comment>
    <comment ref="G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ID#AAABSh8xjrQ
     (2024-12-19 11:57:11)
(Células de preenchimento automático). Valor total dos vencimentos dos servidores, em Reais (R$).</t>
        </r>
      </text>
    </comment>
    <comment ref="G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ID#AAABSh8xjwc
     (2024-12-19 11:57:11)
Valor do vencimento do servidor, em Reais (R$).</t>
        </r>
      </text>
    </comment>
    <comment ref="G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ID#AAABSh8xjec
     (2024-12-19 11:57:10)
(Células de preenchimento automático). Valor total dos vencimentos dos servidores, em Reais (R$).</t>
        </r>
      </text>
    </comment>
    <comment ref="G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ID#AAABSh8xjmg
     (2024-12-19 11:57:11)
(Células de preenchimento automático). Valor total dos vencimentos dos cargos comissionados + funções gratificadas, em Reais (R$).</t>
        </r>
      </text>
    </comment>
    <comment ref="H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ID#AAABSh8xjio
     (2024-12-19 11:57:11)
Valor do vencimento do servidor, em Reais (R$).</t>
        </r>
      </text>
    </comment>
    <comment ref="H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ID#AAABSh8xj7Q
     (2024-12-19 11:57:11)
(Células de preenchimento automático). Valor total dos vencimentos dos servidores, em Reais (R$).</t>
        </r>
      </text>
    </comment>
    <comment ref="H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ID#AAABSh8xj5Y
     (2024-12-19 11:57:11)
Valor da representação paga em razão da função gratificada de direção e assessoramento, em Reais (R$).</t>
        </r>
      </text>
    </comment>
    <comment ref="H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ID#AAABSh8xjvE
     (2024-12-19 11:57:11)
(Células de preenchimento automático). Valor total das representações pagas em razão da função gratificada de direção e assessoramento, em Reais (R$).</t>
        </r>
      </text>
    </comment>
    <comment ref="H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ID#AAABSh8xjoI
     (2024-12-19 11:57:11)
Valor da representação paga em razão da função gratificada de supervisão e apoio, em Reais (R$).</t>
        </r>
      </text>
    </comment>
    <comment ref="H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ID#AAABSh8xj78
     (2024-12-19 11:57:11)
(Células de preenchimento automático). Valor total das representações pagas em razão da função gratificada de supervisão e apoio, em Reais (R$).</t>
        </r>
      </text>
    </comment>
    <comment ref="H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ID#AAABSh8xj68
     (2024-12-19 11:57:11)
(Células de preenchimento automático). Valor total das representações pagas em razão dos cargos comissionados + funções gratificadas, em Reais (R$).</t>
        </r>
      </text>
    </comment>
    <comment ref="I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ID#AAABSh8xjfw
     (2024-12-19 11:57:11)
Valor da representação paga em razão do cargo em comissão, em Reais (R$).</t>
        </r>
      </text>
    </comment>
    <comment ref="I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ID#AAABSh8xjU4
     (2024-12-19 11:57:10)
(Células de preenchimento automático). Valor total das representações pagas em razão do cargo em comissão, em Reais (R$).</t>
        </r>
      </text>
    </comment>
    <comment ref="I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ID#AAABSh8xj0k
     (2024-12-19 11:57:11)
(Células de preenchimento automático). Montante resultante da soma entre o vencimento + representação, em Reais (R$).</t>
        </r>
      </text>
    </comment>
    <comment ref="I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ID#AAABSh8xjWg
     (2024-12-19 11:57:10)
(Células de preenchimento automático). Valor total dos montantes resultantes da soma entre os vencimentos + representações, em Reais (R$).</t>
        </r>
      </text>
    </comment>
    <comment ref="I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ID#AAABSh8xju4
     (2024-12-19 11:57:11)
(Células de preenchimento automático). Montante resultante da soma entre o vencimento + representação, em Reais (R$).</t>
        </r>
      </text>
    </comment>
    <comment ref="I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ID#AAABSh8xjSk
     (2024-12-19 11:57:10)
(Células de preenchimento automático). Valor total dos montantes resultantes da soma entre os vencimentos + representações, em Reais (R$).</t>
        </r>
      </text>
    </comment>
    <comment ref="I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ID#AAABSh8xjzM
     (2024-12-19 11:57:11)
(Células de preenchimento automático). Valor total dos montantes resultantes da soma entre os vencimentos + representações pagas em razão dos cargos comissionados + funções gratificadas, em Reais (R$).</t>
        </r>
      </text>
    </comment>
    <comment ref="J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ID#AAABSh8xji8
     (2024-12-19 11:57:11)
(Células de preenchimento automático). Montante resultante da soma entre o subsídio do agente político + vencimento + representação, em Reais (R$).</t>
        </r>
      </text>
    </comment>
    <comment ref="J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ID#AAABSh8xjlU
     (2024-12-19 11:57:11)
(Células de preenchimento automático). Valor total dos montantes resultantes da soma entre os subsídios dos agentes políticos + vencimentos + representações, em Reais (R$).</t>
        </r>
      </text>
    </comment>
  </commentList>
</comments>
</file>

<file path=xl/comments11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A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ID#AAABSh8xjuc
     (2024-12-19 11:57:11)
Descrever o nome do cargo comissionado como consta no Decreto de Alocação do Cargo e/ou Regulamento do órgão ou entidade. Exemplos da SCGE: Secretário Executivo da Controladoria-Geral do Estado, Chefe de Gabinete, Assessor de Comunicação, etc.</t>
        </r>
      </text>
    </comment>
    <comment ref="A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ID#AAABSh8xjSo
     (2024-12-19 11:57:10)
(Não editar as células em cinza). Relação de todos os cargos comissionados, conforme Lei Estadual nº 16.520/2018.</t>
        </r>
      </text>
    </comment>
    <comment ref="A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ID#AAABSh8xj-A
     (2024-12-19 11:57:11)
Descrever o nome da função gratificada de direção e assessoramento, conforme DOE. Exemplos da SCGE: Diretora da Ouvidoria-Geral do Estado, Gestora da Setorial Contábil, Coordenador de Auditoria de Obras Públicas, etc.</t>
        </r>
      </text>
    </comment>
    <comment ref="A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ID#AAABSh8xjbY
     (2024-12-19 11:57:10)
(Não editar as células em cinza). Relação de todas as funções gratificadas de direção e assessoramento, conforme Lei Estadual nº 16.520/2018.</t>
        </r>
      </text>
    </comment>
    <comment ref="A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ID#AAABSh8xjZg
     (2024-12-19 11:57:10)
Descrever o nome da função gratificada de supervisão e apoio como consta no DOE. Exemplos da SCGE: Chefia da Unidade de Apoio e Projetos, Chefia da Unidade de Obras e Serviços de Engenharia, Chefia da Unidade de Licitações e Contratos, etc.</t>
        </r>
      </text>
    </comment>
    <comment ref="A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ID#AAABSh8xj5g
     (2024-12-19 11:57:11)
(Não editar as células em cinza). Relação de todas as funções gratificadas de supervisão e apoio, conforme Lei Estadual nº 16.520/2018.</t>
        </r>
      </text>
    </comment>
    <comment ref="A14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ID#AAABSh8xjn4
     (2024-12-19 11:57:11)
Verificar se não seria mais adequado substituir representações por remuneração, uma vez que, no caso de Cargo em Comissão, inclui tb. o vencimento para os não efetivos
	-Bianca Rosa
Item ajustado!
	-ricardo Alves Paiva</t>
        </r>
      </text>
    </comment>
    <comment ref="B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ID#AAABSh8xj7U
     (2024-12-19 11:57:11)
(célula de preenchimento obrigatório, pois serve de base para a contabilização dos quantitativos totais de cargos, funções e gratificações preenchidos e vagos). Lista suspensa. Simbolo do cargo comissionado, conforme Lei Estadual No 16.520/2018. Opções: DAS, DAS-1, DAS-2, DAS-3, DAS-4, DAS-5, CAA-1, CAA-2, CAA-3, CAA-4 e CAA-5.</t>
        </r>
      </text>
    </comment>
    <comment ref="B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ID#AAABSh8xjiM
     (2024-12-19 11:57:11)
(Não editar as células em cinza). Relação de todos os símbolos dos cargos comissionados, conforme Lei Estadual nº 16.520/2018.</t>
        </r>
      </text>
    </comment>
    <comment ref="B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ID#AAABSh8xj90
     (2024-12-19 11:57:11)
(célula de preenchimento obrigatório, pois serve de base para a contabilização dos quantitativos totais de cargos, funções e gratificações preenchidos e vagos). Lista suspensa. Simbolo da função gratificada de direção e assessoramento, conforme Lei Estadual No 16.520/2018. Opções: FDA, FDA-1, FDA-2, FDA-3, FDA-4.</t>
        </r>
      </text>
    </comment>
    <comment ref="B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ID#AAABSh8xjcA
     (2024-12-19 11:57:10)
(Não editar as células em cinza). Relação de todos os símbolos das funções gratificadas de direção e assessoramento, conforme Lei Estadual nº 16.520/2018.</t>
        </r>
      </text>
    </comment>
    <comment ref="B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ID#AAABSh8xj3Q
     (2024-12-19 11:57:11)
(célula de preenchimento obrigatório, pois serve de base para a contabilização dos quantitativos totais de cargos, funções e gratificações preenchidos e vagos). Lista suspensa. Simbolo da função gratificada de supervisão e apoio, conforme Lei Estadual No 16.520/2018. Opções: FGS-1, FGS-2, FGS-3, FGA-1, FGA-2 e FGA-3.</t>
        </r>
      </text>
    </comment>
    <comment ref="B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ID#AAABSh8xjYY
     (2024-12-19 11:57:10)
(Não editar as células em cinza). Relação de todos os símbolos das funções gratificadas de supervisão e apoio, conforme Lei Estadual nº 16.520/2018.</t>
        </r>
      </text>
    </comment>
    <comment ref="C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ID#AAABSh8xjzI
     (2024-12-19 11:57:11)
Descrever a sigla da lotação referente ao cargo comissionado. Exemplos de siglas da SCGE: GAB/SECGE, GAB/CGAB, CGAB/ASC, etc.</t>
        </r>
      </text>
    </comment>
    <comment ref="C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ID#AAABSh8xjb0
     (2024-12-19 11:57:10)
(Células de preenchimento automático). Quantitativo dos cargos comissionados preenchidos.</t>
        </r>
      </text>
    </comment>
    <comment ref="C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ID#AAABSh8xjmY
     (2024-12-19 11:57:11)
Descrever a sigla da lotação referente à função gratificada de direção e assessoramento. Exemplos de siglas da SCGE: GAB/DOGE, DPGE/GAF/GSC, DAUD/COP, etc.</t>
        </r>
      </text>
    </comment>
    <comment ref="C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ID#AAABSh8xjXM
     (2024-12-19 11:57:10)
(Células de preenchimento automático). Quantitativo das funções gratificadas de direção e assessoramento preenchidos.</t>
        </r>
      </text>
    </comment>
    <comment ref="C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ID#AAABSh8xjY0
     (2024-12-19 11:57:10)
Descrever a sigla da lotação referente à função gratificada de supervisão e apoio. Exemplos de siglas da SCGE: DAUD/UAPP, DAUD/COP/UAOP, DAUD/CLC/UALC, etc.</t>
        </r>
      </text>
    </comment>
    <comment ref="C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ID#AAABSh8xj3A
     (2024-12-19 11:57:11)
(Células de preenchimento automático). Quantitativo das funções gratificadas de supervisão e apoio preenchidos.</t>
        </r>
      </text>
    </comment>
    <comment ref="C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ID#AAABSh8xj4s
     (2024-12-19 11:57:11)
(Células de preenchimento automático). Quantitativo dos cargos em comissão + funções gratificadas preenchidos.</t>
        </r>
      </text>
    </comment>
    <comment ref="D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ID#AAABSh8xjsw
     (2024-12-19 11:57:11)
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D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ID#AAABSh8xjZk
     (2024-12-19 11:57:10)
(Células de preenchimento automático). Quantitativo dos cargos comissionados vagos.</t>
        </r>
      </text>
    </comment>
    <comment ref="D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ID#AAABSh8xjnk
     (2024-12-19 11:57:11)
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D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ID#AAABSh8xj3k
     (2024-12-19 11:57:11)
(Células de preenchimento automático). Quantitativo das funções gratificadas de direção e assessoramento vagas.</t>
        </r>
      </text>
    </comment>
    <comment ref="D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ID#AAABSh8xja8
     (2024-12-19 11:57:10)
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D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ID#AAABSh8xjvo
     (2024-12-19 11:57:11)
(Células de preenchimento automático). Quantitativo das funções gratificadas de supervisão e apoio vagos.</t>
        </r>
      </text>
    </comment>
    <comment ref="D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ID#AAABSh8xj8M
     (2024-12-19 11:57:11)
(Células de preenchimento automático). Quantitativo dos cargos em comissão + funções gratificadas vagos.</t>
        </r>
      </text>
    </comment>
    <comment ref="E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ID#AAABSh8xjxc
     (2024-12-19 11:57:11)
(Não editar as células em cinza). Quantitativo dos cargos comissionados existentes, por servidor. Como essa contagem é por servidor, esse número sempre será "1". Essa coluna servirá como base para contabilizar o quantitativo total de servidores com cargos comissionados.</t>
        </r>
      </text>
    </comment>
    <comment ref="E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ID#AAABSh8xj1g
     (2024-12-19 11:57:11)
(Células de preenchimento automático). Quantitativo dos cargos comissionados existentes (preenchidos + vagos).</t>
        </r>
      </text>
    </comment>
    <comment ref="E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ID#AAABSh8xjnA
     (2024-12-19 11:57:11)
(Não editar as células em cinza). Quantitativo das funções gratificadas de direção e assessoramento existentes, por servidor. Como essa contagem é por servidor, esse número sempre será "1". Essa coluna servirá como base para contabilizar o quantitativo total de servidores com função gratificada de direção e assessoramento.</t>
        </r>
      </text>
    </comment>
    <comment ref="E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ID#AAABSh8xjv8
     (2024-12-19 11:57:11)
(Células de preenchimento automático). Quantitativo das funções gratificadas de direção e assessoramento existentes (preenchidos + vagos).</t>
        </r>
      </text>
    </comment>
    <comment ref="E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ID#AAABSh8xjnY
     (2024-12-19 11:57:11)
(Não editar as células em cinza). Quantitativo das funções gratificadas de supervisão e apoio existentes, por servidor. Como essa contagem é por servidor, esse número sempre será "1". Essa coluna servirá como base para contabilizar o quantitativo total de servidores com função gratificada de supervisão e apoio.</t>
        </r>
      </text>
    </comment>
    <comment ref="E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ID#AAABSh8xjVI
     (2024-12-19 11:57:10)
(Células de preenchimento automático). Quantitativo das funções gratificadas de supervisão e apoio existentes (preenchidos + vagos).</t>
        </r>
      </text>
    </comment>
    <comment ref="E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ID#AAABSh8xjyI
     (2024-12-19 11:57:11)
(Células de preenchimento automático). Quantitativo dos cargos em comissão + funções gratificadas existentes (preenchidos + vagos).</t>
        </r>
      </text>
    </comment>
    <comment ref="F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ID#AAABSh8xjpc
     (2024-12-19 11:57:11)
Nome completo do servidor ocupante do cargo comissionado. Caso o cargo esteja vago, a palavra "VAGO" deverá ser inserida na célula correspondente.</t>
        </r>
      </text>
    </comment>
    <comment ref="F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ID#AAABSh8xjyo
     (2024-12-19 11:57:11)
Nome completo do servidor ocupante da função gratificada de direção e assessoramento. Caso a função gratificada de direção e assessoramento esteja vago, a palavra "VAGO" deverá ser inserida na célula correspondente.</t>
        </r>
      </text>
    </comment>
    <comment ref="F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ID#AAABSh8xjiY
     (2024-12-19 11:57:11)
Nome completo do servidor ocupante da função gratificada de supervisão e apoio. Caso a função gratificada de supervisão e apoio esteja vago, a palavra "VAGO" deverá ser inserida na célula correspondente.</t>
        </r>
      </text>
    </comment>
    <comment ref="G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ID#AAABSh8xjms
     (2024-12-19 11:57:11)
Valor do subsídio do agente político, em Reais (R$).</t>
        </r>
      </text>
    </comment>
    <comment ref="G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ID#AAABSh8xj-Q
     (2024-12-19 11:57:11)
(Células de preenchimento automático). Valor total dos subsídios dos agentes políticos, em Reais (R$).</t>
        </r>
      </text>
    </comment>
    <comment ref="G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ID#AAABSh8xjSc
     (2024-12-19 11:57:10)
Valor do vencimento do servidor, em Reais (R$).</t>
        </r>
      </text>
    </comment>
    <comment ref="G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ID#AAABSh8xj4A
     (2024-12-19 11:57:11)
(Células de preenchimento automático). Valor total dos vencimentos dos servidores, em Reais (R$).</t>
        </r>
      </text>
    </comment>
    <comment ref="G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ID#AAABSh8xje8
     (2024-12-19 11:57:11)
Valor do vencimento do servidor, em Reais (R$).</t>
        </r>
      </text>
    </comment>
    <comment ref="G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ID#AAABSh8xjis
     (2024-12-19 11:57:11)
(Células de preenchimento automático). Valor total dos vencimentos dos servidores, em Reais (R$).</t>
        </r>
      </text>
    </comment>
    <comment ref="G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ID#AAABSh8SIpw
     (2024-12-19 11:57:10)
(Células de preenchimento automático). Valor total dos vencimentos dos cargos comissionados + funções gratificadas, em Reais (R$).</t>
        </r>
      </text>
    </comment>
    <comment ref="H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ID#AAABSh8xjtA
     (2024-12-19 11:57:11)
Valor do vencimento do servidor, em Reais (R$).</t>
        </r>
      </text>
    </comment>
    <comment ref="H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ID#AAABSh8xjwg
     (2024-12-19 11:57:11)
(Células de preenchimento automático). Valor total dos vencimentos dos servidores, em Reais (R$).</t>
        </r>
      </text>
    </comment>
    <comment ref="H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ID#AAABSh8xj9Q
     (2024-12-19 11:57:11)
Valor da representação paga em razão da função gratificada de direção e assessoramento, em Reais (R$).</t>
        </r>
      </text>
    </comment>
    <comment ref="H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ID#AAABSh8xjSE
     (2024-12-19 11:57:10)
(Células de preenchimento automático). Valor total das representações pagas em razão da função gratificada de direção e assessoramento, em Reais (R$).</t>
        </r>
      </text>
    </comment>
    <comment ref="H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ID#AAABSh8xjog
     (2024-12-19 11:57:11)
Valor da representação paga em razão da função gratificada de supervisão e apoio, em Reais (R$).</t>
        </r>
      </text>
    </comment>
    <comment ref="H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ID#AAABSh8xjnc
     (2024-12-19 11:57:11)
(Células de preenchimento automático). Valor total das representações pagas em razão da função gratificada de supervisão e apoio, em Reais (R$).</t>
        </r>
      </text>
    </comment>
    <comment ref="H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ID#AAABSh8xjwo
     (2024-12-19 11:57:11)
(Células de preenchimento automático). Valor total das representações pagas em razão dos cargos comissionados + funções gratificadas, em Reais (R$).</t>
        </r>
      </text>
    </comment>
    <comment ref="I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ID#AAABSh8xj4k
     (2024-12-19 11:57:11)
Valor da representação paga em razão do cargo em comissão, em Reais (R$).</t>
        </r>
      </text>
    </comment>
    <comment ref="I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ID#AAABSh8xjsI
     (2024-12-19 11:57:11)
(Células de preenchimento automático). Valor total das representações pagas em razão do cargo em comissão, em Reais (R$).</t>
        </r>
      </text>
    </comment>
    <comment ref="I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ID#AAABSh8xj6o
     (2024-12-19 11:57:11)
(Células de preenchimento automático). Montante resultante da soma entre o vencimento + representação, em Reais (R$).</t>
        </r>
      </text>
    </comment>
    <comment ref="I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ID#AAABSh8xjUw
     (2024-12-19 11:57:10)
(Células de preenchimento automático). Valor total dos montantes resultantes da soma entre os vencimentos + representações, em Reais (R$).</t>
        </r>
      </text>
    </comment>
    <comment ref="I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ID#AAABSh8xjjo
     (2024-12-19 11:57:11)
(Células de preenchimento automático). Montante resultante da soma entre o vencimento + representação, em Reais (R$).</t>
        </r>
      </text>
    </comment>
    <comment ref="I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ID#AAABSh8xjwM
     (2024-12-19 11:57:11)
(Células de preenchimento automático). Valor total dos montantes resultantes da soma entre os vencimentos + representações, em Reais (R$).</t>
        </r>
      </text>
    </comment>
    <comment ref="I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ID#AAABSh8xjt8
     (2024-12-19 11:57:11)
(Células de preenchimento automático). Valor total dos montantes resultantes da soma entre os vencimentos + representações pagas em razão dos cargos comissionados + funções gratificadas, em Reais (R$).</t>
        </r>
      </text>
    </comment>
    <comment ref="J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ID#AAABSh8xj6Y
     (2024-12-19 11:57:11)
(Células de preenchimento automático). Montante resultante da soma entre o subsídio do agente político + vencimento + representação, em Reais (R$).</t>
        </r>
      </text>
    </comment>
    <comment ref="J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ID#AAABSh8xjwU
     (2024-12-19 11:57:11)
(Células de preenchimento automático). Valor total dos montantes resultantes da soma entre os subsídios dos agentes políticos + vencimentos + representações, em Reais (R$).</t>
        </r>
      </text>
    </comment>
  </commentList>
</comments>
</file>

<file path=xl/comments12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A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ID#AAABSh8xjoA
     (2024-12-19 11:57:11)
Descrever o nome do cargo comissionado como consta no Decreto de Alocação do Cargo e/ou Regulamento do órgão ou entidade. Exemplos da SCGE: Secretário Executivo da Controladoria-Geral do Estado, Chefe de Gabinete, Assessor de Comunicação, etc.</t>
        </r>
      </text>
    </comment>
    <comment ref="A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ID#AAABSh8xjTg
     (2024-12-19 11:57:10)
(Não editar as células em cinza). Relação de todos os cargos comissionados, conforme Lei Estadual nº 16.520/2018.</t>
        </r>
      </text>
    </comment>
    <comment ref="A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ID#AAABSh8xj0c
     (2024-12-19 11:57:11)
Descrever o nome da função gratificada de direção e assessoramento, conforme DOE. Exemplos da SCGE: Diretora da Ouvidoria-Geral do Estado, Gestora da Setorial Contábil, Coordenador de Auditoria de Obras Públicas, etc.</t>
        </r>
      </text>
    </comment>
    <comment ref="A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ID#AAABSh8xjlc
     (2024-12-19 11:57:11)
(Não editar as células em cinza). Relação de todas as funções gratificadas de direção e assessoramento, conforme Lei Estadual nº 16.520/2018.</t>
        </r>
      </text>
    </comment>
    <comment ref="A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ID#AAABSh8xj0M
     (2024-12-19 11:57:11)
Descrever o nome da função gratificada de supervisão e apoio como consta no DOE. Exemplos da SCGE: Chefia da Unidade de Apoio e Projetos, Chefia da Unidade de Obras e Serviços de Engenharia, Chefia da Unidade de Licitações e Contratos, etc.</t>
        </r>
      </text>
    </comment>
    <comment ref="A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ID#AAABSh8xjXc
     (2024-12-19 11:57:10)
(Não editar as células em cinza). Relação de todas as funções gratificadas de supervisão e apoio, conforme Lei Estadual nº 16.520/2018.</t>
        </r>
      </text>
    </comment>
    <comment ref="A14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ID#AAABSh8xjgc
     (2024-12-19 11:57:11)
Verificar se não seria mais adequado substituir representações por remuneração, uma vez que, no caso de Cargo em Comissão, inclui tb. o vencimento para os não efetivos
	-Bianca Rosa
Item ajustado!
	-ricardo Alves Paiva</t>
        </r>
      </text>
    </comment>
    <comment ref="B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ID#AAABSh8xjg4
     (2024-12-19 11:57:11)
(célula de preenchimento obrigatório, pois serve de base para a contabilização dos quantitativos totais de cargos, funções e gratificações preenchidos e vagos). Lista suspensa. Simbolo do cargo comissionado, conforme Lei Estadual No 16.520/2018. Opções: DAS, DAS-1, DAS-2, DAS-3, DAS-4, DAS-5, CAA-1, CAA-2, CAA-3, CAA-4 e CAA-5.</t>
        </r>
      </text>
    </comment>
    <comment ref="B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ID#AAABSh8xjcc
     (2024-12-19 11:57:10)
(Não editar as células em cinza). Relação de todos os símbolos dos cargos comissionados, conforme Lei Estadual nº 16.520/2018.</t>
        </r>
      </text>
    </comment>
    <comment ref="B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ID#AAABSh8xjUI
     (2024-12-19 11:57:10)
(célula de preenchimento obrigatório, pois serve de base para a contabilização dos quantitativos totais de cargos, funções e gratificações preenchidos e vagos). Lista suspensa. Simbolo da função gratificada de direção e assessoramento, conforme Lei Estadual No 16.520/2018. Opções: FDA, FDA-1, FDA-2, FDA-3, FDA-4.</t>
        </r>
      </text>
    </comment>
    <comment ref="B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ID#AAABSh8xj8w
     (2024-12-19 11:57:11)
(Não editar as células em cinza). Relação de todos os símbolos das funções gratificadas de direção e assessoramento, conforme Lei Estadual nº 16.520/2018.</t>
        </r>
      </text>
    </comment>
    <comment ref="B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ID#AAABSh8xjkA
     (2024-12-19 11:57:11)
(célula de preenchimento obrigatório, pois serve de base para a contabilização dos quantitativos totais de cargos, funções e gratificações preenchidos e vagos). Lista suspensa. Simbolo da função gratificada de supervisão e apoio, conforme Lei Estadual No 16.520/2018. Opções: FGS-1, FGS-2, FGS-3, FGA-1, FGA-2 e FGA-3.</t>
        </r>
      </text>
    </comment>
    <comment ref="B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ID#AAABSh8xjmI
     (2024-12-19 11:57:11)
(Não editar as células em cinza). Relação de todos os símbolos das funções gratificadas de supervisão e apoio, conforme Lei Estadual nº 16.520/2018.</t>
        </r>
      </text>
    </comment>
    <comment ref="C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ID#AAABSh8xjj8
     (2024-12-19 11:57:11)
Descrever a sigla da lotação referente ao cargo comissionado. Exemplos de siglas da SCGE: GAB/SECGE, GAB/CGAB, CGAB/ASC, etc.</t>
        </r>
      </text>
    </comment>
    <comment ref="C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ID#AAABSh8xj40
     (2024-12-19 11:57:11)
(Células de preenchimento automático). Quantitativo dos cargos comissionados preenchidos.</t>
        </r>
      </text>
    </comment>
    <comment ref="C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ID#AAABSh8xjbA
     (2024-12-19 11:57:10)
Descrever a sigla da lotação referente à função gratificada de direção e assessoramento. Exemplos de siglas da SCGE: GAB/DOGE, DPGE/GAF/GSC, DAUD/COP, etc.</t>
        </r>
      </text>
    </comment>
    <comment ref="C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ID#AAABSh8xjtc
     (2024-12-19 11:57:11)
(Células de preenchimento automático). Quantitativo das funções gratificadas de direção e assessoramento preenchidos.</t>
        </r>
      </text>
    </comment>
    <comment ref="C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ID#AAABSh8xjps
     (2024-12-19 11:57:11)
Descrever a sigla da lotação referente à função gratificada de supervisão e apoio. Exemplos de siglas da SCGE: DAUD/UAPP, DAUD/COP/UAOP, DAUD/CLC/UALC, etc.</t>
        </r>
      </text>
    </comment>
    <comment ref="C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ID#AAABSh8XjeA
     (2024-12-19 11:57:10)
(Células de preenchimento automático). Quantitativo das funções gratificadas de supervisão e apoio preenchidos.</t>
        </r>
      </text>
    </comment>
    <comment ref="C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ID#AAABSh8xjjI
     (2024-12-19 11:57:11)
(Células de preenchimento automático). Quantitativo dos cargos em comissão + funções gratificadas preenchidos.</t>
        </r>
      </text>
    </comment>
    <comment ref="D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ID#AAABSh8xjqo
     (2024-12-19 11:57:11)
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D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ID#AAABSh8xjVk
     (2024-12-19 11:57:10)
(Células de preenchimento automático). Quantitativo dos cargos comissionados vagos.</t>
        </r>
      </text>
    </comment>
    <comment ref="D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ID#AAABSh8xjVw
     (2024-12-19 11:57:10)
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D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ID#AAABSh8xjxo
     (2024-12-19 11:57:11)
(Células de preenchimento automático). Quantitativo das funções gratificadas de direção e assessoramento vagas.</t>
        </r>
      </text>
    </comment>
    <comment ref="D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ID#AAABSh8xjfM
     (2024-12-19 11:57:11)
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D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ID#AAABSh8xjhs
     (2024-12-19 11:57:11)
(Células de preenchimento automático). Quantitativo das funções gratificadas de supervisão e apoio vagos.</t>
        </r>
      </text>
    </comment>
    <comment ref="D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ID#AAABSh8xjTk
     (2024-12-19 11:57:10)
(Células de preenchimento automático). Quantitativo dos cargos em comissão + funções gratificadas vagos.</t>
        </r>
      </text>
    </comment>
    <comment ref="E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ID#AAABSh8xjTQ
     (2024-12-19 11:57:10)
(Não editar as células em cinza). Quantitativo dos cargos comissionados existentes, por servidor. Como essa contagem é por servidor, esse número sempre será "1". Essa coluna servirá como base para contabilizar o quantitativo total de servidores com cargos comissionados.</t>
        </r>
      </text>
    </comment>
    <comment ref="E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ID#AAABSh8xj3I
     (2024-12-19 11:57:11)
(Células de preenchimento automático). Quantitativo dos cargos comissionados existentes (preenchidos + vagos).</t>
        </r>
      </text>
    </comment>
    <comment ref="E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ID#AAABSh8xjfU
     (2024-12-19 11:57:11)
(Não editar as células em cinza). Quantitativo das funções gratificadas de direção e assessoramento existentes, por servidor. Como essa contagem é por servidor, esse número sempre será "1". Essa coluna servirá como base para contabilizar o quantitativo total de servidores com função gratificada de direção e assessoramento.</t>
        </r>
      </text>
    </comment>
    <comment ref="E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ID#AAABSh8xjto
     (2024-12-19 11:57:11)
(Células de preenchimento automático). Quantitativo das funções gratificadas de direção e assessoramento existentes (preenchidos + vagos).</t>
        </r>
      </text>
    </comment>
    <comment ref="E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ID#AAABSh8xjTo
     (2024-12-19 11:57:10)
(Não editar as células em cinza). Quantitativo das funções gratificadas de supervisão e apoio existentes, por servidor. Como essa contagem é por servidor, esse número sempre será "1". Essa coluna servirá como base para contabilizar o quantitativo total de servidores com função gratificada de supervisão e apoio.</t>
        </r>
      </text>
    </comment>
    <comment ref="E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ID#AAABSh8xjfs
     (2024-12-19 11:57:11)
(Células de preenchimento automático). Quantitativo das funções gratificadas de supervisão e apoio existentes (preenchidos + vagos).</t>
        </r>
      </text>
    </comment>
    <comment ref="E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ID#AAABSh8xjvM
     (2024-12-19 11:57:11)
(Células de preenchimento automático). Quantitativo dos cargos em comissão + funções gratificadas existentes (preenchidos + vagos).</t>
        </r>
      </text>
    </comment>
    <comment ref="F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ID#AAABSh8xjak
     (2024-12-19 11:57:10)
Nome completo do servidor ocupante do cargo comissionado. Caso o cargo esteja vago, a palavra "VAGO" deverá ser inserida na célula correspondente.</t>
        </r>
      </text>
    </comment>
    <comment ref="F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ID#AAABSh8xj7w
     (2024-12-19 11:57:11)
Nome completo do servidor ocupante da função gratificada de direção e assessoramento. Caso a função gratificada de direção e assessoramento esteja vago, a palavra "VAGO" deverá ser inserida na célula correspondente.</t>
        </r>
      </text>
    </comment>
    <comment ref="F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ID#AAABSh8xjqs
     (2024-12-19 11:57:11)
Nome completo do servidor ocupante da função gratificada de supervisão e apoio. Caso a função gratificada de supervisão e apoio esteja vago, a palavra "VAGO" deverá ser inserida na célula correspondente.</t>
        </r>
      </text>
    </comment>
    <comment ref="G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ID#AAABSh8xjm4
     (2024-12-19 11:57:11)
Valor do subsídio do agente político, em Reais (R$).</t>
        </r>
      </text>
    </comment>
    <comment ref="G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ID#AAABSh8xjcI
     (2024-12-19 11:57:10)
(Células de preenchimento automático). Valor total dos subsídios dos agentes políticos, em Reais (R$).</t>
        </r>
      </text>
    </comment>
    <comment ref="G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ID#AAABSh8xj4U
     (2024-12-19 11:57:11)
Valor do vencimento do servidor, em Reais (R$).</t>
        </r>
      </text>
    </comment>
    <comment ref="G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ID#AAABSh8xjrk
     (2024-12-19 11:57:11)
(Células de preenchimento automático). Valor total dos vencimentos dos servidores, em Reais (R$).</t>
        </r>
      </text>
    </comment>
    <comment ref="G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ID#AAABSh8xjhc
     (2024-12-19 11:57:11)
Valor do vencimento do servidor, em Reais (R$).</t>
        </r>
      </text>
    </comment>
    <comment ref="G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ID#AAABSh8xjYM
     (2024-12-19 11:57:10)
(Células de preenchimento automático). Valor total dos vencimentos dos servidores, em Reais (R$).</t>
        </r>
      </text>
    </comment>
    <comment ref="G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ID#AAABSh8xjrI
     (2024-12-19 11:57:11)
(Células de preenchimento automático). Valor total dos vencimentos dos cargos comissionados + funções gratificadas, em Reais (R$).</t>
        </r>
      </text>
    </comment>
    <comment ref="H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ID#AAABSh8xjdc
     (2024-12-19 11:57:10)
Valor do vencimento do servidor, em Reais (R$).</t>
        </r>
      </text>
    </comment>
    <comment ref="H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ID#AAABSh8xjaE
     (2024-12-19 11:57:10)
(Células de preenchimento automático). Valor total dos vencimentos dos servidores, em Reais (R$).</t>
        </r>
      </text>
    </comment>
    <comment ref="H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ID#AAABSh8xj2s
     (2024-12-19 11:57:11)
Valor da representação paga em razão da função gratificada de direção e assessoramento, em Reais (R$).</t>
        </r>
      </text>
    </comment>
    <comment ref="H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ID#AAABSh8xjX4
     (2024-12-19 11:57:10)
(Células de preenchimento automático). Valor total das representações pagas em razão da função gratificada de direção e assessoramento, em Reais (R$).</t>
        </r>
      </text>
    </comment>
    <comment ref="H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ID#AAABSh8xjhw
     (2024-12-19 11:57:11)
Valor da representação paga em razão da função gratificada de supervisão e apoio, em Reais (R$).</t>
        </r>
      </text>
    </comment>
    <comment ref="H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ID#AAABSh8xjUs
     (2024-12-19 11:57:10)
(Células de preenchimento automático). Valor total das representações pagas em razão da função gratificada de supervisão e apoio, em Reais (R$).</t>
        </r>
      </text>
    </comment>
    <comment ref="H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ID#AAABSh8xj2I
     (2024-12-19 11:57:11)
(Células de preenchimento automático). Valor total das representações pagas em razão dos cargos comissionados + funções gratificadas, em Reais (R$).</t>
        </r>
      </text>
    </comment>
    <comment ref="I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ID#AAABSh8xj0w
     (2024-12-19 11:57:11)
Valor da representação paga em razão do cargo em comissão, em Reais (R$).</t>
        </r>
      </text>
    </comment>
    <comment ref="I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ID#AAABSh8xj9c
     (2024-12-19 11:57:11)
(Células de preenchimento automático). Valor total das representações pagas em razão do cargo em comissão, em Reais (R$).</t>
        </r>
      </text>
    </comment>
    <comment ref="I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ID#AAABSh8xjeU
     (2024-12-19 11:57:10)
(Células de preenchimento automático). Montante resultante da soma entre o vencimento + representação, em Reais (R$).</t>
        </r>
      </text>
    </comment>
    <comment ref="I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ID#AAABSh8xjks
     (2024-12-19 11:57:11)
(Células de preenchimento automático). Valor total dos montantes resultantes da soma entre os vencimentos + representações, em Reais (R$).</t>
        </r>
      </text>
    </comment>
    <comment ref="I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ID#AAABSh8xjf0
     (2024-12-19 11:57:11)
(Células de preenchimento automático). Montante resultante da soma entre o vencimento + representação, em Reais (R$).</t>
        </r>
      </text>
    </comment>
    <comment ref="I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ID#AAABSh8xjSU
     (2024-12-19 11:57:10)
(Células de preenchimento automático). Valor total dos montantes resultantes da soma entre os vencimentos + representações, em Reais (R$).</t>
        </r>
      </text>
    </comment>
    <comment ref="I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ID#AAABSh8xj8Q
     (2024-12-19 11:57:11)
(Células de preenchimento automático). Valor total dos montantes resultantes da soma entre os vencimentos + representações pagas em razão dos cargos comissionados + funções gratificadas, em Reais (R$).</t>
        </r>
      </text>
    </comment>
    <comment ref="J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ID#AAABSh8xjtw
     (2024-12-19 11:57:11)
(Células de preenchimento automático). Montante resultante da soma entre o subsídio do agente político + vencimento + representação, em Reais (R$).</t>
        </r>
      </text>
    </comment>
    <comment ref="J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ID#AAABSh8xjuA
     (2024-12-19 11:57:11)
(Células de preenchimento automático). Valor total dos montantes resultantes da soma entre os subsídios dos agentes políticos + vencimentos + representações, em Reais (R$).</t>
        </r>
      </text>
    </comment>
  </commentList>
</comments>
</file>

<file path=xl/comments2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A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ID#AAABSh8xjhg
     (2024-12-19 11:57:11)
Descrever o nome do cargo comissionado como consta no Decreto de Alocação do Cargo e/ou Regulamento do órgão ou entidade. Exemplos da SCGE: Secretário Executivo da Controladoria-Geral do Estado, Chefe de Gabinete, Assessor de Comunicação, etc.</t>
        </r>
      </text>
    </comment>
    <comment ref="A9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ID#AAABSh8xjlw
     (2024-12-19 11:57:11)
(Não editar as células em cinza). Relação de todos os cargos comissionados, conforme Lei Estadual nº 16.520/2018.</t>
        </r>
      </text>
    </comment>
    <comment ref="A111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ID#AAABSh8xjZA
     (2024-12-19 11:57:10)
Descrever o nome da função gratificada de direção e assessoramento, conforme DOE. Exemplos da SCGE: Diretora da Ouvidoria-Geral do Estado, Gestora da Setorial Contábil, Coordenador de Auditoria de Obras Públicas, etc.</t>
        </r>
      </text>
    </comment>
    <comment ref="A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ID#AAABSh8xjVs
     (2024-12-19 11:57:10)
(Não editar as células em cinza). Relação de todas as funções gratificadas de direção e assessoramento, conforme Lei Estadual nº 16.520/2018.</t>
        </r>
      </text>
    </comment>
    <comment ref="A131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ID#AAABSh8xj54
     (2024-12-19 11:57:11)
Descrever o nome da função gratificada de supervisão e apoio como consta no DOE. Exemplos da SCGE: Chefia da Unidade de Apoio e Projetos, Chefia da Unidade de Obras e Serviços de Engenharia, Chefia da Unidade de Licitações e Contratos, etc.</t>
        </r>
      </text>
    </comment>
    <comment ref="A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ID#AAABSh8xjbQ
     (2024-12-19 11:57:10)
(Não editar as células em cinza). Relação de todas as funções gratificadas de supervisão e apoio, conforme Lei Estadual nº 16.520/2018.</t>
        </r>
      </text>
    </comment>
    <comment ref="A15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ID#AAABSh8xjjs
     (2024-12-19 11:57:11)
Verificar se não seria mais adequado substituir representações por remuneração, uma vez que, no caso de Cargo em Comissão, inclui tb. o vencimento para os não efetivos
	-Bianca Rosa
Item ajustado!
	-ricardo Alves Paiva</t>
        </r>
      </text>
    </comment>
    <comment ref="B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ID#AAABSh8xjeI
     (2024-12-19 11:57:10)
(célula de preenchimento obrigatório, pois serve de base para a contabilização dos quantitativos totais de cargos, funções e gratificações preenchidos e vagos). Lista suspensa. Simbolo do cargo comissionado, conforme Lei Estadual No 16.520/2018. Opções: DAS, DAS-1, DAS-2, DAS-3, DAS-4, DAS-5, CAA-1, CAA-2, CAA-3, CAA-4 e CAA-5.</t>
        </r>
      </text>
    </comment>
    <comment ref="B9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ID#AAABSh8xjzA
     (2024-12-19 11:57:11)
(Não editar as células em cinza). Relação de todos os símbolos dos cargos comissionados, conforme Lei Estadual nº 16.520/2018.</t>
        </r>
      </text>
    </comment>
    <comment ref="B111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ID#AAABSh8xjrE
     (2024-12-19 11:57:11)
(célula de preenchimento obrigatório, pois serve de base para a contabilização dos quantitativos totais de cargos, funções e gratificações preenchidos e vagos). Lista suspensa. Simbolo da função gratificada de direção e assessoramento, conforme Lei Estadual No 16.520/2018. Opções: FDA, FDA-1, FDA-2, FDA-3, FDA-4.</t>
        </r>
      </text>
    </comment>
    <comment ref="B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ID#AAABSh8xjj4
     (2024-12-19 11:57:11)
(Não editar as células em cinza). Relação de todos os símbolos das funções gratificadas de direção e assessoramento, conforme Lei Estadual nº 16.520/2018.</t>
        </r>
      </text>
    </comment>
    <comment ref="B131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ID#AAABSh8xjzk
     (2024-12-19 11:57:11)
(célula de preenchimento obrigatório, pois serve de base para a contabilização dos quantitativos totais de cargos, funções e gratificações preenchidos e vagos). Lista suspensa. Simbolo da função gratificada de supervisão e apoio, conforme Lei Estadual No 16.520/2018. Opções: FGS-1, FGS-2, FGS-3, FGA-1, FGA-2 e FGA-3.</t>
        </r>
      </text>
    </comment>
    <comment ref="B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ID#AAABSh8xj60
     (2024-12-19 11:57:11)
(Não editar as células em cinza). Relação de todos os símbolos das funções gratificadas de supervisão e apoio, conforme Lei Estadual nº 16.520/2018.</t>
        </r>
      </text>
    </comment>
    <comment ref="C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ID#AAABSh8xj00
     (2024-12-19 11:57:11)
Descrever a sigla da lotação referente ao cargo comissionado. Exemplos de siglas da SCGE: GAB/SECGE, GAB/CGAB, CGAB/ASC, etc.</t>
        </r>
      </text>
    </comment>
    <comment ref="C9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ID#AAABSh8xjwA
     (2024-12-19 11:57:11)
(Células de preenchimento automático). Quantitativo dos cargos comissionados preenchidos.</t>
        </r>
      </text>
    </comment>
    <comment ref="C111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ID#AAABSh8xj6w
     (2024-12-19 11:57:11)
Descrever a sigla da lotação referente à função gratificada de direção e assessoramento. Exemplos de siglas da SCGE: GAB/DOGE, DPGE/GAF/GSC, DAUD/COP, etc.</t>
        </r>
      </text>
    </comment>
    <comment ref="C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ID#AAABSh8xjZc
     (2024-12-19 11:57:10)
(Células de preenchimento automático). Quantitativo das funções gratificadas de direção e assessoramento preenchidos.</t>
        </r>
      </text>
    </comment>
    <comment ref="C131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ID#AAABSh8xjzo
     (2024-12-19 11:57:11)
Descrever a sigla da lotação referente à função gratificada de supervisão e apoio. Exemplos de siglas da SCGE: DAUD/UAPP, DAUD/COP/UAOP, DAUD/CLC/UALC, etc.</t>
        </r>
      </text>
    </comment>
    <comment ref="C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ID#AAABSh8xj6U
     (2024-12-19 11:57:11)
(Células de preenchimento automático). Quantitativo das funções gratificadas de supervisão e apoio preenchidos.</t>
        </r>
      </text>
    </comment>
    <comment ref="C151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ID#AAABSh8xj1I
     (2024-12-19 11:57:11)
(Células de preenchimento automático). Quantitativo dos cargos em comissão + funções gratificadas preenchidos.</t>
        </r>
      </text>
    </comment>
    <comment ref="D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ID#AAABSh8xj34
     (2024-12-19 11:57:11)
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D9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ID#AAABSh8xjrg
     (2024-12-19 11:57:11)
(Células de preenchimento automático). Quantitativo dos cargos comissionados vagos.</t>
        </r>
      </text>
    </comment>
    <comment ref="D111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ID#AAABSh8xjzE
     (2024-12-19 11:57:11)
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D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ID#AAABSh8xjvc
     (2024-12-19 11:57:11)
(Células de preenchimento automático). Quantitativo das funções gratificadas de direção e assessoramento vagas.</t>
        </r>
      </text>
    </comment>
    <comment ref="D131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ID#AAABSh8xj44
     (2024-12-19 11:57:11)
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D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ID#AAABSh8xjuQ
     (2024-12-19 11:57:11)
(Células de preenchimento automático). Quantitativo das funções gratificadas de supervisão e apoio vagos.</t>
        </r>
      </text>
    </comment>
    <comment ref="D151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ID#AAABSh8xjwY
     (2024-12-19 11:57:11)
(Células de preenchimento automático). Quantitativo dos cargos em comissão + funções gratificadas vagos.</t>
        </r>
      </text>
    </comment>
    <comment ref="E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ID#AAABSh8xjiw
     (2024-12-19 11:57:11)
(Não editar as células em cinza). Quantitativo dos cargos comissionados existentes, por servidor. Como essa contagem é por servidor, esse número sempre será "1". Essa coluna servirá como base para contabilizar o quantitativo total de servidores com cargos comissionados.</t>
        </r>
      </text>
    </comment>
    <comment ref="E9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ID#AAABSh8xj5Q
     (2024-12-19 11:57:11)
(Células de preenchimento automático). Quantitativo dos cargos comissionados existentes (preenchidos + vagos).</t>
        </r>
      </text>
    </comment>
    <comment ref="E111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ID#AAABSh8xj-E
     (2024-12-19 11:57:11)
(Não editar as células em cinza). Quantitativo das funções gratificadas de direção e assessoramento existentes, por servidor. Como essa contagem é por servidor, esse número sempre será "1". Essa coluna servirá como base para contabilizar o quantitativo total de servidores com função gratificada de direção e assessoramento.</t>
        </r>
      </text>
    </comment>
    <comment ref="E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ID#AAABSh8xjsY
     (2024-12-19 11:57:11)
(Células de preenchimento automático). Quantitativo das funções gratificadas de direção e assessoramento existentes (preenchidos + vagos).</t>
        </r>
      </text>
    </comment>
    <comment ref="E131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ID#AAABSh8xjro
     (2024-12-19 11:57:11)
(Não editar as células em cinza). Quantitativo das funções gratificadas de supervisão e apoio existentes, por servidor. Como essa contagem é por servidor, esse número sempre será "1". Essa coluna servirá como base para contabilizar o quantitativo total de servidores com função gratificada de supervisão e apoio.</t>
        </r>
      </text>
    </comment>
    <comment ref="E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ID#AAABSh8xjg0
     (2024-12-19 11:57:11)
(Células de preenchimento automático). Quantitativo das funções gratificadas de supervisão e apoio existentes (preenchidos + vagos).</t>
        </r>
      </text>
    </comment>
    <comment ref="E151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ID#AAABSh8xjvI
     (2024-12-19 11:57:11)
(Células de preenchimento automático). Quantitativo dos cargos em comissão + funções gratificadas existentes (preenchidos + vagos).</t>
        </r>
      </text>
    </comment>
    <comment ref="F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ID#AAABSh8xjbw
     (2024-12-19 11:57:10)
Nome completo do servidor ocupante do cargo comissionado. Caso o cargo esteja vago, a palavra "VAGO" deverá ser inserida na célula correspondente.</t>
        </r>
      </text>
    </comment>
    <comment ref="F111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ID#AAABSh8xjVA
     (2024-12-19 11:57:10)
Nome completo do servidor ocupante da função gratificada de direção e assessoramento. Caso a função gratificada de direção e assessoramento esteja vago, a palavra "VAGO" deverá ser inserida na célula correspondente.</t>
        </r>
      </text>
    </comment>
    <comment ref="F131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ID#AAABSh8xj7I
     (2024-12-19 11:57:11)
Nome completo do servidor ocupante da função gratificada de supervisão e apoio. Caso a função gratificada de supervisão e apoio esteja vago, a palavra "VAGO" deverá ser inserida na célula correspondente.</t>
        </r>
      </text>
    </comment>
    <comment ref="G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ID#AAABSh8xjtg
     (2024-12-19 11:57:11)
Valor do subsídio do agente político, em Reais (R$).</t>
        </r>
      </text>
    </comment>
    <comment ref="G9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ID#AAABSh8xjdM
     (2024-12-19 11:57:10)
(Células de preenchimento automático). Valor total dos subsídios dos agentes políticos, em Reais (R$).</t>
        </r>
      </text>
    </comment>
    <comment ref="G111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ID#AAABSh8xjy0
     (2024-12-19 11:57:11)
Valor do vencimento do servidor, em Reais (R$).</t>
        </r>
      </text>
    </comment>
    <comment ref="G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ID#AAABSh8xjas
     (2024-12-19 11:57:10)
(Células de preenchimento automático). Valor total dos vencimentos dos servidores, em Reais (R$).</t>
        </r>
      </text>
    </comment>
    <comment ref="G131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ID#AAABSh8xjjc
     (2024-12-19 11:57:11)
Valor do vencimento do servidor, em Reais (R$).</t>
        </r>
      </text>
    </comment>
    <comment ref="G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ID#AAABSh8xjxI
     (2024-12-19 11:57:11)
(Células de preenchimento automático). Valor total dos vencimentos dos servidores, em Reais (R$).</t>
        </r>
      </text>
    </comment>
    <comment ref="G151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ID#AAABSh8xjaU
     (2024-12-19 11:57:10)
(Células de preenchimento automático). Valor total dos vencimentos dos cargos comissionados + funções gratificadas, em Reais (R$).</t>
        </r>
      </text>
    </comment>
    <comment ref="H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ID#AAABSh8xjoM
     (2024-12-19 11:57:11)
Valor do vencimento do servidor, em Reais (R$).</t>
        </r>
      </text>
    </comment>
    <comment ref="H9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ID#AAABSh8xjgE
     (2024-12-19 11:57:11)
(Células de preenchimento automático). Valor total dos vencimentos dos servidores, em Reais (R$).</t>
        </r>
      </text>
    </comment>
    <comment ref="H111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ID#AAABSh8xj58
     (2024-12-19 11:57:11)
Valor da representação paga em razão da função gratificada de direção e assessoramento, em Reais (R$).</t>
        </r>
      </text>
    </comment>
    <comment ref="H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ID#AAABSh8xjeg
     (2024-12-19 11:57:10)
(Células de preenchimento automático). Valor total das representações pagas em razão da função gratificada de direção e assessoramento, em Reais (R$).</t>
        </r>
      </text>
    </comment>
    <comment ref="H131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ID#AAABSh8xjuM
     (2024-12-19 11:57:11)
Valor da representação paga em razão da função gratificada de supervisão e apoio, em Reais (R$).</t>
        </r>
      </text>
    </comment>
    <comment ref="H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ID#AAABSh8xj4E
     (2024-12-19 11:57:11)
(Células de preenchimento automático). Valor total das representações pagas em razão da função gratificada de supervisão e apoio, em Reais (R$).</t>
        </r>
      </text>
    </comment>
    <comment ref="H151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ID#AAABSh8xj1Y
     (2024-12-19 11:57:11)
(Células de preenchimento automático). Valor total das representações pagas em razão dos cargos comissionados + funções gratificadas, em Reais (R$).</t>
        </r>
      </text>
    </comment>
    <comment ref="I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ID#AAABSh8xj7Y
     (2024-12-19 11:57:11)
Valor da representação paga em razão do cargo em comissão, em Reais (R$).</t>
        </r>
      </text>
    </comment>
    <comment ref="I9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ID#AAABSh8xjgs
     (2024-12-19 11:57:11)
(Células de preenchimento automático). Valor total das representações pagas em razão do cargo em comissão, em Reais (R$).</t>
        </r>
      </text>
    </comment>
    <comment ref="I111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ID#AAABSh8xjqA
     (2024-12-19 11:57:11)
(Células de preenchimento automático). Montante resultante da soma entre o vencimento + representação, em Reais (R$).</t>
        </r>
      </text>
    </comment>
    <comment ref="I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ID#AAABSh8xj8E
     (2024-12-19 11:57:11)
(Células de preenchimento automático). Valor total dos montantes resultantes da soma entre os vencimentos + representações, em Reais (R$).</t>
        </r>
      </text>
    </comment>
    <comment ref="I131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ID#AAABSh8xj2M
     (2024-12-19 11:57:11)
(Células de preenchimento automático). Montante resultante da soma entre o vencimento + representação, em Reais (R$).</t>
        </r>
      </text>
    </comment>
    <comment ref="I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ID#AAABSh8xjqI
     (2024-12-19 11:57:11)
(Células de preenchimento automático). Valor total dos montantes resultantes da soma entre os vencimentos + representações, em Reais (R$).</t>
        </r>
      </text>
    </comment>
    <comment ref="I151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ID#AAABSh8xjsA
     (2024-12-19 11:57:11)
(Células de preenchimento automático). Valor total dos montantes resultantes da soma entre os vencimentos + representações pagas em razão dos cargos comissionados + funções gratificadas, em Reais (R$).</t>
        </r>
      </text>
    </comment>
    <comment ref="J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ID#AAABSh8xjdk
     (2024-12-19 11:57:10)
(Células de preenchimento automático). Montante resultante da soma entre o subsídio do agente político + vencimento + representação, em Reais (R$).</t>
        </r>
      </text>
    </comment>
    <comment ref="J9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ID#AAABSh8xjWA
     (2024-12-19 11:57:10)
(Células de preenchimento automático). Valor total dos montantes resultantes da soma entre os subsídios dos agentes políticos + vencimentos + representações, em Reais (R$).</t>
        </r>
      </text>
    </comment>
  </commentList>
</comments>
</file>

<file path=xl/comments3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A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ID#AAABSh8xjS8
     (2024-12-19 11:57:10)
Descrever o nome do cargo comissionado como consta no Decreto de Alocação do Cargo e/ou Regulamento do órgão ou entidade. Exemplos da SCGE: Secretário Executivo da Controladoria-Geral do Estado, Chefe de Gabinete, Assessor de Comunicação, etc.</t>
        </r>
      </text>
    </comment>
    <comment ref="A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ID#AAABSh8xjV4
     (2024-12-19 11:57:10)
(Não editar as células em cinza). Relação de todos os cargos comissionados, conforme Lei Estadual nº 16.520/2018.</t>
        </r>
      </text>
    </comment>
    <comment ref="A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ID#AAABSh8xjns
     (2024-12-19 11:57:11)
Descrever o nome da função gratificada de direção e assessoramento, conforme DOE. Exemplos da SCGE: Diretora da Ouvidoria-Geral do Estado, Gestora da Setorial Contábil, Coordenador de Auditoria de Obras Públicas, etc.</t>
        </r>
      </text>
    </comment>
    <comment ref="A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ID#AAABSh8xjvY
     (2024-12-19 11:57:11)
(Não editar as células em cinza). Relação de todas as funções gratificadas de direção e assessoramento, conforme Lei Estadual nº 16.520/2018.</t>
        </r>
      </text>
    </comment>
    <comment ref="A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ID#AAABSh8xjkI
     (2024-12-19 11:57:11)
Descrever o nome da função gratificada de supervisão e apoio como consta no DOE. Exemplos da SCGE: Chefia da Unidade de Apoio e Projetos, Chefia da Unidade de Obras e Serviços de Engenharia, Chefia da Unidade de Licitações e Contratos, etc.</t>
        </r>
      </text>
    </comment>
    <comment ref="A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ID#AAABSh8xjXY
     (2024-12-19 11:57:10)
(Não editar as células em cinza). Relação de todas as funções gratificadas de supervisão e apoio, conforme Lei Estadual nº 16.520/2018.</t>
        </r>
      </text>
    </comment>
    <comment ref="A14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ID#AAABSh8xjSw
     (2024-12-19 11:57:10)
Verificar se não seria mais adequado substituir representações por remuneração, uma vez que, no caso de Cargo em Comissão, inclui tb. o vencimento para os não efetivos
	-Bianca Rosa
Item ajustado!
	-ricardo Alves Paiva</t>
        </r>
      </text>
    </comment>
    <comment ref="B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ID#AAABSh8xjnE
     (2024-12-19 11:57:11)
(célula de preenchimento obrigatório, pois serve de base para a contabilização dos quantitativos totais de cargos, funções e gratificações preenchidos e vagos). Lista suspensa. Simbolo do cargo comissionado, conforme Lei Estadual No 16.520/2018. Opções: DAS, DAS-1, DAS-2, DAS-3, DAS-4, DAS-5, CAA-1, CAA-2, CAA-3, CAA-4 e CAA-5.</t>
        </r>
      </text>
    </comment>
    <comment ref="B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ID#AAABSh8xjwE
     (2024-12-19 11:57:11)
(Não editar as células em cinza). Relação de todos os símbolos dos cargos comissionados, conforme Lei Estadual nº 16.520/2018.</t>
        </r>
      </text>
    </comment>
    <comment ref="B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ID#AAABSh8xjtQ
     (2024-12-19 11:57:11)
(célula de preenchimento obrigatório, pois serve de base para a contabilização dos quantitativos totais de cargos, funções e gratificações preenchidos e vagos). Lista suspensa. Simbolo da função gratificada de direção e assessoramento, conforme Lei Estadual No 16.520/2018. Opções: FDA, FDA-1, FDA-2, FDA-3, FDA-4.</t>
        </r>
      </text>
    </comment>
    <comment ref="B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ID#AAABSh8xjlg
     (2024-12-19 11:57:11)
(Não editar as células em cinza). Relação de todos os símbolos das funções gratificadas de direção e assessoramento, conforme Lei Estadual nº 16.520/2018.</t>
        </r>
      </text>
    </comment>
    <comment ref="B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ID#AAABSh8xje0
     (2024-12-19 11:57:11)
(célula de preenchimento obrigatório, pois serve de base para a contabilização dos quantitativos totais de cargos, funções e gratificações preenchidos e vagos). Lista suspensa. Simbolo da função gratificada de supervisão e apoio, conforme Lei Estadual No 16.520/2018. Opções: FGS-1, FGS-2, FGS-3, FGA-1, FGA-2 e FGA-3.</t>
        </r>
      </text>
    </comment>
    <comment ref="B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ID#AAABSh8xjzY
     (2024-12-19 11:57:11)
(Não editar as células em cinza). Relação de todos os símbolos das funções gratificadas de supervisão e apoio, conforme Lei Estadual nº 16.520/2018.</t>
        </r>
      </text>
    </comment>
    <comment ref="C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ID#AAABSh8xj1w
     (2024-12-19 11:57:11)
Descrever a sigla da lotação referente ao cargo comissionado. Exemplos de siglas da SCGE: GAB/SECGE, GAB/CGAB, CGAB/ASC, etc.</t>
        </r>
      </text>
    </comment>
    <comment ref="C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ID#AAABSh8xjVc
     (2024-12-19 11:57:10)
(Células de preenchimento automático). Quantitativo dos cargos comissionados preenchidos.</t>
        </r>
      </text>
    </comment>
    <comment ref="C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ID#AAABSh8xjw4
     (2024-12-19 11:57:11)
Descrever a sigla da lotação referente à função gratificada de direção e assessoramento. Exemplos de siglas da SCGE: GAB/DOGE, DPGE/GAF/GSC, DAUD/COP, etc.</t>
        </r>
      </text>
    </comment>
    <comment ref="C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ID#AAABSh8xjzs
     (2024-12-19 11:57:11)
(Células de preenchimento automático). Quantitativo das funções gratificadas de direção e assessoramento preenchidos.</t>
        </r>
      </text>
    </comment>
    <comment ref="C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ID#AAABSh8xjzg
     (2024-12-19 11:57:11)
Descrever a sigla da lotação referente à função gratificada de supervisão e apoio. Exemplos de siglas da SCGE: DAUD/UAPP, DAUD/COP/UAOP, DAUD/CLC/UALC, etc.</t>
        </r>
      </text>
    </comment>
    <comment ref="C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ID#AAABSh8XjeI
     (2024-12-19 11:57:10)
(Células de preenchimento automático). Quantitativo das funções gratificadas de supervisão e apoio preenchidos.</t>
        </r>
      </text>
    </comment>
    <comment ref="C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ID#AAABSh8xjuU
     (2024-12-19 11:57:11)
(Células de preenchimento automático). Quantitativo dos cargos em comissão + funções gratificadas preenchidos.</t>
        </r>
      </text>
    </comment>
    <comment ref="D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ID#AAABSh8xjnM
     (2024-12-19 11:57:11)
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D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ID#AAABSh8xjzw
     (2024-12-19 11:57:11)
(Células de preenchimento automático). Quantitativo dos cargos comissionados vagos.</t>
        </r>
      </text>
    </comment>
    <comment ref="D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ID#AAABSh8xjng
     (2024-12-19 11:57:11)
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D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ID#AAABSh8xjgg
     (2024-12-19 11:57:11)
(Células de preenchimento automático). Quantitativo das funções gratificadas de direção e assessoramento vagas.</t>
        </r>
      </text>
    </comment>
    <comment ref="D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ID#AAABSh8xjls
     (2024-12-19 11:57:11)
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D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ID#AAABSh8xjhk
     (2024-12-19 11:57:11)
(Células de preenchimento automático). Quantitativo das funções gratificadas de supervisão e apoio vagos.</t>
        </r>
      </text>
    </comment>
    <comment ref="D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ID#AAABSh8xjpo
     (2024-12-19 11:57:11)
(Células de preenchimento automático). Quantitativo dos cargos em comissão + funções gratificadas vagos.</t>
        </r>
      </text>
    </comment>
    <comment ref="E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ID#AAABSh8xjTs
     (2024-12-19 11:57:10)
(Não editar as células em cinza). Quantitativo dos cargos comissionados existentes, por servidor. Como essa contagem é por servidor, esse número sempre será "1". Essa coluna servirá como base para contabilizar o quantitativo total de servidores com cargos comissionados.</t>
        </r>
      </text>
    </comment>
    <comment ref="E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ID#AAABSh8xjqY
     (2024-12-19 11:57:11)
(Células de preenchimento automático). Quantitativo dos cargos comissionados existentes (preenchidos + vagos).</t>
        </r>
      </text>
    </comment>
    <comment ref="E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ID#AAABSh8xjZs
     (2024-12-19 11:57:10)
(Não editar as células em cinza). Quantitativo das funções gratificadas de direção e assessoramento existentes, por servidor. Como essa contagem é por servidor, esse número sempre será "1". Essa coluna servirá como base para contabilizar o quantitativo total de servidores com função gratificada de direção e assessoramento.</t>
        </r>
      </text>
    </comment>
    <comment ref="E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ID#AAABSh8xj6Q
     (2024-12-19 11:57:11)
(Células de preenchimento automático). Quantitativo das funções gratificadas de direção e assessoramento existentes (preenchidos + vagos).</t>
        </r>
      </text>
    </comment>
    <comment ref="E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ID#AAABSh8xjaQ
     (2024-12-19 11:57:10)
(Não editar as células em cinza). Quantitativo das funções gratificadas de supervisão e apoio existentes, por servidor. Como essa contagem é por servidor, esse número sempre será "1". Essa coluna servirá como base para contabilizar o quantitativo total de servidores com função gratificada de supervisão e apoio.</t>
        </r>
      </text>
    </comment>
    <comment ref="E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ID#AAABSh8xjl0
     (2024-12-19 11:57:11)
(Células de preenchimento automático). Quantitativo das funções gratificadas de supervisão e apoio existentes (preenchidos + vagos).</t>
        </r>
      </text>
    </comment>
    <comment ref="E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ID#AAABSh8xjf8
     (2024-12-19 11:57:11)
(Células de preenchimento automático). Quantitativo dos cargos em comissão + funções gratificadas existentes (preenchidos + vagos).</t>
        </r>
      </text>
    </comment>
    <comment ref="F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ID#AAABSh8xjWk
     (2024-12-19 11:57:10)
Nome completo do servidor ocupante do cargo comissionado. Caso o cargo esteja vago, a palavra "VAGO" deverá ser inserida na célula correspondente.</t>
        </r>
      </text>
    </comment>
    <comment ref="F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ID#AAABSh8xj8c
     (2024-12-19 11:57:11)
Nome completo do servidor ocupante da função gratificada de direção e assessoramento. Caso a função gratificada de direção e assessoramento esteja vago, a palavra "VAGO" deverá ser inserida na célula correspondente.</t>
        </r>
      </text>
    </comment>
    <comment ref="F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ID#AAABSh8xjxw
     (2024-12-19 11:57:11)
Nome completo do servidor ocupante da função gratificada de supervisão e apoio. Caso a função gratificada de supervisão e apoio esteja vago, a palavra "VAGO" deverá ser inserida na célula correspondente.</t>
        </r>
      </text>
    </comment>
    <comment ref="G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ID#AAABSh8xjao
     (2024-12-19 11:57:10)
Valor do subsídio do agente político, em Reais (R$).</t>
        </r>
      </text>
    </comment>
    <comment ref="G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ID#AAABSh8xj1U
     (2024-12-19 11:57:11)
(Células de preenchimento automático). Valor total dos subsídios dos agentes políticos, em Reais (R$).</t>
        </r>
      </text>
    </comment>
    <comment ref="G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ID#AAABSh8xjv0
     (2024-12-19 11:57:11)
Valor do vencimento do servidor, em Reais (R$).</t>
        </r>
      </text>
    </comment>
    <comment ref="G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ID#AAABSh8xj8U
     (2024-12-19 11:57:11)
(Células de preenchimento automático). Valor total dos vencimentos dos servidores, em Reais (R$).</t>
        </r>
      </text>
    </comment>
    <comment ref="G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ID#AAABSh8xjgY
     (2024-12-19 11:57:11)
Valor do vencimento do servidor, em Reais (R$).</t>
        </r>
      </text>
    </comment>
    <comment ref="G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ID#AAABSh8xjdw
     (2024-12-19 11:57:10)
(Células de preenchimento automático). Valor total dos vencimentos dos servidores, em Reais (R$).</t>
        </r>
      </text>
    </comment>
    <comment ref="G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ID#AAABSh8xjUU
     (2024-12-19 11:57:10)
(Células de preenchimento automático). Valor total dos vencimentos dos cargos comissionados + funções gratificadas, em Reais (R$).</t>
        </r>
      </text>
    </comment>
    <comment ref="H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ID#AAABSh8xjzQ
     (2024-12-19 11:57:11)
Valor do vencimento do servidor, em Reais (R$).</t>
        </r>
      </text>
    </comment>
    <comment ref="H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ID#AAABSh8xjtI
     (2024-12-19 11:57:11)
(Células de preenchimento automático). Valor total dos vencimentos dos servidores, em Reais (R$).</t>
        </r>
      </text>
    </comment>
    <comment ref="H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ID#AAABSh8xjz4
     (2024-12-19 11:57:11)
Valor da representação paga em razão da função gratificada de direção e assessoramento, em Reais (R$).</t>
        </r>
      </text>
    </comment>
    <comment ref="H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ID#AAABSh8xjpk
     (2024-12-19 11:57:11)
(Células de preenchimento automático). Valor total das representações pagas em razão da função gratificada de direção e assessoramento, em Reais (R$).</t>
        </r>
      </text>
    </comment>
    <comment ref="H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ID#AAABSh8xjo0
     (2024-12-19 11:57:11)
Valor da representação paga em razão da função gratificada de supervisão e apoio, em Reais (R$).</t>
        </r>
      </text>
    </comment>
    <comment ref="H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ID#AAABSh8xjyw
     (2024-12-19 11:57:11)
(Células de preenchimento automático). Valor total das representações pagas em razão da função gratificada de supervisão e apoio, em Reais (R$).</t>
        </r>
      </text>
    </comment>
    <comment ref="H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ID#AAABSh8xjm0
     (2024-12-19 11:57:11)
(Células de preenchimento automático). Valor total das representações pagas em razão dos cargos comissionados + funções gratificadas, em Reais (R$).</t>
        </r>
      </text>
    </comment>
    <comment ref="I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ID#AAABSh8xj5A
     (2024-12-19 11:57:11)
Valor da representação paga em razão do cargo em comissão, em Reais (R$).</t>
        </r>
      </text>
    </comment>
    <comment ref="I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ID#AAABSh8xjyg
     (2024-12-19 11:57:11)
(Células de preenchimento automático). Valor total das representações pagas em razão do cargo em comissão, em Reais (R$).</t>
        </r>
      </text>
    </comment>
    <comment ref="I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ID#AAABSh8xjfQ
     (2024-12-19 11:57:11)
(Células de preenchimento automático). Montante resultante da soma entre o vencimento + representação, em Reais (R$).</t>
        </r>
      </text>
    </comment>
    <comment ref="I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ID#AAABSh8xjkY
     (2024-12-19 11:57:11)
(Células de preenchimento automático). Valor total dos montantes resultantes da soma entre os vencimentos + representações, em Reais (R$).</t>
        </r>
      </text>
    </comment>
    <comment ref="I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ID#AAABSh8xji0
     (2024-12-19 11:57:11)
(Células de preenchimento automático). Montante resultante da soma entre o vencimento + representação, em Reais (R$).</t>
        </r>
      </text>
    </comment>
    <comment ref="I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ID#AAABSh8xjxA
     (2024-12-19 11:57:11)
(Células de preenchimento automático). Valor total dos montantes resultantes da soma entre os vencimentos + representações, em Reais (R$).</t>
        </r>
      </text>
    </comment>
    <comment ref="I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ID#AAABSh8xjiQ
     (2024-12-19 11:57:11)
(Células de preenchimento automático). Valor total dos montantes resultantes da soma entre os vencimentos + representações pagas em razão dos cargos comissionados + funções gratificadas, em Reais (R$).</t>
        </r>
      </text>
    </comment>
    <comment ref="J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ID#AAABSh8xjhU
     (2024-12-19 11:57:11)
(Células de preenchimento automático). Montante resultante da soma entre o subsídio do agente político + vencimento + representação, em Reais (R$).</t>
        </r>
      </text>
    </comment>
    <comment ref="J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ID#AAABSh8xjcY
     (2024-12-19 11:57:10)
(Células de preenchimento automático). Valor total dos montantes resultantes da soma entre os subsídios dos agentes políticos + vencimentos + representações, em Reais (R$).</t>
        </r>
      </text>
    </comment>
  </commentList>
</comments>
</file>

<file path=xl/comments4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A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ID#AAABSh8xj5w
     (2024-12-19 11:57:11)
Descrever o nome do cargo comissionado como consta no Decreto de Alocação do Cargo e/ou Regulamento do órgão ou entidade. Exemplos da SCGE: Secretário Executivo da Controladoria-Geral do Estado, Chefe de Gabinete, Assessor de Comunicação, etc.</t>
        </r>
      </text>
    </comment>
    <comment ref="A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ID#AAABSh8xjTM
     (2024-12-19 11:57:10)
(Não editar as células em cinza). Relação de todos os cargos comissionados, conforme Lei Estadual nº 16.520/2018.</t>
        </r>
      </text>
    </comment>
    <comment ref="A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ID#AAABSh8xj3s
     (2024-12-19 11:57:11)
Descrever o nome da função gratificada de direção e assessoramento, conforme DOE. Exemplos da SCGE: Diretora da Ouvidoria-Geral do Estado, Gestora da Setorial Contábil, Coordenador de Auditoria de Obras Públicas, etc.</t>
        </r>
      </text>
    </comment>
    <comment ref="A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ID#AAABSh8xjjQ
     (2024-12-19 11:57:11)
(Não editar as células em cinza). Relação de todas as funções gratificadas de direção e assessoramento, conforme Lei Estadual nº 16.520/2018.</t>
        </r>
      </text>
    </comment>
    <comment ref="A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ID#AAABSh8xjqw
     (2024-12-19 11:57:11)
Descrever o nome da função gratificada de supervisão e apoio como consta no DOE. Exemplos da SCGE: Chefia da Unidade de Apoio e Projetos, Chefia da Unidade de Obras e Serviços de Engenharia, Chefia da Unidade de Licitações e Contratos, etc.</t>
        </r>
      </text>
    </comment>
    <comment ref="A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ID#AAABSh8xjbE
     (2024-12-19 11:57:10)
(Não editar as células em cinza). Relação de todas as funções gratificadas de supervisão e apoio, conforme Lei Estadual nº 16.520/2018.</t>
        </r>
      </text>
    </comment>
    <comment ref="A14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ID#AAABSh8xjiU
     (2024-12-19 11:57:11)
Verificar se não seria mais adequado substituir representações por remuneração, uma vez que, no caso de Cargo em Comissão, inclui tb. o vencimento para os não efetivos
	-Bianca Rosa
Item ajustado!
	-ricardo Alves Paiva</t>
        </r>
      </text>
    </comment>
    <comment ref="B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ID#AAABSh8xjmQ
     (2024-12-19 11:57:11)
(célula de preenchimento obrigatório, pois serve de base para a contabilização dos quantitativos totais de cargos, funções e gratificações preenchidos e vagos). Lista suspensa. Simbolo do cargo comissionado, conforme Lei Estadual No 16.520/2018. Opções: DAS, DAS-1, DAS-2, DAS-3, DAS-4, DAS-5, CAA-1, CAA-2, CAA-3, CAA-4 e CAA-5.</t>
        </r>
      </text>
    </comment>
    <comment ref="B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ID#AAABSh8xj9U
     (2024-12-19 11:57:11)
(Não editar as células em cinza). Relação de todos os símbolos dos cargos comissionados, conforme Lei Estadual nº 16.520/2018.</t>
        </r>
      </text>
    </comment>
    <comment ref="B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ID#AAABSh8xjTA
     (2024-12-19 11:57:10)
(célula de preenchimento obrigatório, pois serve de base para a contabilização dos quantitativos totais de cargos, funções e gratificações preenchidos e vagos). Lista suspensa. Simbolo da função gratificada de direção e assessoramento, conforme Lei Estadual No 16.520/2018. Opções: FDA, FDA-1, FDA-2, FDA-3, FDA-4.</t>
        </r>
      </text>
    </comment>
    <comment ref="B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ID#AAABSh8xjkM
     (2024-12-19 11:57:11)
(Não editar as células em cinza). Relação de todos os símbolos das funções gratificadas de direção e assessoramento, conforme Lei Estadual nº 16.520/2018.</t>
        </r>
      </text>
    </comment>
    <comment ref="B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ID#AAABSh8xjg8
     (2024-12-19 11:57:11)
(célula de preenchimento obrigatório, pois serve de base para a contabilização dos quantitativos totais de cargos, funções e gratificações preenchidos e vagos). Lista suspensa. Simbolo da função gratificada de supervisão e apoio, conforme Lei Estadual No 16.520/2018. Opções: FGS-1, FGS-2, FGS-3, FGA-1, FGA-2 e FGA-3.</t>
        </r>
      </text>
    </comment>
    <comment ref="B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ID#AAABSh8xjz8
     (2024-12-19 11:57:11)
(Não editar as células em cinza). Relação de todos os símbolos das funções gratificadas de supervisão e apoio, conforme Lei Estadual nº 16.520/2018.</t>
        </r>
      </text>
    </comment>
    <comment ref="C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ID#AAABSh8xj4I
     (2024-12-19 11:57:11)
Descrever a sigla da lotação referente ao cargo comissionado. Exemplos de siglas da SCGE: GAB/SECGE, GAB/CGAB, CGAB/ASC, etc.</t>
        </r>
      </text>
    </comment>
    <comment ref="C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ID#AAABSh8xjlA
     (2024-12-19 11:57:11)
(Células de preenchimento automático). Quantitativo dos cargos comissionados preenchidos.</t>
        </r>
      </text>
    </comment>
    <comment ref="C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ID#AAABSh8xj6E
     (2024-12-19 11:57:11)
Descrever a sigla da lotação referente à função gratificada de direção e assessoramento. Exemplos de siglas da SCGE: GAB/DOGE, DPGE/GAF/GSC, DAUD/COP, etc.</t>
        </r>
      </text>
    </comment>
    <comment ref="C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ID#AAABSh8xj7A
     (2024-12-19 11:57:11)
(Células de preenchimento automático). Quantitativo das funções gratificadas de direção e assessoramento preenchidos.</t>
        </r>
      </text>
    </comment>
    <comment ref="C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ID#AAABSh8xjsE
     (2024-12-19 11:57:11)
Descrever a sigla da lotação referente à função gratificada de supervisão e apoio. Exemplos de siglas da SCGE: DAUD/UAPP, DAUD/COP/UAOP, DAUD/CLC/UALC, etc.</t>
        </r>
      </text>
    </comment>
    <comment ref="C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ID#AAABSh8xjxQ
     (2024-12-19 11:57:11)
(Células de preenchimento automático). Quantitativo das funções gratificadas de supervisão e apoio preenchidos.</t>
        </r>
      </text>
    </comment>
    <comment ref="C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ID#AAABSh8xjxk
     (2024-12-19 11:57:11)
(Células de preenchimento automático). Quantitativo dos cargos em comissão + funções gratificadas preenchidos.</t>
        </r>
      </text>
    </comment>
    <comment ref="D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ID#AAABSh8xjac
     (2024-12-19 11:57:10)
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D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ID#AAABSh8xjgU
     (2024-12-19 11:57:11)
(Células de preenchimento automático). Quantitativo dos cargos comissionados vagos.</t>
        </r>
      </text>
    </comment>
    <comment ref="D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ID#AAABSh8xj1s
     (2024-12-19 11:57:11)
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D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ID#AAABSh8xjmE
     (2024-12-19 11:57:11)
(Células de preenchimento automático). Quantitativo das funções gratificadas de direção e assessoramento vagas.</t>
        </r>
      </text>
    </comment>
    <comment ref="D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ID#AAABSh8xjxY
     (2024-12-19 11:57:11)
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D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ID#AAABSh8xjvg
     (2024-12-19 11:57:11)
(Células de preenchimento automático). Quantitativo das funções gratificadas de supervisão e apoio vagos.</t>
        </r>
      </text>
    </comment>
    <comment ref="D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ID#AAABSh8xjek
     (2024-12-19 11:57:10)
(Células de preenchimento automático). Quantitativo dos cargos em comissão + funções gratificadas vagos.</t>
        </r>
      </text>
    </comment>
    <comment ref="E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ID#AAABSh8xjbo
     (2024-12-19 11:57:10)
(Não editar as células em cinza). Quantitativo dos cargos comissionados existentes, por servidor. Como essa contagem é por servidor, esse número sempre será "1". Essa coluna servirá como base para contabilizar o quantitativo total de servidores com cargos comissionados.</t>
        </r>
      </text>
    </comment>
    <comment ref="E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ID#AAABSh8xjfo
     (2024-12-19 11:57:11)
(Células de preenchimento automático). Quantitativo dos cargos comissionados existentes (preenchidos + vagos).</t>
        </r>
      </text>
    </comment>
    <comment ref="E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ID#AAABSh8xjx8
     (2024-12-19 11:57:11)
(Não editar as células em cinza). Quantitativo das funções gratificadas de direção e assessoramento existentes, por servidor. Como essa contagem é por servidor, esse número sempre será "1". Essa coluna servirá como base para contabilizar o quantitativo total de servidores com função gratificada de direção e assessoramento.</t>
        </r>
      </text>
    </comment>
    <comment ref="E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ID#AAABSh8xj2w
     (2024-12-19 11:57:11)
(Células de preenchimento automático). Quantitativo das funções gratificadas de direção e assessoramento existentes (preenchidos + vagos).</t>
        </r>
      </text>
    </comment>
    <comment ref="E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ID#AAABSh8xjUE
     (2024-12-19 11:57:10)
(Não editar as células em cinza). Quantitativo das funções gratificadas de supervisão e apoio existentes, por servidor. Como essa contagem é por servidor, esse número sempre será "1". Essa coluna servirá como base para contabilizar o quantitativo total de servidores com função gratificada de supervisão e apoio.</t>
        </r>
      </text>
    </comment>
    <comment ref="E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ID#AAABSh8xjtM
     (2024-12-19 11:57:11)
(Células de preenchimento automático). Quantitativo das funções gratificadas de supervisão e apoio existentes (preenchidos + vagos).</t>
        </r>
      </text>
    </comment>
    <comment ref="E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ID#AAABSh8xjkw
     (2024-12-19 11:57:11)
(Células de preenchimento automático). Quantitativo dos cargos em comissão + funções gratificadas existentes (preenchidos + vagos).</t>
        </r>
      </text>
    </comment>
    <comment ref="F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ID#AAABSh8xjys
     (2024-12-19 11:57:11)
Nome completo do servidor ocupante do cargo comissionado. Caso o cargo esteja vago, a palavra "VAGO" deverá ser inserida na célula correspondente.</t>
        </r>
      </text>
    </comment>
    <comment ref="F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ID#AAABSh8xjk0
     (2024-12-19 11:57:11)
Nome completo do servidor ocupante da função gratificada de direção e assessoramento. Caso a função gratificada de direção e assessoramento esteja vago, a palavra "VAGO" deverá ser inserida na célula correspondente.</t>
        </r>
      </text>
    </comment>
    <comment ref="F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ID#AAABSh8xjsQ
     (2024-12-19 11:57:11)
Nome completo do servidor ocupante da função gratificada de supervisão e apoio. Caso a função gratificada de supervisão e apoio esteja vago, a palavra "VAGO" deverá ser inserida na célula correspondente.</t>
        </r>
      </text>
    </comment>
    <comment ref="G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ID#AAABSh8xjd8
     (2024-12-19 11:57:10)
Valor do subsídio do agente político, em Reais (R$).</t>
        </r>
      </text>
    </comment>
    <comment ref="G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ID#AAABSh8xj6I
     (2024-12-19 11:57:11)
(Células de preenchimento automático). Valor total dos subsídios dos agentes políticos, em Reais (R$).</t>
        </r>
      </text>
    </comment>
    <comment ref="G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ID#AAABSh8xjoo
     (2024-12-19 11:57:11)
Valor do vencimento do servidor, em Reais (R$).</t>
        </r>
      </text>
    </comment>
    <comment ref="G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ID#AAABSh8xjdU
     (2024-12-19 11:57:10)
(Células de preenchimento automático). Valor total dos vencimentos dos servidores, em Reais (R$).</t>
        </r>
      </text>
    </comment>
    <comment ref="G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ID#AAABSh8xj7k
     (2024-12-19 11:57:11)
Valor do vencimento do servidor, em Reais (R$).</t>
        </r>
      </text>
    </comment>
    <comment ref="G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ID#AAABSh8xjw8
     (2024-12-19 11:57:11)
(Células de preenchimento automático). Valor total dos vencimentos dos servidores, em Reais (R$).</t>
        </r>
      </text>
    </comment>
    <comment ref="G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ID#AAABSh8xjlk
     (2024-12-19 11:57:11)
(Células de preenchimento automático). Valor total dos vencimentos dos cargos comissionados + funções gratificadas, em Reais (R$).</t>
        </r>
      </text>
    </comment>
    <comment ref="H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ID#AAABSh8xjy4
     (2024-12-19 11:57:11)
Valor do vencimento do servidor, em Reais (R$).</t>
        </r>
      </text>
    </comment>
    <comment ref="H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ID#AAABSh8xjlI
     (2024-12-19 11:57:11)
(Células de preenchimento automático). Valor total dos vencimentos dos servidores, em Reais (R$).</t>
        </r>
      </text>
    </comment>
    <comment ref="H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ID#AAABSh8xj2c
     (2024-12-19 11:57:11)
Valor da representação paga em razão da função gratificada de direção e assessoramento, em Reais (R$).</t>
        </r>
      </text>
    </comment>
    <comment ref="H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ID#AAABSh8xjq0
     (2024-12-19 11:57:11)
(Células de preenchimento automático). Valor total das representações pagas em razão da função gratificada de direção e assessoramento, em Reais (R$).</t>
        </r>
      </text>
    </comment>
    <comment ref="H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ID#AAABSh8xjr0
     (2024-12-19 11:57:11)
Valor da representação paga em razão da função gratificada de supervisão e apoio, em Reais (R$).</t>
        </r>
      </text>
    </comment>
    <comment ref="H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ID#AAABSh8xj9A
     (2024-12-19 11:57:11)
(Células de preenchimento automático). Valor total das representações pagas em razão da função gratificada de supervisão e apoio, em Reais (R$).</t>
        </r>
      </text>
    </comment>
    <comment ref="H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ID#AAABSh8xjq4
     (2024-12-19 11:57:11)
(Células de preenchimento automático). Valor total das representações pagas em razão dos cargos comissionados + funções gratificadas, em Reais (R$).</t>
        </r>
      </text>
    </comment>
    <comment ref="I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ID#AAABSh8xjY4
     (2024-12-19 11:57:10)
Valor da representação paga em razão do cargo em comissão, em Reais (R$).</t>
        </r>
      </text>
    </comment>
    <comment ref="I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ID#AAABSh8xjqc
     (2024-12-19 11:57:11)
(Células de preenchimento automático). Valor total das representações pagas em razão do cargo em comissão, em Reais (R$).</t>
        </r>
      </text>
    </comment>
    <comment ref="I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ID#AAABSh8xjnw
     (2024-12-19 11:57:11)
(Células de preenchimento automático). Montante resultante da soma entre o vencimento + representação, em Reais (R$).</t>
        </r>
      </text>
    </comment>
    <comment ref="I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ID#AAABSh8xjSI
     (2024-12-19 11:57:10)
(Células de preenchimento automático). Valor total dos montantes resultantes da soma entre os vencimentos + representações, em Reais (R$).</t>
        </r>
      </text>
    </comment>
    <comment ref="I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ID#AAABSh8XjeE
     (2024-12-19 11:57:10)
(Células de preenchimento automático). Montante resultante da soma entre o vencimento + representação, em Reais (R$).</t>
        </r>
      </text>
    </comment>
    <comment ref="I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ID#AAABSh8xjYc
     (2024-12-19 11:57:10)
(Células de preenchimento automático). Valor total dos montantes resultantes da soma entre os vencimentos + representações, em Reais (R$).</t>
        </r>
      </text>
    </comment>
    <comment ref="I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ID#AAABSh8xj64
     (2024-12-19 11:57:11)
(Células de preenchimento automático). Valor total dos montantes resultantes da soma entre os vencimentos + representações pagas em razão dos cargos comissionados + funções gratificadas, em Reais (R$).</t>
        </r>
      </text>
    </comment>
    <comment ref="J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ID#AAABSh8xjfY
     (2024-12-19 11:57:11)
(Células de preenchimento automático). Montante resultante da soma entre o subsídio do agente político + vencimento + representação, em Reais (R$).</t>
        </r>
      </text>
    </comment>
    <comment ref="J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ID#AAABSh8xj3g
     (2024-12-19 11:57:11)
(Células de preenchimento automático). Valor total dos montantes resultantes da soma entre os subsídios dos agentes políticos + vencimentos + representações, em Reais (R$).</t>
        </r>
      </text>
    </comment>
  </commentList>
</comments>
</file>

<file path=xl/comments5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A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ID#AAABSh8xjS0
     (2024-12-19 11:57:10)
Descrever o nome do cargo comissionado como consta no Decreto de Alocação do Cargo e/ou Regulamento do órgão ou entidade. Exemplos da SCGE: Secretário Executivo da Controladoria-Geral do Estado, Chefe de Gabinete, Assessor de Comunicação, etc.</t>
        </r>
      </text>
    </comment>
    <comment ref="A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ID#AAABSh8xj9g
     (2024-12-19 11:57:11)
(Não editar as células em cinza). Relação de todos os cargos comissionados, conforme Lei Estadual nº 16.520/2018.</t>
        </r>
      </text>
    </comment>
    <comment ref="A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ID#AAABSh8xjuk
     (2024-12-19 11:57:11)
Descrever o nome da função gratificada de direção e assessoramento, conforme DOE. Exemplos da SCGE: Diretora da Ouvidoria-Geral do Estado, Gestora da Setorial Contábil, Coordenador de Auditoria de Obras Públicas, etc.</t>
        </r>
      </text>
    </comment>
    <comment ref="A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ID#AAABSh8xjgw
     (2024-12-19 11:57:11)
(Não editar as células em cinza). Relação de todas as funções gratificadas de direção e assessoramento, conforme Lei Estadual nº 16.520/2018.</t>
        </r>
      </text>
    </comment>
    <comment ref="A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ID#AAABSh8xjeo
     (2024-12-19 11:57:10)
Descrever o nome da função gratificada de supervisão e apoio como consta no DOE. Exemplos da SCGE: Chefia da Unidade de Apoio e Projetos, Chefia da Unidade de Obras e Serviços de Engenharia, Chefia da Unidade de Licitações e Contratos, etc.</t>
        </r>
      </text>
    </comment>
    <comment ref="A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ID#AAABSh8xjv4
     (2024-12-19 11:57:11)
(Não editar as células em cinza). Relação de todas as funções gratificadas de supervisão e apoio, conforme Lei Estadual nº 16.520/2018.</t>
        </r>
      </text>
    </comment>
    <comment ref="A14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ID#AAABSh8xj8k
     (2024-12-19 11:57:11)
Verificar se não seria mais adequado substituir representações por remuneração, uma vez que, no caso de Cargo em Comissão, inclui tb. o vencimento para os não efetivos
	-Bianca Rosa
Item ajustado!
	-ricardo Alves Paiva</t>
        </r>
      </text>
    </comment>
    <comment ref="B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ID#AAABSh8xjpM
     (2024-12-19 11:57:11)
(célula de preenchimento obrigatório, pois serve de base para a contabilização dos quantitativos totais de cargos, funções e gratificações preenchidos e vagos). Lista suspensa. Simbolo do cargo comissionado, conforme Lei Estadual No 16.520/2018. Opções: DAS, DAS-1, DAS-2, DAS-3, DAS-4, DAS-5, CAA-1, CAA-2, CAA-3, CAA-4 e CAA-5.</t>
        </r>
      </text>
    </comment>
    <comment ref="B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ID#AAABSh8xjWM
     (2024-12-19 11:57:10)
(Não editar as células em cinza). Relação de todos os símbolos dos cargos comissionados, conforme Lei Estadual nº 16.520/2018.</t>
        </r>
      </text>
    </comment>
    <comment ref="B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ID#AAABSh8SIp4
     (2024-12-19 11:57:10)
(célula de preenchimento obrigatório, pois serve de base para a contabilização dos quantitativos totais de cargos, funções e gratificações preenchidos e vagos). Lista suspensa. Simbolo da função gratificada de direção e assessoramento, conforme Lei Estadual No 16.520/2018. Opções: FDA, FDA-1, FDA-2, FDA-3, FDA-4.</t>
        </r>
      </text>
    </comment>
    <comment ref="B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ID#AAABSh8xj8s
     (2024-12-19 11:57:11)
(Não editar as células em cinza). Relação de todos os símbolos das funções gratificadas de direção e assessoramento, conforme Lei Estadual nº 16.520/2018.</t>
        </r>
      </text>
    </comment>
    <comment ref="B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ID#AAABSh8xj4o
     (2024-12-19 11:57:11)
(célula de preenchimento obrigatório, pois serve de base para a contabilização dos quantitativos totais de cargos, funções e gratificações preenchidos e vagos). Lista suspensa. Simbolo da função gratificada de supervisão e apoio, conforme Lei Estadual No 16.520/2018. Opções: FGS-1, FGS-2, FGS-3, FGA-1, FGA-2 e FGA-3.</t>
        </r>
      </text>
    </comment>
    <comment ref="B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ID#AAABSh8xj8A
     (2024-12-19 11:57:11)
(Não editar as células em cinza). Relação de todos os símbolos das funções gratificadas de supervisão e apoio, conforme Lei Estadual nº 16.520/2018.</t>
        </r>
      </text>
    </comment>
    <comment ref="C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ID#AAABSh8xjqk
     (2024-12-19 11:57:11)
Descrever a sigla da lotação referente ao cargo comissionado. Exemplos de siglas da SCGE: GAB/SECGE, GAB/CGAB, CGAB/ASC, etc.</t>
        </r>
      </text>
    </comment>
    <comment ref="C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ID#AAABSh8xjZw
     (2024-12-19 11:57:10)
(Células de preenchimento automático). Quantitativo dos cargos comissionados preenchidos.</t>
        </r>
      </text>
    </comment>
    <comment ref="C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ID#AAABSh8xjus
     (2024-12-19 11:57:11)
Descrever a sigla da lotação referente à função gratificada de direção e assessoramento. Exemplos de siglas da SCGE: GAB/DOGE, DPGE/GAF/GSC, DAUD/COP, etc.</t>
        </r>
      </text>
    </comment>
    <comment ref="C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ID#AAABSh8xjjA
     (2024-12-19 11:57:11)
(Células de preenchimento automático). Quantitativo das funções gratificadas de direção e assessoramento preenchidos.</t>
        </r>
      </text>
    </comment>
    <comment ref="C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ID#AAABSh8xjTI
     (2024-12-19 11:57:10)
Descrever a sigla da lotação referente à função gratificada de supervisão e apoio. Exemplos de siglas da SCGE: DAUD/UAPP, DAUD/COP/UAOP, DAUD/CLC/UALC, etc.</t>
        </r>
      </text>
    </comment>
    <comment ref="C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ID#AAABSh8xj5I
     (2024-12-19 11:57:11)
(Células de preenchimento automático). Quantitativo das funções gratificadas de supervisão e apoio preenchidos.</t>
        </r>
      </text>
    </comment>
    <comment ref="C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ID#AAABSh8xjd0
     (2024-12-19 11:57:10)
(Células de preenchimento automático). Quantitativo dos cargos em comissão + funções gratificadas preenchidos.</t>
        </r>
      </text>
    </comment>
    <comment ref="D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ID#AAABSh8xj5E
     (2024-12-19 11:57:11)
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D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ID#AAABSh8Xjd8
     (2024-12-19 11:57:10)
(Células de preenchimento automático). Quantitativo dos cargos comissionados vagos.</t>
        </r>
      </text>
    </comment>
    <comment ref="D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ID#AAABSh8xjm8
     (2024-12-19 11:57:11)
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D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ID#AAABSh8xjug
     (2024-12-19 11:57:11)
(Células de preenchimento automático). Quantitativo das funções gratificadas de direção e assessoramento vagas.</t>
        </r>
      </text>
    </comment>
    <comment ref="D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ID#AAABSh8xjZQ
     (2024-12-19 11:57:10)
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D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ID#AAABSh8xjgk
     (2024-12-19 11:57:11)
(Células de preenchimento automático). Quantitativo das funções gratificadas de supervisão e apoio vagos.</t>
        </r>
      </text>
    </comment>
    <comment ref="D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ID#AAABSh8xj6s
     (2024-12-19 11:57:11)
(Células de preenchimento automático). Quantitativo dos cargos em comissão + funções gratificadas vagos.</t>
        </r>
      </text>
    </comment>
    <comment ref="E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ID#AAABSh8xjlM
     (2024-12-19 11:57:11)
(Não editar as células em cinza). Quantitativo dos cargos comissionados existentes, por servidor. Como essa contagem é por servidor, esse número sempre será "1". Essa coluna servirá como base para contabilizar o quantitativo total de servidores com cargos comissionados.</t>
        </r>
      </text>
    </comment>
    <comment ref="E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ID#AAABSh8xjrU
     (2024-12-19 11:57:11)
(Células de preenchimento automático). Quantitativo dos cargos comissionados existentes (preenchidos + vagos).</t>
        </r>
      </text>
    </comment>
    <comment ref="E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ID#AAABSh8xjmU
     (2024-12-19 11:57:11)
(Não editar as células em cinza). Quantitativo das funções gratificadas de direção e assessoramento existentes, por servidor. Como essa contagem é por servidor, esse número sempre será "1". Essa coluna servirá como base para contabilizar o quantitativo total de servidores com função gratificada de direção e assessoramento.</t>
        </r>
      </text>
    </comment>
    <comment ref="E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ID#AAABSh8xjyA
     (2024-12-19 11:57:11)
(Células de preenchimento automático). Quantitativo das funções gratificadas de direção e assessoramento existentes (preenchidos + vagos).</t>
        </r>
      </text>
    </comment>
    <comment ref="E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ID#AAABSh8xjwI
     (2024-12-19 11:57:11)
(Não editar as células em cinza). Quantitativo das funções gratificadas de supervisão e apoio existentes, por servidor. Como essa contagem é por servidor, esse número sempre será "1". Essa coluna servirá como base para contabilizar o quantitativo total de servidores com função gratificada de supervisão e apoio.</t>
        </r>
      </text>
    </comment>
    <comment ref="E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ID#AAABSh8xj6c
     (2024-12-19 11:57:11)
(Células de preenchimento automático). Quantitativo das funções gratificadas de supervisão e apoio existentes (preenchidos + vagos).</t>
        </r>
      </text>
    </comment>
    <comment ref="E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ID#AAABSh8xj88
     (2024-12-19 11:57:11)
(Células de preenchimento automático). Quantitativo dos cargos em comissão + funções gratificadas existentes (preenchidos + vagos).</t>
        </r>
      </text>
    </comment>
    <comment ref="F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ID#AAABSh8xjjw
     (2024-12-19 11:57:11)
Nome completo do servidor ocupante do cargo comissionado. Caso o cargo esteja vago, a palavra "VAGO" deverá ser inserida na célula correspondente.</t>
        </r>
      </text>
    </comment>
    <comment ref="F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ID#AAABSh8xjno
     (2024-12-19 11:57:11)
Nome completo do servidor ocupante da função gratificada de direção e assessoramento. Caso a função gratificada de direção e assessoramento esteja vago, a palavra "VAGO" deverá ser inserida na célula correspondente.</t>
        </r>
      </text>
    </comment>
    <comment ref="F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ID#AAABSh8xj4w
     (2024-12-19 11:57:11)
Nome completo do servidor ocupante da função gratificada de supervisão e apoio. Caso a função gratificada de supervisão e apoio esteja vago, a palavra "VAGO" deverá ser inserida na célula correspondente.</t>
        </r>
      </text>
    </comment>
    <comment ref="G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ID#AAABSh8xjsM
     (2024-12-19 11:57:11)
Valor do subsídio do agente político, em Reais (R$).</t>
        </r>
      </text>
    </comment>
    <comment ref="G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ID#AAABSh8xjow
     (2024-12-19 11:57:11)
(Células de preenchimento automático). Valor total dos subsídios dos agentes políticos, em Reais (R$).</t>
        </r>
      </text>
    </comment>
    <comment ref="G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ID#AAABSh8xjXE
     (2024-12-19 11:57:10)
Valor do vencimento do servidor, em Reais (R$).</t>
        </r>
      </text>
    </comment>
    <comment ref="G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ID#AAABSh8xji4
     (2024-12-19 11:57:11)
(Células de preenchimento automático). Valor total dos vencimentos dos servidores, em Reais (R$).</t>
        </r>
      </text>
    </comment>
    <comment ref="G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ID#AAABSh8xjoU
     (2024-12-19 11:57:11)
Valor do vencimento do servidor, em Reais (R$).</t>
        </r>
      </text>
    </comment>
    <comment ref="G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ID#AAABSh8xj3E
     (2024-12-19 11:57:11)
(Células de preenchimento automático). Valor total dos vencimentos dos servidores, em Reais (R$).</t>
        </r>
      </text>
    </comment>
    <comment ref="G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ID#AAABSh8xjX0
     (2024-12-19 11:57:10)
(Células de preenchimento automático). Valor total dos vencimentos dos cargos comissionados + funções gratificadas, em Reais (R$).</t>
        </r>
      </text>
    </comment>
    <comment ref="H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ID#AAABSh8xjVU
     (2024-12-19 11:57:10)
Valor do vencimento do servidor, em Reais (R$).</t>
        </r>
      </text>
    </comment>
    <comment ref="H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ID#AAABSh8xj94
     (2024-12-19 11:57:11)
(Células de preenchimento automático). Valor total dos vencimentos dos servidores, em Reais (R$).</t>
        </r>
      </text>
    </comment>
    <comment ref="H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ID#AAABSh8xjXQ
     (2024-12-19 11:57:10)
Valor da representação paga em razão da função gratificada de direção e assessoramento, em Reais (R$).</t>
        </r>
      </text>
    </comment>
    <comment ref="H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ID#AAABSh8xjUY
     (2024-12-19 11:57:10)
(Células de preenchimento automático). Valor total das representações pagas em razão da função gratificada de direção e assessoramento, em Reais (R$).</t>
        </r>
      </text>
    </comment>
    <comment ref="H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ID#AAABSh8xjpI
     (2024-12-19 11:57:11)
Valor da representação paga em razão da função gratificada de supervisão e apoio, em Reais (R$).</t>
        </r>
      </text>
    </comment>
    <comment ref="H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ID#AAABSh8xj3o
     (2024-12-19 11:57:11)
(Células de preenchimento automático). Valor total das representações pagas em razão da função gratificada de supervisão e apoio, em Reais (R$).</t>
        </r>
      </text>
    </comment>
    <comment ref="H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ID#AAABSh8xjvU
     (2024-12-19 11:57:11)
(Células de preenchimento automático). Valor total das representações pagas em razão dos cargos comissionados + funções gratificadas, em Reais (R$).</t>
        </r>
      </text>
    </comment>
    <comment ref="I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ID#AAABSh8xjWQ
     (2024-12-19 11:57:10)
Valor da representação paga em razão do cargo em comissão, em Reais (R$).</t>
        </r>
      </text>
    </comment>
    <comment ref="I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ID#AAABSh8xjUM
     (2024-12-19 11:57:10)
(Células de preenchimento automático). Valor total das representações pagas em razão do cargo em comissão, em Reais (R$).</t>
        </r>
      </text>
    </comment>
    <comment ref="I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ID#AAABSh8xjpw
     (2024-12-19 11:57:11)
(Células de preenchimento automático). Montante resultante da soma entre o vencimento + representação, em Reais (R$).</t>
        </r>
      </text>
    </comment>
    <comment ref="I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ID#AAABSh8xjfI
     (2024-12-19 11:57:11)
(Células de preenchimento automático). Valor total dos montantes resultantes da soma entre os vencimentos + representações, em Reais (R$).</t>
        </r>
      </text>
    </comment>
    <comment ref="I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ID#AAABSh8xjdY
     (2024-12-19 11:57:10)
(Células de preenchimento automático). Montante resultante da soma entre o vencimento + representação, em Reais (R$).</t>
        </r>
      </text>
    </comment>
    <comment ref="I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ID#AAABSh8xj8o
     (2024-12-19 11:57:11)
(Células de preenchimento automático). Valor total dos montantes resultantes da soma entre os vencimentos + representações, em Reais (R$).</t>
        </r>
      </text>
    </comment>
    <comment ref="I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ID#AAABSh8xjnI
     (2024-12-19 11:57:11)
(Células de preenchimento automático). Valor total dos montantes resultantes da soma entre os vencimentos + representações pagas em razão dos cargos comissionados + funções gratificadas, em Reais (R$).</t>
        </r>
      </text>
    </comment>
    <comment ref="J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ID#AAABSh8xjjk
     (2024-12-19 11:57:11)
(Células de preenchimento automático). Montante resultante da soma entre o subsídio do agente político + vencimento + representação, em Reais (R$).</t>
        </r>
      </text>
    </comment>
    <comment ref="J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ID#AAABSh8xjXg
     (2024-12-19 11:57:10)
(Células de preenchimento automático). Valor total dos montantes resultantes da soma entre os subsídios dos agentes políticos + vencimentos + representações, em Reais (R$).</t>
        </r>
      </text>
    </comment>
  </commentList>
</comments>
</file>

<file path=xl/comments6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A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ID#AAABSh8xjxU
     (2024-12-19 11:57:11)
Descrever o nome do cargo comissionado como consta no Decreto de Alocação do Cargo e/ou Regulamento do órgão ou entidade. Exemplos da SCGE: Secretário Executivo da Controladoria-Geral do Estado, Chefe de Gabinete, Assessor de Comunicação, etc.</t>
        </r>
      </text>
    </comment>
    <comment ref="A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ID#AAABSh8xjvA
     (2024-12-19 11:57:11)
(Não editar as células em cinza). Relação de todos os cargos comissionados, conforme Lei Estadual nº 16.520/2018.</t>
        </r>
      </text>
    </comment>
    <comment ref="A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ID#AAABSh8xjaw
     (2024-12-19 11:57:10)
Descrever o nome da função gratificada de direção e assessoramento, conforme DOE. Exemplos da SCGE: Diretora da Ouvidoria-Geral do Estado, Gestora da Setorial Contábil, Coordenador de Auditoria de Obras Públicas, etc.</t>
        </r>
      </text>
    </comment>
    <comment ref="A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ID#AAABSh8xjoY
     (2024-12-19 11:57:11)
(Não editar as células em cinza). Relação de todas as funções gratificadas de direção e assessoramento, conforme Lei Estadual nº 16.520/2018.</t>
        </r>
      </text>
    </comment>
    <comment ref="A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ID#AAABSh8xjcg
     (2024-12-19 11:57:10)
Descrever o nome da função gratificada de supervisão e apoio como consta no DOE. Exemplos da SCGE: Chefia da Unidade de Apoio e Projetos, Chefia da Unidade de Obras e Serviços de Engenharia, Chefia da Unidade de Licitações e Contratos, etc.</t>
        </r>
      </text>
    </comment>
    <comment ref="A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ID#AAABSh8xjnQ
     (2024-12-19 11:57:11)
(Não editar as células em cinza). Relação de todas as funções gratificadas de supervisão e apoio, conforme Lei Estadual nº 16.520/2018.</t>
        </r>
      </text>
    </comment>
    <comment ref="A14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ID#AAABSh8xj3U
     (2024-12-19 11:57:11)
Verificar se não seria mais adequado substituir representações por remuneração, uma vez que, no caso de Cargo em Comissão, inclui tb. o vencimento para os não efetivos
	-Bianca Rosa
Item ajustado!
	-ricardo Alves Paiva</t>
        </r>
      </text>
    </comment>
    <comment ref="B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ID#AAABSh8xjlY
     (2024-12-19 11:57:11)
(célula de preenchimento obrigatório, pois serve de base para a contabilização dos quantitativos totais de cargos, funções e gratificações preenchidos e vagos). Lista suspensa. Simbolo do cargo comissionado, conforme Lei Estadual No 16.520/2018. Opções: DAS, DAS-1, DAS-2, DAS-3, DAS-4, DAS-5, CAA-1, CAA-2, CAA-3, CAA-4 e CAA-5.</t>
        </r>
      </text>
    </comment>
    <comment ref="B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ID#AAABSh8xjdQ
     (2024-12-19 11:57:10)
(Não editar as células em cinza). Relação de todos os símbolos dos cargos comissionados, conforme Lei Estadual nº 16.520/2018.</t>
        </r>
      </text>
    </comment>
    <comment ref="B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ID#AAABSh8xjck
     (2024-12-19 11:57:10)
(célula de preenchimento obrigatório, pois serve de base para a contabilização dos quantitativos totais de cargos, funções e gratificações preenchidos e vagos). Lista suspensa. Simbolo da função gratificada de direção e assessoramento, conforme Lei Estadual No 16.520/2018. Opções: FDA, FDA-1, FDA-2, FDA-3, FDA-4.</t>
        </r>
      </text>
    </comment>
    <comment ref="B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ID#AAABSh8xjik
     (2024-12-19 11:57:11)
(Não editar as células em cinza). Relação de todos os símbolos das funções gratificadas de direção e assessoramento, conforme Lei Estadual nº 16.520/2018.</t>
        </r>
      </text>
    </comment>
    <comment ref="B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ID#AAABSh8xj80
     (2024-12-19 11:57:11)
(célula de preenchimento obrigatório, pois serve de base para a contabilização dos quantitativos totais de cargos, funções e gratificações preenchidos e vagos). Lista suspensa. Simbolo da função gratificada de supervisão e apoio, conforme Lei Estadual No 16.520/2018. Opções: FGS-1, FGS-2, FGS-3, FGA-1, FGA-2 e FGA-3.</t>
        </r>
      </text>
    </comment>
    <comment ref="B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ID#AAABSh8xj30
     (2024-12-19 11:57:11)
(Não editar as células em cinza). Relação de todos os símbolos das funções gratificadas de supervisão e apoio, conforme Lei Estadual nº 16.520/2018.</t>
        </r>
      </text>
    </comment>
    <comment ref="C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ID#AAABSh8xjZU
     (2024-12-19 11:57:10)
Descrever a sigla da lotação referente ao cargo comissionado. Exemplos de siglas da SCGE: GAB/SECGE, GAB/CGAB, CGAB/ASC, etc.</t>
        </r>
      </text>
    </comment>
    <comment ref="C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ID#AAABSh8xjn8
     (2024-12-19 11:57:11)
(Células de preenchimento automático). Quantitativo dos cargos comissionados preenchidos.</t>
        </r>
      </text>
    </comment>
    <comment ref="C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ID#AAABSh8xj8Y
     (2024-12-19 11:57:11)
Descrever a sigla da lotação referente à função gratificada de direção e assessoramento. Exemplos de siglas da SCGE: GAB/DOGE, DPGE/GAF/GSC, DAUD/COP, etc.</t>
        </r>
      </text>
    </comment>
    <comment ref="C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ID#AAABSh8xjcM
     (2024-12-19 11:57:10)
(Células de preenchimento automático). Quantitativo das funções gratificadas de direção e assessoramento preenchidos.</t>
        </r>
      </text>
    </comment>
    <comment ref="C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ID#AAABSh8xjes
     (2024-12-19 11:57:11)
Descrever a sigla da lotação referente à função gratificada de supervisão e apoio. Exemplos de siglas da SCGE: DAUD/UAPP, DAUD/COP/UAOP, DAUD/CLC/UALC, etc.</t>
        </r>
      </text>
    </comment>
    <comment ref="C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ID#AAABSh8xjk4
     (2024-12-19 11:57:11)
(Células de preenchimento automático). Quantitativo das funções gratificadas de supervisão e apoio preenchidos.</t>
        </r>
      </text>
    </comment>
    <comment ref="C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ID#AAABSh8xjb8
     (2024-12-19 11:57:10)
(Células de preenchimento automático). Quantitativo dos cargos em comissão + funções gratificadas preenchidos.</t>
        </r>
      </text>
    </comment>
    <comment ref="D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ID#AAABSh8xj6A
     (2024-12-19 11:57:11)
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D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ID#AAABSh8xj04
     (2024-12-19 11:57:11)
(Células de preenchimento automático). Quantitativo dos cargos comissionados vagos.</t>
        </r>
      </text>
    </comment>
    <comment ref="D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ID#AAABSh8xjws
     (2024-12-19 11:57:11)
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D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ID#AAABSh8xj08
     (2024-12-19 11:57:11)
(Células de preenchimento automático). Quantitativo das funções gratificadas de direção e assessoramento vagas.</t>
        </r>
      </text>
    </comment>
    <comment ref="D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ID#AAABSh8xj5k
     (2024-12-19 11:57:11)
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D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ID#AAABSh8xj7o
     (2024-12-19 11:57:11)
(Células de preenchimento automático). Quantitativo das funções gratificadas de supervisão e apoio vagos.</t>
        </r>
      </text>
    </comment>
    <comment ref="D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ID#AAABSh8xj50
     (2024-12-19 11:57:11)
(Células de preenchimento automático). Quantitativo dos cargos em comissão + funções gratificadas vagos.</t>
        </r>
      </text>
    </comment>
    <comment ref="E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ID#AAABSh8xjVQ
     (2024-12-19 11:57:10)
(Não editar as células em cinza). Quantitativo dos cargos comissionados existentes, por servidor. Como essa contagem é por servidor, esse número sempre será "1". Essa coluna servirá como base para contabilizar o quantitativo total de servidores com cargos comissionados.</t>
        </r>
      </text>
    </comment>
    <comment ref="E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ID#AAABSh8xjhM
     (2024-12-19 11:57:11)
(Células de preenchimento automático). Quantitativo dos cargos comissionados existentes (preenchidos + vagos).</t>
        </r>
      </text>
    </comment>
    <comment ref="E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ID#AAABSh8xjvs
     (2024-12-19 11:57:11)
(Não editar as células em cinza). Quantitativo das funções gratificadas de direção e assessoramento existentes, por servidor. Como essa contagem é por servidor, esse número sempre será "1". Essa coluna servirá como base para contabilizar o quantitativo total de servidores com função gratificada de direção e assessoramento.</t>
        </r>
      </text>
    </comment>
    <comment ref="E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ID#AAABSh8xjYU
     (2024-12-19 11:57:10)
(Células de preenchimento automático). Quantitativo das funções gratificadas de direção e assessoramento existentes (preenchidos + vagos).</t>
        </r>
      </text>
    </comment>
    <comment ref="E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ID#AAABSh8xjyk
     (2024-12-19 11:57:11)
(Não editar as células em cinza). Quantitativo das funções gratificadas de supervisão e apoio existentes, por servidor. Como essa contagem é por servidor, esse número sempre será "1". Essa coluna servirá como base para contabilizar o quantitativo total de servidores com função gratificada de supervisão e apoio.</t>
        </r>
      </text>
    </comment>
    <comment ref="E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ID#AAABSh8xjts
     (2024-12-19 11:57:11)
(Células de preenchimento automático). Quantitativo das funções gratificadas de supervisão e apoio existentes (preenchidos + vagos).</t>
        </r>
      </text>
    </comment>
    <comment ref="E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ID#AAABSh8xjlE
     (2024-12-19 11:57:11)
(Células de preenchimento automático). Quantitativo dos cargos em comissão + funções gratificadas existentes (preenchidos + vagos).</t>
        </r>
      </text>
    </comment>
    <comment ref="F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ID#AAABSh8xjiA
     (2024-12-19 11:57:11)
Nome completo do servidor ocupante do cargo comissionado. Caso o cargo esteja vago, a palavra "VAGO" deverá ser inserida na célula correspondente.</t>
        </r>
      </text>
    </comment>
    <comment ref="F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ID#AAABSh8xjX8
     (2024-12-19 11:57:10)
Nome completo do servidor ocupante da função gratificada de direção e assessoramento. Caso a função gratificada de direção e assessoramento esteja vago, a palavra "VAGO" deverá ser inserida na célula correspondente.</t>
        </r>
      </text>
    </comment>
    <comment ref="F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ID#AAABSh8xjkQ
     (2024-12-19 11:57:11)
Nome completo do servidor ocupante da função gratificada de supervisão e apoio. Caso a função gratificada de supervisão e apoio esteja vago, a palavra "VAGO" deverá ser inserida na célula correspondente.</t>
        </r>
      </text>
    </comment>
    <comment ref="G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ID#AAABSh8xjl4
     (2024-12-19 11:57:11)
Valor do subsídio do agente político, em Reais (R$).</t>
        </r>
      </text>
    </comment>
    <comment ref="G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ID#AAABSh8xjxM
     (2024-12-19 11:57:11)
(Células de preenchimento automático). Valor total dos subsídios dos agentes políticos, em Reais (R$).</t>
        </r>
      </text>
    </comment>
    <comment ref="G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ID#AAABSh8xj9E
     (2024-12-19 11:57:11)
Valor do vencimento do servidor, em Reais (R$).</t>
        </r>
      </text>
    </comment>
    <comment ref="G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ID#AAABSh8xjso
     (2024-12-19 11:57:11)
(Células de preenchimento automático). Valor total dos vencimentos dos servidores, em Reais (R$).</t>
        </r>
      </text>
    </comment>
    <comment ref="G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ID#AAABSh8xjZ8
     (2024-12-19 11:57:10)
Valor do vencimento do servidor, em Reais (R$).</t>
        </r>
      </text>
    </comment>
    <comment ref="G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ID#AAABSh8xjVE
     (2024-12-19 11:57:10)
(Células de preenchimento automático). Valor total dos vencimentos dos servidores, em Reais (R$).</t>
        </r>
      </text>
    </comment>
    <comment ref="G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ID#AAABSh8xjW4
     (2024-12-19 11:57:10)
(Células de preenchimento automático). Valor total dos vencimentos dos cargos comissionados + funções gratificadas, em Reais (R$).</t>
        </r>
      </text>
    </comment>
    <comment ref="H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ID#AAABSh8xjco
     (2024-12-19 11:57:10)
Valor do vencimento do servidor, em Reais (R$).</t>
        </r>
      </text>
    </comment>
    <comment ref="H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ID#AAABSh8xjjg
     (2024-12-19 11:57:11)
(Células de preenchimento automático). Valor total dos vencimentos dos servidores, em Reais (R$).</t>
        </r>
      </text>
    </comment>
    <comment ref="H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ID#AAABSh8xjpA
     (2024-12-19 11:57:11)
Valor da representação paga em razão da função gratificada de direção e assessoramento, em Reais (R$).</t>
        </r>
      </text>
    </comment>
    <comment ref="H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ID#AAABSh8xjeA
     (2024-12-19 11:57:10)
(Células de preenchimento automático). Valor total das representações pagas em razão da função gratificada de direção e assessoramento, em Reais (R$).</t>
        </r>
      </text>
    </comment>
    <comment ref="H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ID#AAABSh8xju8
     (2024-12-19 11:57:11)
Valor da representação paga em razão da função gratificada de supervisão e apoio, em Reais (R$).</t>
        </r>
      </text>
    </comment>
    <comment ref="H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ID#AAABSh8xjUg
     (2024-12-19 11:57:10)
(Células de preenchimento automático). Valor total das representações pagas em razão da função gratificada de supervisão e apoio, em Reais (R$).</t>
        </r>
      </text>
    </comment>
    <comment ref="H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ID#AAABSh8xj0o
     (2024-12-19 11:57:11)
(Células de preenchimento automático). Valor total das representações pagas em razão dos cargos comissionados + funções gratificadas, em Reais (R$).</t>
        </r>
      </text>
    </comment>
    <comment ref="I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ID#AAABSh8xjhE
     (2024-12-19 11:57:11)
Valor da representação paga em razão do cargo em comissão, em Reais (R$).</t>
        </r>
      </text>
    </comment>
    <comment ref="I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ID#AAABSh8xjrY
     (2024-12-19 11:57:11)
(Células de preenchimento automático). Valor total das representações pagas em razão do cargo em comissão, em Reais (R$).</t>
        </r>
      </text>
    </comment>
    <comment ref="I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ID#AAABSh8xjeM
     (2024-12-19 11:57:10)
(Células de preenchimento automático). Montante resultante da soma entre o vencimento + representação, em Reais (R$).</t>
        </r>
      </text>
    </comment>
    <comment ref="I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ID#AAABSh8xjmw
     (2024-12-19 11:57:11)
(Células de preenchimento automático). Valor total dos montantes resultantes da soma entre os vencimentos + representações, em Reais (R$).</t>
        </r>
      </text>
    </comment>
    <comment ref="I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ID#AAABSh8xjos
     (2024-12-19 11:57:11)
(Células de preenchimento automático). Montante resultante da soma entre o vencimento + representação, em Reais (R$).</t>
        </r>
      </text>
    </comment>
    <comment ref="I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ID#AAABSh8xjgA
     (2024-12-19 11:57:11)
(Células de preenchimento automático). Valor total dos montantes resultantes da soma entre os vencimentos + representações, em Reais (R$).</t>
        </r>
      </text>
    </comment>
    <comment ref="I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ID#AAABSh8xjSg
     (2024-12-19 11:57:10)
(Células de preenchimento automático). Valor total dos montantes resultantes da soma entre os vencimentos + representações pagas em razão dos cargos comissionados + funções gratificadas, em Reais (R$).</t>
        </r>
      </text>
    </comment>
    <comment ref="J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ID#AAABSh8xjcQ
     (2024-12-19 11:57:10)
(Células de preenchimento automático). Montante resultante da soma entre o subsídio do agente político + vencimento + representação, em Reais (R$).</t>
        </r>
      </text>
    </comment>
    <comment ref="J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ID#AAABSh8xj6g
     (2024-12-19 11:57:11)
(Células de preenchimento automático). Valor total dos montantes resultantes da soma entre os subsídios dos agentes políticos + vencimentos + representações, em Reais (R$).</t>
        </r>
      </text>
    </comment>
  </commentList>
</comments>
</file>

<file path=xl/comments7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A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ID#AAABSh8xj5o
     (2024-12-19 11:57:11)
Descrever o nome do cargo comissionado como consta no Decreto de Alocação do Cargo e/ou Regulamento do órgão ou entidade. Exemplos da SCGE: Secretário Executivo da Controladoria-Geral do Estado, Chefe de Gabinete, Assessor de Comunicação, etc.</t>
        </r>
      </text>
    </comment>
    <comment ref="A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ID#AAABSh8xjqE
     (2024-12-19 11:57:11)
(Não editar as células em cinza). Relação de todos os cargos comissionados, conforme Lei Estadual nº 16.520/2018.</t>
        </r>
      </text>
    </comment>
    <comment ref="A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ID#AAABSh8xjx4
     (2024-12-19 11:57:11)
Descrever o nome da função gratificada de direção e assessoramento, conforme DOE. Exemplos da SCGE: Diretora da Ouvidoria-Geral do Estado, Gestora da Setorial Contábil, Coordenador de Auditoria de Obras Públicas, etc.</t>
        </r>
      </text>
    </comment>
    <comment ref="A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ID#AAABSh8xjh4
     (2024-12-19 11:57:11)
(Não editar as células em cinza). Relação de todas as funções gratificadas de direção e assessoramento, conforme Lei Estadual nº 16.520/2018.</t>
        </r>
      </text>
    </comment>
    <comment ref="A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ID#AAABSh8xjW0
     (2024-12-19 11:57:10)
Descrever o nome da função gratificada de supervisão e apoio como consta no DOE. Exemplos da SCGE: Chefia da Unidade de Apoio e Projetos, Chefia da Unidade de Obras e Serviços de Engenharia, Chefia da Unidade de Licitações e Contratos, etc.</t>
        </r>
      </text>
    </comment>
    <comment ref="A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ID#AAABSh8xjc4
     (2024-12-19 11:57:10)
(Não editar as células em cinza). Relação de todas as funções gratificadas de supervisão e apoio, conforme Lei Estadual nº 16.520/2018.</t>
        </r>
      </text>
    </comment>
    <comment ref="A14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ID#AAABSh8xj7s
     (2024-12-19 11:57:11)
Verificar se não seria mais adequado substituir representações por remuneração, uma vez que, no caso de Cargo em Comissão, inclui tb. o vencimento para os não efetivos
	-Bianca Rosa
Item ajustado!
	-ricardo Alves Paiva</t>
        </r>
      </text>
    </comment>
    <comment ref="B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ID#AAABSh8xjzc
     (2024-12-19 11:57:11)
(célula de preenchimento obrigatório, pois serve de base para a contabilização dos quantitativos totais de cargos, funções e gratificações preenchidos e vagos). Lista suspensa. Simbolo do cargo comissionado, conforme Lei Estadual No 16.520/2018. Opções: DAS, DAS-1, DAS-2, DAS-3, DAS-4, DAS-5, CAA-1, CAA-2, CAA-3, CAA-4 e CAA-5.</t>
        </r>
      </text>
    </comment>
    <comment ref="B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ID#AAABSh8xj0Q
     (2024-12-19 11:57:11)
(Não editar as células em cinza). Relação de todos os símbolos dos cargos comissionados, conforme Lei Estadual nº 16.520/2018.</t>
        </r>
      </text>
    </comment>
    <comment ref="B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ID#AAABSh8xjZE
     (2024-12-19 11:57:10)
(célula de preenchimento obrigatório, pois serve de base para a contabilização dos quantitativos totais de cargos, funções e gratificações preenchidos e vagos). Lista suspensa. Simbolo da função gratificada de direção e assessoramento, conforme Lei Estadual No 16.520/2018. Opções: FDA, FDA-1, FDA-2, FDA-3, FDA-4.</t>
        </r>
      </text>
    </comment>
    <comment ref="B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ID#AAABSh8xj2Y
     (2024-12-19 11:57:11)
(Não editar as células em cinza). Relação de todos os símbolos das funções gratificadas de direção e assessoramento, conforme Lei Estadual nº 16.520/2018.</t>
        </r>
      </text>
    </comment>
    <comment ref="B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ID#AAABSh8xjpQ
     (2024-12-19 11:57:11)
(célula de preenchimento obrigatório, pois serve de base para a contabilização dos quantitativos totais de cargos, funções e gratificações preenchidos e vagos). Lista suspensa. Simbolo da função gratificada de supervisão e apoio, conforme Lei Estadual No 16.520/2018. Opções: FGS-1, FGS-2, FGS-3, FGA-1, FGA-2 e FGA-3.</t>
        </r>
      </text>
    </comment>
    <comment ref="B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ID#AAABSh8xjSQ
     (2024-12-19 11:57:10)
(Não editar as células em cinza). Relação de todos os símbolos das funções gratificadas de supervisão e apoio, conforme Lei Estadual nº 16.520/2018.</t>
        </r>
      </text>
    </comment>
    <comment ref="C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ID#AAABSh8xjmc
     (2024-12-19 11:57:11)
Descrever a sigla da lotação referente ao cargo comissionado. Exemplos de siglas da SCGE: GAB/SECGE, GAB/CGAB, CGAB/ASC, etc.</t>
        </r>
      </text>
    </comment>
    <comment ref="C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ID#AAABSh8xjrs
     (2024-12-19 11:57:11)
(Células de preenchimento automático). Quantitativo dos cargos comissionados preenchidos.</t>
        </r>
      </text>
    </comment>
    <comment ref="C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ID#AAABSh8xjiI
     (2024-12-19 11:57:11)
Descrever a sigla da lotação referente à função gratificada de direção e assessoramento. Exemplos de siglas da SCGE: GAB/DOGE, DPGE/GAF/GSC, DAUD/COP, etc.</t>
        </r>
      </text>
    </comment>
    <comment ref="C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ID#AAABSh8xjWY
     (2024-12-19 11:57:10)
(Células de preenchimento automático). Quantitativo das funções gratificadas de direção e assessoramento preenchidos.</t>
        </r>
      </text>
    </comment>
    <comment ref="C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ID#AAABSh8xjoc
     (2024-12-19 11:57:11)
Descrever a sigla da lotação referente à função gratificada de supervisão e apoio. Exemplos de siglas da SCGE: DAUD/UAPP, DAUD/COP/UAOP, DAUD/CLC/UALC, etc.</t>
        </r>
      </text>
    </comment>
    <comment ref="C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ID#AAABSh8xjTw
     (2024-12-19 11:57:10)
(Células de preenchimento automático). Quantitativo das funções gratificadas de supervisão e apoio preenchidos.</t>
        </r>
      </text>
    </comment>
    <comment ref="C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ID#AAABSh8xjhY
     (2024-12-19 11:57:11)
(Células de preenchimento automático). Quantitativo dos cargos em comissão + funções gratificadas preenchidos.</t>
        </r>
      </text>
    </comment>
    <comment ref="D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ID#AAABSh8xjyU
     (2024-12-19 11:57:11)
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D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ID#AAABSh8xjyc
     (2024-12-19 11:57:11)
(Células de preenchimento automático). Quantitativo dos cargos comissionados vagos.</t>
        </r>
      </text>
    </comment>
    <comment ref="D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ID#AAABSh8xj9Y
     (2024-12-19 11:57:11)
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D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ID#AAABSh8xjbs
     (2024-12-19 11:57:10)
(Células de preenchimento automático). Quantitativo das funções gratificadas de direção e assessoramento vagas.</t>
        </r>
      </text>
    </comment>
    <comment ref="D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ID#AAABSh8xjxs
     (2024-12-19 11:57:11)
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D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ID#AAABSh8xjbI
     (2024-12-19 11:57:10)
(Células de preenchimento automático). Quantitativo das funções gratificadas de supervisão e apoio vagos.</t>
        </r>
      </text>
    </comment>
    <comment ref="D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ID#AAABSh8xj9o
     (2024-12-19 11:57:11)
(Células de preenchimento automático). Quantitativo dos cargos em comissão + funções gratificadas vagos.</t>
        </r>
      </text>
    </comment>
    <comment ref="E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ID#AAABSh8xjjU
     (2024-12-19 11:57:11)
(Não editar as células em cinza). Quantitativo dos cargos comissionados existentes, por servidor. Como essa contagem é por servidor, esse número sempre será "1". Essa coluna servirá como base para contabilizar o quantitativo total de servidores com cargos comissionados.</t>
        </r>
      </text>
    </comment>
    <comment ref="E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ID#AAABSh8xjnU
     (2024-12-19 11:57:11)
(Células de preenchimento automático). Quantitativo dos cargos comissionados existentes (preenchidos + vagos).</t>
        </r>
      </text>
    </comment>
    <comment ref="E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ID#AAABSh8xj9w
     (2024-12-19 11:57:11)
(Não editar as células em cinza). Quantitativo das funções gratificadas de direção e assessoramento existentes, por servidor. Como essa contagem é por servidor, esse número sempre será "1". Essa coluna servirá como base para contabilizar o quantitativo total de servidores com função gratificada de direção e assessoramento.</t>
        </r>
      </text>
    </comment>
    <comment ref="E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ID#AAABSh8xj2U
     (2024-12-19 11:57:11)
(Células de preenchimento automático). Quantitativo das funções gratificadas de direção e assessoramento existentes (preenchidos + vagos).</t>
        </r>
      </text>
    </comment>
    <comment ref="E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ID#AAABSh8xj0U
     (2024-12-19 11:57:11)
(Não editar as células em cinza). Quantitativo das funções gratificadas de supervisão e apoio existentes, por servidor. Como essa contagem é por servidor, esse número sempre será "1". Essa coluna servirá como base para contabilizar o quantitativo total de servidores com função gratificada de supervisão e apoio.</t>
        </r>
      </text>
    </comment>
    <comment ref="E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ID#AAABSh8xjpU
     (2024-12-19 11:57:11)
(Células de preenchimento automático). Quantitativo das funções gratificadas de supervisão e apoio existentes (preenchidos + vagos).</t>
        </r>
      </text>
    </comment>
    <comment ref="E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ID#AAABSh8xjWw
     (2024-12-19 11:57:10)
(Células de preenchimento automático). Quantitativo dos cargos em comissão + funções gratificadas existentes (preenchidos + vagos).</t>
        </r>
      </text>
    </comment>
    <comment ref="F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ID#AAABSh8xjdI
     (2024-12-19 11:57:10)
Nome completo do servidor ocupante do cargo comissionado. Caso o cargo esteja vago, a palavra "VAGO" deverá ser inserida na célula correspondente.</t>
        </r>
      </text>
    </comment>
    <comment ref="F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ID#AAABSh8xjj0
     (2024-12-19 11:57:11)
Nome completo do servidor ocupante da função gratificada de direção e assessoramento. Caso a função gratificada de direção e assessoramento esteja vago, a palavra "VAGO" deverá ser inserida na célula correspondente.</t>
        </r>
      </text>
    </comment>
    <comment ref="F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ID#AAABSh8xjYg
     (2024-12-19 11:57:10)
Nome completo do servidor ocupante da função gratificada de supervisão e apoio. Caso a função gratificada de supervisão e apoio esteja vago, a palavra "VAGO" deverá ser inserida na célula correspondente.</t>
        </r>
      </text>
    </comment>
    <comment ref="G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ID#AAABSh8xjy8
     (2024-12-19 11:57:11)
Valor do subsídio do agente político, em Reais (R$).</t>
        </r>
      </text>
    </comment>
    <comment ref="G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ID#AAABSh8xjjM
     (2024-12-19 11:57:11)
(Células de preenchimento automático). Valor total dos subsídios dos agentes políticos, em Reais (R$).</t>
        </r>
      </text>
    </comment>
    <comment ref="G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ID#AAABSh8xjo4
     (2024-12-19 11:57:11)
Valor do vencimento do servidor, em Reais (R$).</t>
        </r>
      </text>
    </comment>
    <comment ref="G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ID#AAABSh8xjtE
     (2024-12-19 11:57:11)
(Células de preenchimento automático). Valor total dos vencimentos dos servidores, em Reais (R$).</t>
        </r>
      </text>
    </comment>
    <comment ref="G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ID#AAABSh8SIp8
     (2024-12-19 11:57:10)
Valor do vencimento do servidor, em Reais (R$).</t>
        </r>
      </text>
    </comment>
    <comment ref="G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ID#AAABSh8xjhQ
     (2024-12-19 11:57:11)
(Células de preenchimento automático). Valor total dos vencimentos dos servidores, em Reais (R$).</t>
        </r>
      </text>
    </comment>
    <comment ref="G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ID#AAABSh8xj2o
     (2024-12-19 11:57:11)
(Células de preenchimento automático). Valor total dos vencimentos dos cargos comissionados + funções gratificadas, em Reais (R$).</t>
        </r>
      </text>
    </comment>
    <comment ref="H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ID#AAABSh8xjkk
     (2024-12-19 11:57:11)
Valor do vencimento do servidor, em Reais (R$).</t>
        </r>
      </text>
    </comment>
    <comment ref="H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ID#AAABSh8xjq8
     (2024-12-19 11:57:11)
(Células de preenchimento automático). Valor total dos vencimentos dos servidores, em Reais (R$).</t>
        </r>
      </text>
    </comment>
    <comment ref="H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ID#AAABSh8xjlQ
     (2024-12-19 11:57:11)
Valor da representação paga em razão da função gratificada de direção e assessoramento, em Reais (R$).</t>
        </r>
      </text>
    </comment>
    <comment ref="H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ID#AAABSh8xjoE
     (2024-12-19 11:57:11)
(Células de preenchimento automático). Valor total das representações pagas em razão da função gratificada de direção e assessoramento, em Reais (R$).</t>
        </r>
      </text>
    </comment>
    <comment ref="H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ID#AAABSh8xj8g
     (2024-12-19 11:57:11)
Valor da representação paga em razão da função gratificada de supervisão e apoio, em Reais (R$).</t>
        </r>
      </text>
    </comment>
    <comment ref="H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ID#AAABSh8xjcU
     (2024-12-19 11:57:10)
(Células de preenchimento automático). Valor total das representações pagas em razão da função gratificada de supervisão e apoio, em Reais (R$).</t>
        </r>
      </text>
    </comment>
    <comment ref="H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ID#AAABSh8xj-I
     (2024-12-19 11:57:11)
(Células de preenchimento automático). Valor total das representações pagas em razão dos cargos comissionados + funções gratificadas, em Reais (R$).</t>
        </r>
      </text>
    </comment>
    <comment ref="I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ID#AAABSh8xjeY
     (2024-12-19 11:57:10)
Valor da representação paga em razão do cargo em comissão, em Reais (R$).</t>
        </r>
      </text>
    </comment>
    <comment ref="I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ID#AAABSh8xj7c
     (2024-12-19 11:57:11)
(Células de preenchimento automático). Valor total das representações pagas em razão do cargo em comissão, em Reais (R$).</t>
        </r>
      </text>
    </comment>
    <comment ref="I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ID#AAABSh8xjr8
     (2024-12-19 11:57:11)
(Células de preenchimento automático). Montante resultante da soma entre o vencimento + representação, em Reais (R$).</t>
        </r>
      </text>
    </comment>
    <comment ref="I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ID#AAABSh8xjXs
     (2024-12-19 11:57:10)
(Células de preenchimento automático). Valor total dos montantes resultantes da soma entre os vencimentos + representações, em Reais (R$).</t>
        </r>
      </text>
    </comment>
    <comment ref="I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ID#AAABSh8xjfg
     (2024-12-19 11:57:11)
(Células de preenchimento automático). Montante resultante da soma entre o vencimento + representação, em Reais (R$).</t>
        </r>
      </text>
    </comment>
    <comment ref="I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ID#AAABSh8xjSM
     (2024-12-19 11:57:10)
(Células de preenchimento automático). Valor total dos montantes resultantes da soma entre os vencimentos + representações, em Reais (R$).</t>
        </r>
      </text>
    </comment>
    <comment ref="I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ID#AAABSh8xjqg
     (2024-12-19 11:57:11)
(Células de preenchimento automático). Valor total dos montantes resultantes da soma entre os vencimentos + representações pagas em razão dos cargos comissionados + funções gratificadas, em Reais (R$).</t>
        </r>
      </text>
    </comment>
    <comment ref="J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ID#AAABSh8xj4Q
     (2024-12-19 11:57:11)
(Células de preenchimento automático). Montante resultante da soma entre o subsídio do agente político + vencimento + representação, em Reais (R$).</t>
        </r>
      </text>
    </comment>
    <comment ref="J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ID#AAABSh8xjWU
     (2024-12-19 11:57:10)
(Células de preenchimento automático). Valor total dos montantes resultantes da soma entre os subsídios dos agentes políticos + vencimentos + representações, em Reais (R$).</t>
        </r>
      </text>
    </comment>
  </commentList>
</comments>
</file>

<file path=xl/comments8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A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ID#AAABSh8xj7M
     (2024-12-19 11:57:11)
Descrever o nome do cargo comissionado como consta no Decreto de Alocação do Cargo e/ou Regulamento do órgão ou entidade. Exemplos da SCGE: Secretário Executivo da Controladoria-Geral do Estado, Chefe de Gabinete, Assessor de Comunicação, etc.</t>
        </r>
      </text>
    </comment>
    <comment ref="A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ID#AAABSh8xj5U
     (2024-12-19 11:57:11)
(Não editar as células em cinza). Relação de todos os cargos comissionados, conforme Lei Estadual nº 16.520/2018.</t>
        </r>
      </text>
    </comment>
    <comment ref="A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ID#AAABSh8xjuY
     (2024-12-19 11:57:11)
Descrever o nome da função gratificada de direção e assessoramento, conforme DOE. Exemplos da SCGE: Diretora da Ouvidoria-Geral do Estado, Gestora da Setorial Contábil, Coordenador de Auditoria de Obras Públicas, etc.</t>
        </r>
      </text>
    </comment>
    <comment ref="A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ID#AAABSh8xj2E
     (2024-12-19 11:57:11)
(Não editar as células em cinza). Relação de todas as funções gratificadas de direção e assessoramento, conforme Lei Estadual nº 16.520/2018.</t>
        </r>
      </text>
    </comment>
    <comment ref="A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ID#AAABSh8xjVM
     (2024-12-19 11:57:10)
Descrever o nome da função gratificada de supervisão e apoio como consta no DOE. Exemplos da SCGE: Chefia da Unidade de Apoio e Projetos, Chefia da Unidade de Obras e Serviços de Engenharia, Chefia da Unidade de Licitações e Contratos, etc.</t>
        </r>
      </text>
    </comment>
    <comment ref="A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ID#AAABSh8xj2A
     (2024-12-19 11:57:11)
(Não editar as células em cinza). Relação de todas as funções gratificadas de supervisão e apoio, conforme Lei Estadual nº 16.520/2018.</t>
        </r>
      </text>
    </comment>
    <comment ref="A14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ID#AAABSh8xjY8
     (2024-12-19 11:57:10)
Verificar se não seria mais adequado substituir representações por remuneração, uma vez que, no caso de Cargo em Comissão, inclui tb. o vencimento para os não efetivos
	-Bianca Rosa
Item ajustado!
	-ricardo Alves Paiva</t>
        </r>
      </text>
    </comment>
    <comment ref="B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ID#AAABSh8xj5M
     (2024-12-19 11:57:11)
(célula de preenchimento obrigatório, pois serve de base para a contabilização dos quantitativos totais de cargos, funções e gratificações preenchidos e vagos). Lista suspensa. Simbolo do cargo comissionado, conforme Lei Estadual No 16.520/2018. Opções: DAS, DAS-1, DAS-2, DAS-3, DAS-4, DAS-5, CAA-1, CAA-2, CAA-3, CAA-4 e CAA-5.</t>
        </r>
      </text>
    </comment>
    <comment ref="B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ID#AAABSh8xjT0
     (2024-12-19 11:57:10)
(Não editar as células em cinza). Relação de todos os símbolos dos cargos comissionados, conforme Lei Estadual nº 16.520/2018.</t>
        </r>
      </text>
    </comment>
    <comment ref="B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ID#AAABSh8xjgI
     (2024-12-19 11:57:11)
(célula de preenchimento obrigatório, pois serve de base para a contabilização dos quantitativos totais de cargos, funções e gratificações preenchidos e vagos). Lista suspensa. Simbolo da função gratificada de direção e assessoramento, conforme Lei Estadual No 16.520/2018. Opções: FDA, FDA-1, FDA-2, FDA-3, FDA-4.</t>
        </r>
      </text>
    </comment>
    <comment ref="B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ID#AAABSh8xjkU
     (2024-12-19 11:57:11)
(Não editar as células em cinza). Relação de todos os símbolos das funções gratificadas de direção e assessoramento, conforme Lei Estadual nº 16.520/2018.</t>
        </r>
      </text>
    </comment>
    <comment ref="B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ID#AAABSh8xjrM
     (2024-12-19 11:57:11)
(célula de preenchimento obrigatório, pois serve de base para a contabilização dos quantitativos totais de cargos, funções e gratificações preenchidos e vagos). Lista suspensa. Simbolo da função gratificada de supervisão e apoio, conforme Lei Estadual No 16.520/2018. Opções: FGS-1, FGS-2, FGS-3, FGA-1, FGA-2 e FGA-3.</t>
        </r>
      </text>
    </comment>
    <comment ref="B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ID#AAABSh8xj9I
     (2024-12-19 11:57:11)
(Não editar as células em cinza). Relação de todos os símbolos das funções gratificadas de supervisão e apoio, conforme Lei Estadual nº 16.520/2018.</t>
        </r>
      </text>
    </comment>
    <comment ref="C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ID#AAABSh8xj4Y
     (2024-12-19 11:57:11)
Descrever a sigla da lotação referente ao cargo comissionado. Exemplos de siglas da SCGE: GAB/SECGE, GAB/CGAB, CGAB/ASC, etc.</t>
        </r>
      </text>
    </comment>
    <comment ref="C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ID#AAABSh8xjic
     (2024-12-19 11:57:11)
(Células de preenchimento automático). Quantitativo dos cargos comissionados preenchidos.</t>
        </r>
      </text>
    </comment>
    <comment ref="C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ID#AAABSh8xje4
     (2024-12-19 11:57:11)
Descrever a sigla da lotação referente à função gratificada de direção e assessoramento. Exemplos de siglas da SCGE: GAB/DOGE, DPGE/GAF/GSC, DAUD/COP, etc.</t>
        </r>
      </text>
    </comment>
    <comment ref="C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ID#AAABSh8xjww
     (2024-12-19 11:57:11)
(Células de preenchimento automático). Quantitativo das funções gratificadas de direção e assessoramento preenchidos.</t>
        </r>
      </text>
    </comment>
    <comment ref="C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ID#AAABSh8xjlo
     (2024-12-19 11:57:11)
Descrever a sigla da lotação referente à função gratificada de supervisão e apoio. Exemplos de siglas da SCGE: DAUD/UAPP, DAUD/COP/UAOP, DAUD/CLC/UALC, etc.</t>
        </r>
      </text>
    </comment>
    <comment ref="C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ID#AAABSh8xjmM
     (2024-12-19 11:57:11)
(Células de preenchimento automático). Quantitativo das funções gratificadas de supervisão e apoio preenchidos.</t>
        </r>
      </text>
    </comment>
    <comment ref="C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ID#AAABSh8XjeM
     (2024-12-19 11:57:10)
(Células de preenchimento automático). Quantitativo dos cargos em comissão + funções gratificadas preenchidos.</t>
        </r>
      </text>
    </comment>
    <comment ref="D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ID#AAABSh8xjrA
     (2024-12-19 11:57:11)
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D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ID#AAABSh8xjdA
     (2024-12-19 11:57:10)
(Células de preenchimento automático). Quantitativo dos cargos comissionados vagos.</t>
        </r>
      </text>
    </comment>
    <comment ref="D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ID#AAABSh8xjtk
     (2024-12-19 11:57:11)
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D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ID#AAABSh8xjsc
     (2024-12-19 11:57:11)
(Células de preenchimento automático). Quantitativo das funções gratificadas de direção e assessoramento vagas.</t>
        </r>
      </text>
    </comment>
    <comment ref="D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ID#AAABSh8xjVg
     (2024-12-19 11:57:10)
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D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ID#AAABSh8xj1M
     (2024-12-19 11:57:11)
(Células de preenchimento automático). Quantitativo das funções gratificadas de supervisão e apoio vagos.</t>
        </r>
      </text>
    </comment>
    <comment ref="D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ID#AAABSh8xjn0
     (2024-12-19 11:57:11)
(Células de preenchimento automático). Quantitativo dos cargos em comissão + funções gratificadas vagos.</t>
        </r>
      </text>
    </comment>
    <comment ref="E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ID#AAABSh8xjYQ
     (2024-12-19 11:57:10)
(Não editar as células em cinza). Quantitativo dos cargos comissionados existentes, por servidor. Como essa contagem é por servidor, esse número sempre será "1". Essa coluna servirá como base para contabilizar o quantitativo total de servidores com cargos comissionados.</t>
        </r>
      </text>
    </comment>
    <comment ref="E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ID#AAABSh8xjfc
     (2024-12-19 11:57:11)
(Células de preenchimento automático). Quantitativo dos cargos comissionados existentes (preenchidos + vagos).</t>
        </r>
      </text>
    </comment>
    <comment ref="E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ID#AAABSh8xj70
     (2024-12-19 11:57:11)
(Não editar as células em cinza). Quantitativo das funções gratificadas de direção e assessoramento existentes, por servidor. Como essa contagem é por servidor, esse número sempre será "1". Essa coluna servirá como base para contabilizar o quantitativo total de servidores com função gratificada de direção e assessoramento.</t>
        </r>
      </text>
    </comment>
    <comment ref="E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ID#AAABSh8xjss
     (2024-12-19 11:57:11)
(Células de preenchimento automático). Quantitativo das funções gratificadas de direção e assessoramento existentes (preenchidos + vagos).</t>
        </r>
      </text>
    </comment>
    <comment ref="E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ID#AAABSh8xjgo
     (2024-12-19 11:57:11)
(Não editar as células em cinza). Quantitativo das funções gratificadas de supervisão e apoio existentes, por servidor. Como essa contagem é por servidor, esse número sempre será "1". Essa coluna servirá como base para contabilizar o quantitativo total de servidores com função gratificada de supervisão e apoio.</t>
        </r>
      </text>
    </comment>
    <comment ref="E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ID#AAABSh8xjp8
     (2024-12-19 11:57:11)
(Células de preenchimento automático). Quantitativo das funções gratificadas de supervisão e apoio existentes (preenchidos + vagos).</t>
        </r>
      </text>
    </comment>
    <comment ref="E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ID#AAABSh8xj-M
     (2024-12-19 11:57:11)
(Células de preenchimento automático). Quantitativo dos cargos em comissão + funções gratificadas existentes (preenchidos + vagos).</t>
        </r>
      </text>
    </comment>
    <comment ref="F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ID#AAABSh8xjwk
     (2024-12-19 11:57:11)
Nome completo do servidor ocupante do cargo comissionado. Caso o cargo esteja vago, a palavra "VAGO" deverá ser inserida na célula correspondente.</t>
        </r>
      </text>
    </comment>
    <comment ref="F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ID#AAABSh8SIp0
     (2024-12-19 11:57:10)
Nome completo do servidor ocupante da função gratificada de direção e assessoramento. Caso a função gratificada de direção e assessoramento esteja vago, a palavra "VAGO" deverá ser inserida na célula correspondente.</t>
        </r>
      </text>
    </comment>
    <comment ref="F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ID#AAABSh8xj0A
     (2024-12-19 11:57:11)
Nome completo do servidor ocupante da função gratificada de supervisão e apoio. Caso a função gratificada de supervisão e apoio esteja vago, a palavra "VAGO" deverá ser inserida na célula correspondente.</t>
        </r>
      </text>
    </comment>
    <comment ref="G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ID#AAABSh8xj2g
     (2024-12-19 11:57:11)
Valor do subsídio do agente político, em Reais (R$).</t>
        </r>
      </text>
    </comment>
    <comment ref="G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ID#AAABSh8xj20
     (2024-12-19 11:57:11)
(Células de preenchimento automático). Valor total dos subsídios dos agentes políticos, em Reais (R$).</t>
        </r>
      </text>
    </comment>
    <comment ref="G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ID#AAABSh8xjoQ
     (2024-12-19 11:57:11)
Valor do vencimento do servidor, em Reais (R$).</t>
        </r>
      </text>
    </comment>
    <comment ref="G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ID#AAABSh8xjfA
     (2024-12-19 11:57:11)
(Células de preenchimento automático). Valor total dos vencimentos dos servidores, em Reais (R$).</t>
        </r>
      </text>
    </comment>
    <comment ref="G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ID#AAABSh8xj24
     (2024-12-19 11:57:11)
Valor do vencimento do servidor, em Reais (R$).</t>
        </r>
      </text>
    </comment>
    <comment ref="G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ID#AAABSh8xjXU
     (2024-12-19 11:57:10)
(Células de preenchimento automático). Valor total dos vencimentos dos servidores, em Reais (R$).</t>
        </r>
      </text>
    </comment>
    <comment ref="G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ID#AAABSh8xj5s
     (2024-12-19 11:57:11)
(Células de preenchimento automático). Valor total dos vencimentos dos cargos comissionados + funções gratificadas, em Reais (R$).</t>
        </r>
      </text>
    </comment>
    <comment ref="H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ID#AAABSh8xjs8
     (2024-12-19 11:57:11)
Valor do vencimento do servidor, em Reais (R$).</t>
        </r>
      </text>
    </comment>
    <comment ref="H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ID#AAABSh8xjbM
     (2024-12-19 11:57:10)
(Células de preenchimento automático). Valor total dos vencimentos dos servidores, em Reais (R$).</t>
        </r>
      </text>
    </comment>
    <comment ref="H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ID#AAABSh8xjYk
     (2024-12-19 11:57:10)
Valor da representação paga em razão da função gratificada de direção e assessoramento, em Reais (R$).</t>
        </r>
      </text>
    </comment>
    <comment ref="H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ID#AAABSh8xjYI
     (2024-12-19 11:57:10)
(Células de preenchimento automático). Valor total das representações pagas em razão da função gratificada de direção e assessoramento, em Reais (R$).</t>
        </r>
      </text>
    </comment>
    <comment ref="H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ID#AAABSh8xjW8
     (2024-12-19 11:57:10)
Valor da representação paga em razão da função gratificada de supervisão e apoio, em Reais (R$).</t>
        </r>
      </text>
    </comment>
    <comment ref="H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ID#AAABSh8xjcw
     (2024-12-19 11:57:10)
(Células de preenchimento automático). Valor total das representações pagas em razão da função gratificada de supervisão e apoio, em Reais (R$).</t>
        </r>
      </text>
    </comment>
    <comment ref="H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ID#AAABSh8xjp0
     (2024-12-19 11:57:11)
(Células de preenchimento automático). Valor total das representações pagas em razão dos cargos comissionados + funções gratificadas, em Reais (R$).</t>
        </r>
      </text>
    </comment>
    <comment ref="I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ID#AAABSh8xjYA
     (2024-12-19 11:57:10)
Valor da representação paga em razão do cargo em comissão, em Reais (R$).</t>
        </r>
      </text>
    </comment>
    <comment ref="I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ID#AAABSh8xjbU
     (2024-12-19 11:57:10)
(Células de preenchimento automático). Valor total das representações pagas em razão do cargo em comissão, em Reais (R$).</t>
        </r>
      </text>
    </comment>
    <comment ref="I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ID#AAABSh8xjkc
     (2024-12-19 11:57:11)
(Células de preenchimento automático). Montante resultante da soma entre o vencimento + representação, em Reais (R$).</t>
        </r>
      </text>
    </comment>
    <comment ref="I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ID#AAABSh8xj14
     (2024-12-19 11:57:11)
(Células de preenchimento automático). Valor total dos montantes resultantes da soma entre os vencimentos + representações, em Reais (R$).</t>
        </r>
      </text>
    </comment>
    <comment ref="I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ID#AAABSh8xjdo
     (2024-12-19 11:57:10)
(Células de preenchimento automático). Montante resultante da soma entre o vencimento + representação, em Reais (R$).</t>
        </r>
      </text>
    </comment>
    <comment ref="I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ID#AAABSh8xjgM
     (2024-12-19 11:57:11)
(Células de preenchimento automático). Valor total dos montantes resultantes da soma entre os vencimentos + representações, em Reais (R$).</t>
        </r>
      </text>
    </comment>
    <comment ref="I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ID#AAABSh8xjzU
     (2024-12-19 11:57:11)
(Células de preenchimento automático). Valor total dos montantes resultantes da soma entre os vencimentos + representações pagas em razão dos cargos comissionados + funções gratificadas, em Reais (R$).</t>
        </r>
      </text>
    </comment>
    <comment ref="J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ID#AAABSh8xjTY
     (2024-12-19 11:57:10)
(Células de preenchimento automático). Montante resultante da soma entre o subsídio do agente político + vencimento + representação, em Reais (R$).</t>
        </r>
      </text>
    </comment>
    <comment ref="J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ID#AAABSh8xjeQ
     (2024-12-19 11:57:10)
(Células de preenchimento automático). Valor total dos montantes resultantes da soma entre os subsídios dos agentes políticos + vencimentos + representações, em Reais (R$).</t>
        </r>
      </text>
    </comment>
  </commentList>
</comments>
</file>

<file path=xl/comments9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A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ID#AAABSh8xjuI
     (2024-12-19 11:57:11)
Descrever o nome do cargo comissionado como consta no Decreto de Alocação do Cargo e/ou Regulamento do órgão ou entidade. Exemplos da SCGE: Secretário Executivo da Controladoria-Geral do Estado, Chefe de Gabinete, Assessor de Comunicação, etc.</t>
        </r>
      </text>
    </comment>
    <comment ref="A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ID#AAABSh8xjb4
     (2024-12-19 11:57:10)
(Não editar as células em cinza). Relação de todos os cargos comissionados, conforme Lei Estadual nº 16.520/2018.</t>
        </r>
      </text>
    </comment>
    <comment ref="A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ID#AAABSh8xjko
     (2024-12-19 11:57:11)
Descrever o nome da função gratificada de direção e assessoramento, conforme DOE. Exemplos da SCGE: Diretora da Ouvidoria-Geral do Estado, Gestora da Setorial Contábil, Coordenador de Auditoria de Obras Públicas, etc.</t>
        </r>
      </text>
    </comment>
    <comment ref="A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ID#AAABSh8xjd4
     (2024-12-19 11:57:10)
(Não editar as células em cinza). Relação de todas as funções gratificadas de direção e assessoramento, conforme Lei Estadual nº 16.520/2018.</t>
        </r>
      </text>
    </comment>
    <comment ref="A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ID#AAABSh8xj0Y
     (2024-12-19 11:57:11)
Descrever o nome da função gratificada de supervisão e apoio como consta no DOE. Exemplos da SCGE: Chefia da Unidade de Apoio e Projetos, Chefia da Unidade de Obras e Serviços de Engenharia, Chefia da Unidade de Licitações e Contratos, etc.</t>
        </r>
      </text>
    </comment>
    <comment ref="A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ID#AAABSh8xjp4
     (2024-12-19 11:57:11)
(Não editar as células em cinza). Relação de todas as funções gratificadas de supervisão e apoio, conforme Lei Estadual nº 16.520/2018.</t>
        </r>
      </text>
    </comment>
    <comment ref="A14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ID#AAABSh8xjxE
     (2024-12-19 11:57:11)
Verificar se não seria mais adequado substituir representações por remuneração, uma vez que, no caso de Cargo em Comissão, inclui tb. o vencimento para os não efetivos
	-Bianca Rosa
Item ajustado!
	-ricardo Alves Paiva</t>
        </r>
      </text>
    </comment>
    <comment ref="B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ID#AAABSh8xjag
     (2024-12-19 11:57:10)
(célula de preenchimento obrigatório, pois serve de base para a contabilização dos quantitativos totais de cargos, funções e gratificações preenchidos e vagos). Lista suspensa. Simbolo do cargo comissionado, conforme Lei Estadual No 16.520/2018. Opções: DAS, DAS-1, DAS-2, DAS-3, DAS-4, DAS-5, CAA-1, CAA-2, CAA-3, CAA-4 e CAA-5.</t>
        </r>
      </text>
    </comment>
    <comment ref="B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ID#AAABSh8xjXk
     (2024-12-19 11:57:10)
(Não editar as células em cinza). Relação de todos os símbolos dos cargos comissionados, conforme Lei Estadual nº 16.520/2018.</t>
        </r>
      </text>
    </comment>
    <comment ref="B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ID#AAABSh8xj74
     (2024-12-19 11:57:11)
(célula de preenchimento obrigatório, pois serve de base para a contabilização dos quantitativos totais de cargos, funções e gratificações preenchidos e vagos). Lista suspensa. Simbolo da função gratificada de direção e assessoramento, conforme Lei Estadual No 16.520/2018. Opções: FDA, FDA-1, FDA-2, FDA-3, FDA-4.</t>
        </r>
      </text>
    </comment>
    <comment ref="B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ID#AAABSh8xjsg
     (2024-12-19 11:57:11)
(Não editar as células em cinza). Relação de todos os símbolos das funções gratificadas de direção e assessoramento, conforme Lei Estadual nº 16.520/2018.</t>
        </r>
      </text>
    </comment>
    <comment ref="B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ID#AAABSh8xj38
     (2024-12-19 11:57:11)
(célula de preenchimento obrigatório, pois serve de base para a contabilização dos quantitativos totais de cargos, funções e gratificações preenchidos e vagos). Lista suspensa. Simbolo da função gratificada de supervisão e apoio, conforme Lei Estadual No 16.520/2018. Opções: FGS-1, FGS-2, FGS-3, FGA-1, FGA-2 e FGA-3.</t>
        </r>
      </text>
    </comment>
    <comment ref="B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ID#AAABSh4gdqQ
     (2024-12-19 11:57:10)
(Não editar as células em cinza). Relação de todos os símbolos das funções gratificadas de supervisão e apoio, conforme Lei Estadual nº 16.520/2018.</t>
        </r>
      </text>
    </comment>
    <comment ref="C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ID#AAABSh8xjYo
     (2024-12-19 11:57:10)
Descrever a sigla da lotação referente ao cargo comissionado. Exemplos de siglas da SCGE: GAB/SECGE, GAB/CGAB, CGAB/ASC, etc.</t>
        </r>
      </text>
    </comment>
    <comment ref="C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ID#AAABSh8xjSY
     (2024-12-19 11:57:10)
(Células de preenchimento automático). Quantitativo dos cargos comissionados preenchidos.</t>
        </r>
      </text>
    </comment>
    <comment ref="C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ID#AAABSh8xjXw
     (2024-12-19 11:57:10)
Descrever a sigla da lotação referente à função gratificada de direção e assessoramento. Exemplos de siglas da SCGE: GAB/DOGE, DPGE/GAF/GSC, DAUD/COP, etc.</t>
        </r>
      </text>
    </comment>
    <comment ref="C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ID#AAABSh8xjkE
     (2024-12-19 11:57:11)
(Células de preenchimento automático). Quantitativo das funções gratificadas de direção e assessoramento preenchidos.</t>
        </r>
      </text>
    </comment>
    <comment ref="C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ID#AAABSh8xjWI
     (2024-12-19 11:57:10)
Descrever a sigla da lotação referente à função gratificada de supervisão e apoio. Exemplos de siglas da SCGE: DAUD/UAPP, DAUD/COP/UAOP, DAUD/CLC/UALC, etc.</t>
        </r>
      </text>
    </comment>
    <comment ref="C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ID#AAABSh8xjT4
     (2024-12-19 11:57:10)
(Células de preenchimento automático). Quantitativo das funções gratificadas de supervisão e apoio preenchidos.</t>
        </r>
      </text>
    </comment>
    <comment ref="C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ID#AAABSh8xjcs
     (2024-12-19 11:57:10)
(Células de preenchimento automático). Quantitativo dos cargos em comissão + funções gratificadas preenchidos.</t>
        </r>
      </text>
    </comment>
    <comment ref="D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ID#AAABSh8xjhI
     (2024-12-19 11:57:11)
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D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ID#AAABSh8xjew
     (2024-12-19 11:57:11)
(Células de preenchimento automático). Quantitativo dos cargos comissionados vagos.</t>
        </r>
      </text>
    </comment>
    <comment ref="D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ID#AAABSh8xjvw
     (2024-12-19 11:57:11)
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D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ID#AAABSh8xjS4
     (2024-12-19 11:57:10)
(Células de preenchimento automático). Quantitativo das funções gratificadas de direção e assessoramento vagas.</t>
        </r>
      </text>
    </comment>
    <comment ref="D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ID#AAABSh8xja0
     (2024-12-19 11:57:10)
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      </r>
      </text>
    </comment>
    <comment ref="D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ID#AAABSh8xjUQ
     (2024-12-19 11:57:10)
(Células de preenchimento automático). Quantitativo das funções gratificadas de supervisão e apoio vagos.</t>
        </r>
      </text>
    </comment>
    <comment ref="D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ID#AAABSh8xj8I
     (2024-12-19 11:57:11)
(Células de preenchimento automático). Quantitativo dos cargos em comissão + funções gratificadas vagos.</t>
        </r>
      </text>
    </comment>
    <comment ref="E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ID#AAABSh8xj1o
     (2024-12-19 11:57:11)
(Não editar as células em cinza). Quantitativo dos cargos comissionados existentes, por servidor. Como essa contagem é por servidor, esse número sempre será "1". Essa coluna servirá como base para contabilizar o quantitativo total de servidores com cargos comissionados.</t>
        </r>
      </text>
    </comment>
    <comment ref="E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ID#AAABSh8xjt0
     (2024-12-19 11:57:11)
(Células de preenchimento automático). Quantitativo dos cargos comissionados existentes (preenchidos + vagos).</t>
        </r>
      </text>
    </comment>
    <comment ref="E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ID#AAABSh8xjYE
     (2024-12-19 11:57:10)
(Não editar as células em cinza). Quantitativo das funções gratificadas de direção e assessoramento existentes, por servidor. Como essa contagem é por servidor, esse número sempre será "1". Essa coluna servirá como base para contabilizar o quantitativo total de servidores com função gratificada de direção e assessoramento.</t>
        </r>
      </text>
    </comment>
    <comment ref="E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ID#AAABSh8xjc0
     (2024-12-19 11:57:10)
(Células de preenchimento automático). Quantitativo das funções gratificadas de direção e assessoramento existentes (preenchidos + vagos).</t>
        </r>
      </text>
    </comment>
    <comment ref="E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ID#AAABSh8xj1Q
     (2024-12-19 11:57:11)
(Não editar as células em cinza). Quantitativo das funções gratificadas de supervisão e apoio existentes, por servidor. Como essa contagem é por servidor, esse número sempre será "1". Essa coluna servirá como base para contabilizar o quantitativo total de servidores com função gratificada de supervisão e apoio.</t>
        </r>
      </text>
    </comment>
    <comment ref="E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ID#AAABSh8xj1c
     (2024-12-19 11:57:11)
(Células de preenchimento automático). Quantitativo das funções gratificadas de supervisão e apoio existentes (preenchidos + vagos).</t>
        </r>
      </text>
    </comment>
    <comment ref="E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ID#AAABSh8xjs0
     (2024-12-19 11:57:11)
(Células de preenchimento automático). Quantitativo dos cargos em comissão + funções gratificadas existentes (preenchidos + vagos).</t>
        </r>
      </text>
    </comment>
    <comment ref="F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ID#AAABSh8xjaM
     (2024-12-19 11:57:10)
Nome completo do servidor ocupante do cargo comissionado. Caso o cargo esteja vago, a palavra "VAGO" deverá ser inserida na célula correspondente.</t>
        </r>
      </text>
    </comment>
    <comment ref="F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ID#AAABSh8xjbg
     (2024-12-19 11:57:10)
Nome completo do servidor ocupante da função gratificada de direção e assessoramento. Caso a função gratificada de direção e assessoramento esteja vago, a palavra "VAGO" deverá ser inserida na célula correspondente.</t>
        </r>
      </text>
    </comment>
    <comment ref="F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ID#AAABSh8xjXI
     (2024-12-19 11:57:10)
Nome completo do servidor ocupante da função gratificada de supervisão e apoio. Caso a função gratificada de supervisão e apoio esteja vago, a palavra "VAGO" deverá ser inserida na célula correspondente.</t>
        </r>
      </text>
    </comment>
    <comment ref="G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ID#AAABSh8xju0
     (2024-12-19 11:57:11)
Valor do subsídio do agente político, em Reais (R$).</t>
        </r>
      </text>
    </comment>
    <comment ref="G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ID#AAABSh8xj6M
     (2024-12-19 11:57:11)
(Células de preenchimento automático). Valor total dos subsídios dos agentes políticos, em Reais (R$).</t>
        </r>
      </text>
    </comment>
    <comment ref="G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ID#AAABSh4gdqM
     (2024-12-19 11:57:10)
Valor do vencimento do servidor, em Reais (R$).</t>
        </r>
      </text>
    </comment>
    <comment ref="G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ID#AAABSh8xjz0
     (2024-12-19 11:57:11)
(Células de preenchimento automático). Valor total dos vencimentos dos servidores, em Reais (R$).</t>
        </r>
      </text>
    </comment>
    <comment ref="G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ID#AAABSh8xjbk
     (2024-12-19 11:57:10)
Valor do vencimento do servidor, em Reais (R$).</t>
        </r>
      </text>
    </comment>
    <comment ref="G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ID#AAABSh8xj3M
     (2024-12-19 11:57:11)
(Células de preenchimento automático). Valor total dos vencimentos dos servidores, em Reais (R$).</t>
        </r>
      </text>
    </comment>
    <comment ref="G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ID#AAABSh8xjvk
     (2024-12-19 11:57:11)
(Células de preenchimento automático). Valor total dos vencimentos dos cargos comissionados + funções gratificadas, em Reais (R$).</t>
        </r>
      </text>
    </comment>
    <comment ref="H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ID#AAABSh8xjmo
     (2024-12-19 11:57:11)
Valor do vencimento do servidor, em Reais (R$).</t>
        </r>
      </text>
    </comment>
    <comment ref="H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ID#AAABSh8xj28
     (2024-12-19 11:57:11)
(Células de preenchimento automático). Valor total dos vencimentos dos servidores, em Reais (R$).</t>
        </r>
      </text>
    </comment>
    <comment ref="H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ID#AAABSh8xj9M
     (2024-12-19 11:57:11)
Valor da representação paga em razão da função gratificada de direção e assessoramento, em Reais (R$).</t>
        </r>
      </text>
    </comment>
    <comment ref="H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ID#AAABSh8xjTE
     (2024-12-19 11:57:10)
(Células de preenchimento automático). Valor total das representações pagas em razão da função gratificada de direção e assessoramento, em Reais (R$).</t>
        </r>
      </text>
    </comment>
    <comment ref="H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ID#AAABSh8xjw0
     (2024-12-19 11:57:11)
Valor da representação paga em razão da função gratificada de supervisão e apoio, em Reais (R$).</t>
        </r>
      </text>
    </comment>
    <comment ref="H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ID#AAABSh8xjWs
     (2024-12-19 11:57:10)
(Células de preenchimento automático). Valor total das representações pagas em razão da função gratificada de supervisão e apoio, em Reais (R$).</t>
        </r>
      </text>
    </comment>
    <comment ref="H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ID#AAABSh8xjeE
     (2024-12-19 11:57:10)
(Células de preenchimento automático). Valor total das representações pagas em razão dos cargos comissionados + funções gratificadas, em Reais (R$).</t>
        </r>
      </text>
    </comment>
    <comment ref="I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ID#AAABSh8xjVo
     (2024-12-19 11:57:10)
Valor da representação paga em razão do cargo em comissão, em Reais (R$).</t>
        </r>
      </text>
    </comment>
    <comment ref="I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ID#AAABSh8xj3w
     (2024-12-19 11:57:11)
(Células de preenchimento automático). Valor total das representações pagas em razão do cargo em comissão, em Reais (R$).</t>
        </r>
      </text>
    </comment>
    <comment ref="I10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ID#AAABSh8xj3Y
     (2024-12-19 11:57:11)
(Células de preenchimento automático). Montante resultante da soma entre o vencimento + representação, em Reais (R$).</t>
        </r>
      </text>
    </comment>
    <comment ref="I11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ID#AAABSh8xj9s
     (2024-12-19 11:57:11)
(Células de preenchimento automático). Valor total dos montantes resultantes da soma entre os vencimentos + representações, em Reais (R$).</t>
        </r>
      </text>
    </comment>
    <comment ref="I12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ID#AAABSh8SIps
     (2024-12-19 11:57:10)
(Células de preenchimento automático). Montante resultante da soma entre o vencimento + representação, em Reais (R$).</t>
        </r>
      </text>
    </comment>
    <comment ref="I133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ID#AAABSh8xj0g
     (2024-12-19 11:57:11)
(Células de preenchimento automático). Valor total dos montantes resultantes da soma entre os vencimentos + representações, em Reais (R$).</t>
        </r>
      </text>
    </comment>
    <comment ref="I142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ID#AAABSh8xj7g
     (2024-12-19 11:57:11)
(Células de preenchimento automático). Valor total dos montantes resultantes da soma entre os vencimentos + representações pagas em razão dos cargos comissionados + funções gratificadas, em Reais (R$).</t>
        </r>
      </text>
    </comment>
    <comment ref="J6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ID#AAABSh8xjuw
     (2024-12-19 11:57:11)
(Células de preenchimento automático). Montante resultante da soma entre o subsídio do agente político + vencimento + representação, em Reais (R$).</t>
        </r>
      </text>
    </comment>
    <comment ref="J87" authorId="0">
      <text>
        <r>
          <rPr>
            <sz val="11"/>
            <color rgb="FF000000"/>
            <rFont val="Arial"/>
            <family val="0"/>
            <charset val="1"/>
          </rPr>
          <t xml:space="preserve">======
ID#AAABSh8xjrc
     (2024-12-19 11:57:11)
(Células de preenchimento automático). Valor total dos montantes resultantes da soma entre os subsídios dos agentes políticos + vencimentos + representações, em Reais (R$).</t>
        </r>
      </text>
    </comment>
  </commentList>
</comments>
</file>

<file path=xl/sharedStrings.xml><?xml version="1.0" encoding="utf-8"?>
<sst xmlns="http://schemas.openxmlformats.org/spreadsheetml/2006/main" count="7201" uniqueCount="418">
  <si>
    <t xml:space="preserve">                               GOVERNO DO ESTADO DE PERNAMBUCO </t>
  </si>
  <si>
    <t xml:space="preserve">                               Agência de Empreemdedorismo de Pernambuco - AGE</t>
  </si>
  <si>
    <t xml:space="preserve">                               ANEXO II - CARGOS EM COMISSÃO E FUNÇÕES GRATIFICADAS [DESCRITIVO DOS OCUPANTES, QUANTITATIVOS E VAGAS NÃO PREENCHIDAS] (ITENS 4.3 E 4.4 DO ANEXO I, DA PORTARIA SCGE Nº 27/2022)</t>
  </si>
  <si>
    <t xml:space="preserve">ATUALIZADO EM 18/12/2024</t>
  </si>
  <si>
    <t xml:space="preserve">CARGOS COMISSIONADOS</t>
  </si>
  <si>
    <t xml:space="preserve">DESCRITIVO [3]</t>
  </si>
  <si>
    <t xml:space="preserve">SÍMBOLO [4]</t>
  </si>
  <si>
    <t xml:space="preserve">LOTAÇÃO [5]</t>
  </si>
  <si>
    <t xml:space="preserve">CATEGORIA [6]</t>
  </si>
  <si>
    <t xml:space="preserve">QTD. [7]</t>
  </si>
  <si>
    <t xml:space="preserve">SERVIDOR [8]</t>
  </si>
  <si>
    <t xml:space="preserve">AGP [9]</t>
  </si>
  <si>
    <t xml:space="preserve">VENCIMENTO [10]</t>
  </si>
  <si>
    <t xml:space="preserve">REPRESENTAÇÃO [11]</t>
  </si>
  <si>
    <t xml:space="preserve">MONTANTE [12]</t>
  </si>
  <si>
    <t xml:space="preserve">Presidente</t>
  </si>
  <si>
    <t xml:space="preserve">DAS</t>
  </si>
  <si>
    <t xml:space="preserve">AGE</t>
  </si>
  <si>
    <t xml:space="preserve">COM</t>
  </si>
  <si>
    <t xml:space="preserve">Angela Mochel de Souza Netto</t>
  </si>
  <si>
    <t xml:space="preserve">Cargos - AGE</t>
  </si>
  <si>
    <t xml:space="preserve">Diretor de Operações e Negócios</t>
  </si>
  <si>
    <t xml:space="preserve">Ivete Jurema Esteves Lacerda</t>
  </si>
  <si>
    <t xml:space="preserve">Diretor de Planejamento e Gestão</t>
  </si>
  <si>
    <t xml:space="preserve">Rodrigo Venâncio da Silva</t>
  </si>
  <si>
    <t xml:space="preserve">RESUMO</t>
  </si>
  <si>
    <t xml:space="preserve">Diretor Financeiro e de Planejamento e Controle</t>
  </si>
  <si>
    <t xml:space="preserve">EXQ</t>
  </si>
  <si>
    <t xml:space="preserve">Adilson Gomes Barbosa</t>
  </si>
  <si>
    <t xml:space="preserve">EXISTENTES</t>
  </si>
  <si>
    <t xml:space="preserve">OCUPADOS</t>
  </si>
  <si>
    <t xml:space="preserve">VAGOS</t>
  </si>
  <si>
    <t xml:space="preserve">SIMBOLOS</t>
  </si>
  <si>
    <t xml:space="preserve">Superintendente Jurídico</t>
  </si>
  <si>
    <t xml:space="preserve">DAS-2</t>
  </si>
  <si>
    <t xml:space="preserve">Paulo Marcelo Serpa</t>
  </si>
  <si>
    <t xml:space="preserve">Superintendente de Pequenos Negócios</t>
  </si>
  <si>
    <t xml:space="preserve">Alessandro Cavalcante de Andrade</t>
  </si>
  <si>
    <t xml:space="preserve">Diretor</t>
  </si>
  <si>
    <t xml:space="preserve">Superintendente Financeiro</t>
  </si>
  <si>
    <t xml:space="preserve">Rayanna Vanessa Bezerra Neves Silva</t>
  </si>
  <si>
    <t xml:space="preserve">Superintendente</t>
  </si>
  <si>
    <t xml:space="preserve">Superintendente de Análise de Crédito</t>
  </si>
  <si>
    <t xml:space="preserve">Devison Ramos de Brito Marques</t>
  </si>
  <si>
    <t xml:space="preserve">Gerente</t>
  </si>
  <si>
    <t xml:space="preserve">DAS-4</t>
  </si>
  <si>
    <t xml:space="preserve">Superintendente de Tecnologia da Comunicação e Informação</t>
  </si>
  <si>
    <t xml:space="preserve">José Nilo Martins Sampaio</t>
  </si>
  <si>
    <t xml:space="preserve">Assessor</t>
  </si>
  <si>
    <t xml:space="preserve">DAS-5</t>
  </si>
  <si>
    <t xml:space="preserve">Superintendente de Operações Especiais </t>
  </si>
  <si>
    <t xml:space="preserve">Antônio Jacome de Araújo Neto</t>
  </si>
  <si>
    <t xml:space="preserve">Analista</t>
  </si>
  <si>
    <t xml:space="preserve">CAA-1</t>
  </si>
  <si>
    <t xml:space="preserve">Gerente de Análise de Crédito</t>
  </si>
  <si>
    <t xml:space="preserve">Alessandra Regina de Lima Alves</t>
  </si>
  <si>
    <t xml:space="preserve">Assistente Sênior</t>
  </si>
  <si>
    <t xml:space="preserve">CAA-2</t>
  </si>
  <si>
    <t xml:space="preserve">Gerente Administrativo</t>
  </si>
  <si>
    <t xml:space="preserve">Christiane Cavalcanti Vicente da Silva</t>
  </si>
  <si>
    <t xml:space="preserve">Assistente Pleno</t>
  </si>
  <si>
    <t xml:space="preserve">CAA-3</t>
  </si>
  <si>
    <t xml:space="preserve">Gerente de Compliance e Controles Internos</t>
  </si>
  <si>
    <t xml:space="preserve">Iliana Euvina Resende de Oliveira Pessoa</t>
  </si>
  <si>
    <t xml:space="preserve">Apoio</t>
  </si>
  <si>
    <t xml:space="preserve">CAA-5</t>
  </si>
  <si>
    <t xml:space="preserve">Gerente de Pequenos Negócios</t>
  </si>
  <si>
    <t xml:space="preserve">Luiza Rubia Toscano de Oliveira Correa</t>
  </si>
  <si>
    <t xml:space="preserve">Estágiario</t>
  </si>
  <si>
    <t xml:space="preserve">EST</t>
  </si>
  <si>
    <t xml:space="preserve">Gerente de Comunicação</t>
  </si>
  <si>
    <t xml:space="preserve">Joffre Bandeira de melo Tenório</t>
  </si>
  <si>
    <t xml:space="preserve">Jovem Aprendiz</t>
  </si>
  <si>
    <t xml:space="preserve">JOV</t>
  </si>
  <si>
    <t xml:space="preserve">Caio César Santos de Oliveira Silva</t>
  </si>
  <si>
    <t xml:space="preserve">Total de cargos</t>
  </si>
  <si>
    <t xml:space="preserve">Gerente de Operações Especiais</t>
  </si>
  <si>
    <t xml:space="preserve">Juliana Martins de Albuquerque</t>
  </si>
  <si>
    <t xml:space="preserve">Gerente Auditor</t>
  </si>
  <si>
    <t xml:space="preserve">Allan Rodrigo Nascimento Souza</t>
  </si>
  <si>
    <t xml:space="preserve">Gerente de Contabilidade</t>
  </si>
  <si>
    <t xml:space="preserve">Teótimo Soares de Almeida</t>
  </si>
  <si>
    <t xml:space="preserve">Gerente de Análise de Dados</t>
  </si>
  <si>
    <t xml:space="preserve">Mariana Meira de Vasconcellos Guimarães</t>
  </si>
  <si>
    <t xml:space="preserve">Gerente de TI</t>
  </si>
  <si>
    <t xml:space="preserve">Renan da Silva Nere</t>
  </si>
  <si>
    <t xml:space="preserve">Assessor de Negócios</t>
  </si>
  <si>
    <t xml:space="preserve">Natalie Victoria Gomes Brito Souza</t>
  </si>
  <si>
    <t xml:space="preserve">Assessor Administrativo</t>
  </si>
  <si>
    <t xml:space="preserve">Jamille de Amorim Arrais Pinto</t>
  </si>
  <si>
    <t xml:space="preserve">Assessor Administrativo/Com</t>
  </si>
  <si>
    <t xml:space="preserve">VAGO</t>
  </si>
  <si>
    <t xml:space="preserve">Assessor de TI</t>
  </si>
  <si>
    <t xml:space="preserve">Daniel José do Amaral Filho</t>
  </si>
  <si>
    <t xml:space="preserve">Assessor Jurídico</t>
  </si>
  <si>
    <t xml:space="preserve">Andre Luiz de Moura Melo</t>
  </si>
  <si>
    <t xml:space="preserve">Analista de TI </t>
  </si>
  <si>
    <t xml:space="preserve">Ailton José da Silva Júnior</t>
  </si>
  <si>
    <t xml:space="preserve">Analista de Negócios</t>
  </si>
  <si>
    <t xml:space="preserve">Albani Teixeira de Souza</t>
  </si>
  <si>
    <t xml:space="preserve">Analista de RH</t>
  </si>
  <si>
    <t xml:space="preserve">Clariana Verissimo da Silva Valentim</t>
  </si>
  <si>
    <t xml:space="preserve">Apoio Administrativo</t>
  </si>
  <si>
    <t xml:space="preserve">Moacir Barbosa de Morais Junior</t>
  </si>
  <si>
    <t xml:space="preserve">Analista de Crédito de Acompanhamento</t>
  </si>
  <si>
    <t xml:space="preserve">Ana Cristina Bessa de Andrade</t>
  </si>
  <si>
    <t xml:space="preserve">Analista de Cobrança</t>
  </si>
  <si>
    <t xml:space="preserve">Armando Loureiro Amorim Filho</t>
  </si>
  <si>
    <t xml:space="preserve">Michelline Alves Cavalcanti Lacerda</t>
  </si>
  <si>
    <t xml:space="preserve">Ana Paula Janson de Almeida</t>
  </si>
  <si>
    <t xml:space="preserve">Josuel José Lemos de Barros</t>
  </si>
  <si>
    <t xml:space="preserve">Analista de Comunicação</t>
  </si>
  <si>
    <t xml:space="preserve">Rafael do Nascimento Araujo</t>
  </si>
  <si>
    <t xml:space="preserve">Analista Contábil</t>
  </si>
  <si>
    <t xml:space="preserve">Ilka Adriano da Silva</t>
  </si>
  <si>
    <t xml:space="preserve">Analista de Controle Interno e Conformidade</t>
  </si>
  <si>
    <t xml:space="preserve">Mises Victoria Gomes dos Santos</t>
  </si>
  <si>
    <t xml:space="preserve">Analista de Crédito</t>
  </si>
  <si>
    <t xml:space="preserve">Marcos Guedes Pereira</t>
  </si>
  <si>
    <t xml:space="preserve"> </t>
  </si>
  <si>
    <t xml:space="preserve">Analista Juridico</t>
  </si>
  <si>
    <t xml:space="preserve">Maria Carmen Anunciação de Chisto</t>
  </si>
  <si>
    <t xml:space="preserve">Analista Credito</t>
  </si>
  <si>
    <t xml:space="preserve">Debora Espindola de Carvalho Rodrigues de Mendonça</t>
  </si>
  <si>
    <t xml:space="preserve">Patricia dos Santos Albuquerque</t>
  </si>
  <si>
    <t xml:space="preserve">Analista Financeiro</t>
  </si>
  <si>
    <t xml:space="preserve">Rodrigo José Guimarães de Barros</t>
  </si>
  <si>
    <t xml:space="preserve">Mario Henrique Martins de Queiroz</t>
  </si>
  <si>
    <t xml:space="preserve">Analista Administrativo</t>
  </si>
  <si>
    <t xml:space="preserve">Rosa Maria Serrano Barbosa de Souza </t>
  </si>
  <si>
    <t xml:space="preserve">Analista de Risco</t>
  </si>
  <si>
    <t xml:space="preserve">Douglas Vasconcelos de Araujo</t>
  </si>
  <si>
    <t xml:space="preserve">Sandra Arantes da Silva</t>
  </si>
  <si>
    <t xml:space="preserve">Analista Jurídico </t>
  </si>
  <si>
    <t xml:space="preserve">Guilherme Paes de Andrade Arcoverde</t>
  </si>
  <si>
    <t xml:space="preserve">Maria Clara Ferreira</t>
  </si>
  <si>
    <t xml:space="preserve">Assistente Sênior de Negócios Sênior</t>
  </si>
  <si>
    <t xml:space="preserve">José Carlos Ramos Mutran</t>
  </si>
  <si>
    <t xml:space="preserve">Assistente Financeiro Sênior</t>
  </si>
  <si>
    <t xml:space="preserve">Alan Antônio da Silva</t>
  </si>
  <si>
    <t xml:space="preserve">Assistente Sênior Administrativo Sênior</t>
  </si>
  <si>
    <t xml:space="preserve">Maria de Fátima de Melo Vaz de Oliveira</t>
  </si>
  <si>
    <t xml:space="preserve">Patrini Dantas de Melo</t>
  </si>
  <si>
    <t xml:space="preserve">Assistente Sêniorde Negócio Sênior</t>
  </si>
  <si>
    <t xml:space="preserve">Jessyca Renata da Silva</t>
  </si>
  <si>
    <t xml:space="preserve">Assistente Sênior de TI Sênior</t>
  </si>
  <si>
    <t xml:space="preserve">Lucas Henrique Barbosa dos Santos</t>
  </si>
  <si>
    <t xml:space="preserve">Assistente Sênior Jurídico Sênior</t>
  </si>
  <si>
    <t xml:space="preserve">Emanuele Freitas Vilanova</t>
  </si>
  <si>
    <t xml:space="preserve">Janilson Ferreira da Silva</t>
  </si>
  <si>
    <t xml:space="preserve">Assistente Sênior Auditoria Sênior</t>
  </si>
  <si>
    <t xml:space="preserve">Uriel Gomes Rodrigues da silva</t>
  </si>
  <si>
    <t xml:space="preserve">Alessandra Maria Chaves Santos</t>
  </si>
  <si>
    <t xml:space="preserve">Assistente Pleno de  Negócios Pleno</t>
  </si>
  <si>
    <t xml:space="preserve">Pedro Henrique de França Torres</t>
  </si>
  <si>
    <t xml:space="preserve">Assistente Pleno de Cadastro Pleno</t>
  </si>
  <si>
    <t xml:space="preserve">Ana Elizabeth Barros e Melo</t>
  </si>
  <si>
    <t xml:space="preserve">Assistente Pleno de Negócios Pleno</t>
  </si>
  <si>
    <t xml:space="preserve">Jhonatan Rocha de Lima</t>
  </si>
  <si>
    <t xml:space="preserve">Assistente Pleno de Cobrança Pleno</t>
  </si>
  <si>
    <t xml:space="preserve">Jandira Lins Gomes Duarte</t>
  </si>
  <si>
    <t xml:space="preserve">Assistente Pleno RH Pleno</t>
  </si>
  <si>
    <t xml:space="preserve">Jairo dos Santos Pedrosa</t>
  </si>
  <si>
    <t xml:space="preserve">José Roberto Almeida de França</t>
  </si>
  <si>
    <t xml:space="preserve">Assistente Pleno Financeiro Pleno</t>
  </si>
  <si>
    <t xml:space="preserve">Maria da Conceição de Araújo Lessa</t>
  </si>
  <si>
    <t xml:space="preserve">Paloma Natasha Ribeiro Fonseca Benzaquen</t>
  </si>
  <si>
    <t xml:space="preserve">Lais Pio Lopes da Silva</t>
  </si>
  <si>
    <t xml:space="preserve">Raysa Tavares de Melo</t>
  </si>
  <si>
    <t xml:space="preserve">Assistente de Negocio</t>
  </si>
  <si>
    <t xml:space="preserve">Amanda Jessica Pereira da Silva</t>
  </si>
  <si>
    <t xml:space="preserve">Cristiane Ferreira das Neves Silva</t>
  </si>
  <si>
    <t xml:space="preserve">Apoio de Negócios de TI</t>
  </si>
  <si>
    <t xml:space="preserve">Jonathas dos Santos Cardoso</t>
  </si>
  <si>
    <t xml:space="preserve">Apoio Administrativo da Governança</t>
  </si>
  <si>
    <t xml:space="preserve">Ana Karoline Mendonça Moura</t>
  </si>
  <si>
    <t xml:space="preserve">João Felipe da Silva Lima</t>
  </si>
  <si>
    <t xml:space="preserve">Apoio de Negócios</t>
  </si>
  <si>
    <t xml:space="preserve">Erica Martins dos Santos</t>
  </si>
  <si>
    <t xml:space="preserve">Abraão Fernando Ferreira Ernesto</t>
  </si>
  <si>
    <t xml:space="preserve">Apoio administrativo</t>
  </si>
  <si>
    <t xml:space="preserve">Amanda Priscila Nascimento dos Santos</t>
  </si>
  <si>
    <t xml:space="preserve">Isabela Maria dos Santos Pereira</t>
  </si>
  <si>
    <t xml:space="preserve">ESTAGIÁRIOS E JOVENS APRENDIZES</t>
  </si>
  <si>
    <t xml:space="preserve">Estagiário Jurídico</t>
  </si>
  <si>
    <t xml:space="preserve">-</t>
  </si>
  <si>
    <t xml:space="preserve">Thiago Oliveira Barbosa</t>
  </si>
  <si>
    <t xml:space="preserve">Estagiário TI</t>
  </si>
  <si>
    <t xml:space="preserve">Lucas Almeida Silva</t>
  </si>
  <si>
    <t xml:space="preserve">Sofia Coelho de Siqueira Rego</t>
  </si>
  <si>
    <t xml:space="preserve">Estagiário DIROP</t>
  </si>
  <si>
    <t xml:space="preserve">Erick Abraão Santos da Silva</t>
  </si>
  <si>
    <t xml:space="preserve">Estagiário Comunicação</t>
  </si>
  <si>
    <t xml:space="preserve">Jovem Aprendiz RH</t>
  </si>
  <si>
    <t xml:space="preserve">Marina Hadassa Abílio Porfírio </t>
  </si>
  <si>
    <t xml:space="preserve">DESCRIÇÃO DOS CARGOS COMISSIONADOS [13]</t>
  </si>
  <si>
    <t xml:space="preserve">SIMBOLO [14]</t>
  </si>
  <si>
    <t xml:space="preserve">QTD. PREENCHIDOS [15]</t>
  </si>
  <si>
    <t xml:space="preserve">QTD. VAGO [16]</t>
  </si>
  <si>
    <t xml:space="preserve">TOTAL QTD. [17]</t>
  </si>
  <si>
    <t xml:space="preserve">TOTAL AGP [18]</t>
  </si>
  <si>
    <t xml:space="preserve">TOTAL VENCIMENTO [19]</t>
  </si>
  <si>
    <t xml:space="preserve">TOTAL REPRESENTAÇÃO [20]</t>
  </si>
  <si>
    <t xml:space="preserve">TOTAL MONTANTE [21]</t>
  </si>
  <si>
    <t xml:space="preserve">Cargo Comissionado de Direção e Assessoramento</t>
  </si>
  <si>
    <t xml:space="preserve">Cargo Comissionado de Direção e Assessoramento - 1</t>
  </si>
  <si>
    <t xml:space="preserve">DAS-1</t>
  </si>
  <si>
    <t xml:space="preserve">Cargo Comissionado de Direção e Assessoramento - 2</t>
  </si>
  <si>
    <t xml:space="preserve">Cargo Comissionado de Direção e Assessoramento - 3</t>
  </si>
  <si>
    <t xml:space="preserve">DAS-3</t>
  </si>
  <si>
    <t xml:space="preserve">Cargo Comissionado de Direção e Assessoramento - 4</t>
  </si>
  <si>
    <t xml:space="preserve">Cargo Comissionado de Direção e Assessoramento - 5</t>
  </si>
  <si>
    <t xml:space="preserve">Cargo de Assessoramento - 1</t>
  </si>
  <si>
    <t xml:space="preserve">Cargo de Assessoramento - 2</t>
  </si>
  <si>
    <t xml:space="preserve">Cargo de Assessoramento - 3</t>
  </si>
  <si>
    <t xml:space="preserve">Cargo de Assessoramento - 4</t>
  </si>
  <si>
    <t xml:space="preserve">CAA-4</t>
  </si>
  <si>
    <t xml:space="preserve">Cargo de Assessoramento - 5</t>
  </si>
  <si>
    <t xml:space="preserve">TOTAL DOS CARGOS COMISSIONADOS E DAS SUAS REMUNERAÇÕES</t>
  </si>
  <si>
    <t xml:space="preserve">FUNÇÃO GRATIFICADA DE DIREÇÃO E ASSESSORAMENTO</t>
  </si>
  <si>
    <t xml:space="preserve">DESCRITIVO [22]</t>
  </si>
  <si>
    <t xml:space="preserve">SÍMBOLO [23]</t>
  </si>
  <si>
    <t xml:space="preserve">LOTAÇÃO [24]</t>
  </si>
  <si>
    <t xml:space="preserve">CATEGORIA [25]</t>
  </si>
  <si>
    <t xml:space="preserve">QTD. [26]</t>
  </si>
  <si>
    <t xml:space="preserve">SERVIDOR [27]</t>
  </si>
  <si>
    <t xml:space="preserve">VENCIMENTO [28]</t>
  </si>
  <si>
    <t xml:space="preserve">REPRESENTAÇÃO [29]</t>
  </si>
  <si>
    <t xml:space="preserve">MONTANTE [30]</t>
  </si>
  <si>
    <t xml:space="preserve">RELAÇÃO DAS FUNÇÕES GRATIFICADAS DE DIREÇÃO E ASSESSORAMENTO [31]</t>
  </si>
  <si>
    <t xml:space="preserve">SIMBOLO [32]</t>
  </si>
  <si>
    <t xml:space="preserve">QTD. PREENCHIDOS [33]</t>
  </si>
  <si>
    <t xml:space="preserve">QTD. VAGO [34]</t>
  </si>
  <si>
    <t xml:space="preserve">TOTAL QTD. [35]</t>
  </si>
  <si>
    <t xml:space="preserve">TOTAL VENCIMENTO [36]</t>
  </si>
  <si>
    <t xml:space="preserve">TOTAL REPRESENTAÇÃO [37]</t>
  </si>
  <si>
    <t xml:space="preserve">TOTAL MONTANTE [38]</t>
  </si>
  <si>
    <t xml:space="preserve">Função Gratificada de Direção e Assessoramento</t>
  </si>
  <si>
    <t xml:space="preserve">FDA</t>
  </si>
  <si>
    <t xml:space="preserve">Função Gratificada de Direção e Assessoramento - 1</t>
  </si>
  <si>
    <t xml:space="preserve">FDA-1</t>
  </si>
  <si>
    <t xml:space="preserve">Função Gratificada de Direção e Assessoramento - 2</t>
  </si>
  <si>
    <t xml:space="preserve">FDA-2</t>
  </si>
  <si>
    <t xml:space="preserve">Função Gratificada de Direção e Assessoramento - 3</t>
  </si>
  <si>
    <t xml:space="preserve">FDA-3</t>
  </si>
  <si>
    <t xml:space="preserve">Função Gratificada de Direção e Assessoramento - 4</t>
  </si>
  <si>
    <t xml:space="preserve">FDA-4</t>
  </si>
  <si>
    <t xml:space="preserve">TOTAL DAS FUNÇÕES GRATIFICADAS DE DIREÇÃO E ASSESSORAMENTO E DAS SUAS REMUNERAÇÕES</t>
  </si>
  <si>
    <t xml:space="preserve">FUNÇÃO GRATIFICADA DE SUPERVISÃO E APOIO</t>
  </si>
  <si>
    <t xml:space="preserve">DESCRITIVO [39]</t>
  </si>
  <si>
    <t xml:space="preserve">SÍMBOLO [40]</t>
  </si>
  <si>
    <t xml:space="preserve">LOTAÇÃO [41]</t>
  </si>
  <si>
    <t xml:space="preserve">CATEGORIA [42]</t>
  </si>
  <si>
    <t xml:space="preserve">QTD. [43]</t>
  </si>
  <si>
    <t xml:space="preserve">SERVIDOR [44]</t>
  </si>
  <si>
    <t xml:space="preserve">VENCIMENTO [45]</t>
  </si>
  <si>
    <t xml:space="preserve">REPRESENTAÇÃO [46]</t>
  </si>
  <si>
    <t xml:space="preserve">MONTANTE [47]</t>
  </si>
  <si>
    <t xml:space="preserve">RELAÇÃO DAS FUNÇÕES GRATIFICADAS DE SUPERVISÃO E APOIO [48]</t>
  </si>
  <si>
    <t xml:space="preserve">SIMBOLO [49]</t>
  </si>
  <si>
    <t xml:space="preserve">QTD. PREENCHIDOS [50]</t>
  </si>
  <si>
    <t xml:space="preserve">QTD. VAGO [51]</t>
  </si>
  <si>
    <t xml:space="preserve">TOTAL QTD. [52]</t>
  </si>
  <si>
    <t xml:space="preserve">TOTAL VENCIMENTO [53]</t>
  </si>
  <si>
    <t xml:space="preserve">TOTAL REPRESENTAÇÃO [54]</t>
  </si>
  <si>
    <t xml:space="preserve">TOTAL MONTANTE [55]</t>
  </si>
  <si>
    <t xml:space="preserve">Função Gratificada de Supervisão -1</t>
  </si>
  <si>
    <t xml:space="preserve">FGS-1</t>
  </si>
  <si>
    <t xml:space="preserve">Função Gratificada de Supervisão -2</t>
  </si>
  <si>
    <t xml:space="preserve">FGS-2 </t>
  </si>
  <si>
    <t xml:space="preserve">Função Gratificada de Supervisão -3</t>
  </si>
  <si>
    <t xml:space="preserve">FGS-3</t>
  </si>
  <si>
    <t xml:space="preserve">Função Gratificada de Apoio -1 </t>
  </si>
  <si>
    <t xml:space="preserve">FGA-1 </t>
  </si>
  <si>
    <t xml:space="preserve">Função Gratificada de Apoio -2</t>
  </si>
  <si>
    <t xml:space="preserve">FGA-2</t>
  </si>
  <si>
    <t xml:space="preserve">Função Gratificada de Apoio -3 </t>
  </si>
  <si>
    <t xml:space="preserve">FGA-3</t>
  </si>
  <si>
    <t xml:space="preserve">TOTAL DAS FUNÇÕES GRATIFICADAS DE SUPERVISÃO E APOIO E DAS SUAS REMUNERAÇÕES</t>
  </si>
  <si>
    <t xml:space="preserve">TOTAL QTD. PREENCHIDOS [56]</t>
  </si>
  <si>
    <t xml:space="preserve">TOTAL QTD. VAGO [57]</t>
  </si>
  <si>
    <t xml:space="preserve">TOTAL QTD. [58]</t>
  </si>
  <si>
    <t xml:space="preserve">VALOR TOTAL VENCIMENTO [59]</t>
  </si>
  <si>
    <t xml:space="preserve">VALOR TOTAL REPRESENTAÇÃO [60]</t>
  </si>
  <si>
    <t xml:space="preserve">VALOR TOTAL MONTANTE [61]</t>
  </si>
  <si>
    <t xml:space="preserve">QUANTITATIVO TOTAL DOS CARGOS EM COMISSÃO + FUNÇÕES GRATIFICADAS E VALOR TOTAL DAS SUAS REMUNERAÇÕES</t>
  </si>
  <si>
    <t xml:space="preserve">EMBASAMENTO LEGAL:</t>
  </si>
  <si>
    <t xml:space="preserve">Lei nº 6.123, de 20 de julho de 1968 (institui o regime jurídico dos funcionários públicos civis do Estado de Pernambuco).</t>
  </si>
  <si>
    <t xml:space="preserve">Lei nº 16.520, de 27 de dezembro de 2018 (Lei que dispõe sobre a estrutura e o funcionamento do Poder Executivo vigente à epoca da divulgação)</t>
  </si>
  <si>
    <t xml:space="preserve">Enumerar Decreto(s) de Alocação de Cargos Comissionados e Funções Gratificadas do órgão ou entidade ou normativo equivalente vigentes à epoca da divulgação</t>
  </si>
  <si>
    <t xml:space="preserve">Decreto que aprova o Regulamento do órgão ou entidade ou normativo equivalente vigente à epoca da divulgação</t>
  </si>
  <si>
    <t xml:space="preserve">Decreto que aprova o Manual de Serviços do órgão ou entidade ou normativo equivalente vigente à epoca da divulgação</t>
  </si>
  <si>
    <t xml:space="preserve">LEGENDA:</t>
  </si>
  <si>
    <t xml:space="preserve">[1] Nome da entidade ou órgão da Administração Pública Estadual e sua Sigla. Ex. Secretaria da Controladoria-Geral do Estado - SCGE.</t>
  </si>
  <si>
    <t xml:space="preserve">[2] Data da última atualização da planilha no formato DD/MM/AAAA. A planilha deverá apresentar data de atualização até o 10º dia útil do mês subsequente.</t>
  </si>
  <si>
    <t xml:space="preserve">[3] Descrever o nome do cargo comissionado como consta no Decreto de Alocação do Cargo e/ou Regulamento do órgão ou entidade. Exemplos da SCGE: Secretário Executivo da Controladoria-Geral do Estado, Chefe de Gabinete, Assessor de Comunicação, etc.</t>
  </si>
  <si>
    <t xml:space="preserve">[4] (célula de preenchimento obrigatório, pois serve de base para a contabilização dos quantitativos totais de cargos, funções e gratificações preenchidos e vagos). Lista suspensa. Simbolo do cargo comissionado, conforme Lei Estadual nº 16.520/2018. Opções: DAS, DAS-1, DAS-2, DAS-3, DAS-4, DAS-5, CAA-1, CAA-2, CAA-3, CAA-4 e CAA-5.</t>
  </si>
  <si>
    <t xml:space="preserve">[5] Descrever a sigla da lotação referente ao cargo comissionado. Exemplos de siglas da SCGE: GAB/SECGE, GAB/CGAB, CGAB/ASC, etc.</t>
  </si>
  <si>
    <t xml:space="preserve">[6] 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</si>
  <si>
    <t xml:space="preserve">[7] (Não editar as células em cinza). Quantitativo dos cargos comissionados existentes, por servidor. Como essa contagem é por servidor, esse número sempre será "1". Essa coluna servirá como base para contabilizar o quantitativo total de servidores com cargos comissionados.</t>
  </si>
  <si>
    <t xml:space="preserve">[8] Nome completo do servidor ocupante do cargo comissionado. Caso o cargo esteja vago, a palavra "VAGO" deverá ser inserida na célula correspondente.</t>
  </si>
  <si>
    <t xml:space="preserve">[9] Valor do subsídio do agente político, em Reais (R$).</t>
  </si>
  <si>
    <t xml:space="preserve">[10] Valor do vencimento do servidor, em Reais (R$).</t>
  </si>
  <si>
    <t xml:space="preserve">[11] Valor da representação paga em razão do cargo em comissão, em Reais (R$).</t>
  </si>
  <si>
    <t xml:space="preserve">[12] (Células de preenchimento automático). Montante resultante da soma entre o subsídio do agente político + vencimento + representação, em Reais (R$).</t>
  </si>
  <si>
    <t xml:space="preserve">[13] (Não editar as células em cinza). Relação de todos os cargos comissionados, conforme Lei Estadual nº 16.520/2018.</t>
  </si>
  <si>
    <t xml:space="preserve">[14] (Não editar as células em cinza). Relação de todos os símbolos dos cargos comissionados, conforme Lei Estadual nº 16.520/2018.</t>
  </si>
  <si>
    <t xml:space="preserve">[15] (Células de preenchimento automático). Quantitativo dos cargos comissionados preenchidos.</t>
  </si>
  <si>
    <t xml:space="preserve">[16] (Células de preenchimento automático). Quantitativo dos cargos comissionados vagos.</t>
  </si>
  <si>
    <t xml:space="preserve">[17] (Células de preenchimento automático). Quantitativo dos cargos comissionados existentes (preenchidos + vagos).</t>
  </si>
  <si>
    <t xml:space="preserve">[18] (Células de preenchimento automático). Valor total do subsídio do agente político, em Reais (R$).</t>
  </si>
  <si>
    <t xml:space="preserve">[19] (Células de preenchimento automático). Valor total dos vencimentos dos servidores em razão do cargo em comissão, em Reais (R$).</t>
  </si>
  <si>
    <t xml:space="preserve">[20] (Células de preenchimento automático). Valor total das representações pagas em razão do cargo em comissão, em Reais (R$).</t>
  </si>
  <si>
    <t xml:space="preserve">[21] (Células de preenchimento automático). Valor total dos montantes resultantes da soma entre os subsídios dos agentes políticos + vencimentos + representações, em Reais (R$).</t>
  </si>
  <si>
    <t xml:space="preserve">[22] Descrever o nome da função gratificada de direção e assessoramento, conforme Decreto de Alocação da Função Gratificada e/ou Regulamento do órgão ou entidade. Exemplos da SCGE: Diretora da Ouvidoria-Geral do Estado, Gestora da Setorial Contábil, Coordenador de Auditoria de Obras Públicas, etc.</t>
  </si>
  <si>
    <t xml:space="preserve">[23] (célula de preenchimento obrigatório, pois serve de base para a contabilização dos quantitativos totais de cargos, funções e gratificações preenchidos e vagos). Lista suspensa. Simbolo da função gratificada de direção e assessoramento, conforme Lei Estadual No 16.520/2018. Opções: FDA, FDA-1, FDA-2, FDA-3, FDA-4.</t>
  </si>
  <si>
    <t xml:space="preserve">[24] Descrever a sigla da lotação referente à função gratificada de direção e assessoramento. Exemplos de siglas da SCGE: GAB/DOGE, DPGE/GAF/GSC, DAUD/COP, etc.</t>
  </si>
  <si>
    <t xml:space="preserve">[25] 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</si>
  <si>
    <t xml:space="preserve">[26] (Não editar as células em cinza). Quantitativo das funções gratificadas de direção e assessoramento existentes, por servidor. Como essa contagem é por servidor, esse número sempre será "1". Essa coluna servirá como base para contabilizar o quantitativo total de servidores com função gratificada de direção e assessoramento.</t>
  </si>
  <si>
    <t xml:space="preserve">[27] Nome completo do servidor ocupante da função gratificada de direção e assessoramento. Caso a função gratificada de direção e assessoramento esteja vaga, a palavra "VAGA" deverá ser inserida na célula correspondente.</t>
  </si>
  <si>
    <t xml:space="preserve">[28] Valor do vencimento do servidor, em Reais (R$).</t>
  </si>
  <si>
    <t xml:space="preserve">[29] Valor da representação paga em razão da função gratificada de direção e assessoramento, em Reais (R$).</t>
  </si>
  <si>
    <t xml:space="preserve">[30] (Células de preenchimento automático). Montante resultante da soma entre o vencimento + representação, em Reais (R$).</t>
  </si>
  <si>
    <t xml:space="preserve">[31] (Não editar as células em cinza). Relação de todas as funções gratificadas de direção e assessoramento, conforme Lei Estadual nº 16.520/2018.</t>
  </si>
  <si>
    <t xml:space="preserve">[32] (Não editar as células em cinza). Relação de todos os símbolos das funções gratificadas de direção e assessoramento, conforme Lei Estadual nº 16.520/2018.</t>
  </si>
  <si>
    <t xml:space="preserve">[33] (Células de preenchimento automático). Quantitativo das funções gratificadas de direção e assessoramento preenchidos.</t>
  </si>
  <si>
    <t xml:space="preserve">[34] (Células de preenchimento automático). Quantitativo das funções gratificadas de direção e assessoramento vagas.</t>
  </si>
  <si>
    <t xml:space="preserve">[35] (Células de preenchimento automático). Quantitativo das funções gratificadas de direção e assessoramento existentes (preenchidos + vagos).</t>
  </si>
  <si>
    <t xml:space="preserve">[36] (Células de preenchimento automático). Valor total dos vencimentos dos servidores, em Reais (R$).</t>
  </si>
  <si>
    <t xml:space="preserve">[37] (Células de preenchimento automático). Valor total das representações pagas em razão da função gratificada de direção e assessoramento, em Reais (R$).</t>
  </si>
  <si>
    <t xml:space="preserve">[38] (Células de preenchimento automático). Valor total dos montantes resultantes da soma entre os vencimentos + representações, em Reais (R$).</t>
  </si>
  <si>
    <t xml:space="preserve">[39] Descrever o nome da função gratificada de supervisão e apoio como consta no Decreto de Alocação da Função Gratificada e/ou Manual de Serviços do órgão ou entidade. Exemplos da SCGE: Chefia da Unidade de Apoio e Projetos, Chefia da Unidade de Obras e Serviços de Engenharia, Chefia da Unidade de Licitações e Contratos, Função Gratificada de Supervisão 3, Função Gratificada de Apoio 2 etc. </t>
  </si>
  <si>
    <t xml:space="preserve">[40] (célula de preenchimento obrigatório, pois serve de base para a contabilização dos quantitativos totais de cargos, funções e gratificações preenchidos e vagos). Lista suspensa. Simbolo da função gratificada de supervisão e apoio, conforme Lei Estadual No 16.520/2018. Opções: FGS-1, FGS-2, FGS-3, FGA-1, FGA-2 e FGA-3.</t>
  </si>
  <si>
    <t xml:space="preserve">[41] Descrever a sigla da lotação referente à função gratificada de supervisão e apoio. Exemplos de siglas da SCGE: DAUD/UAPP, DAUD/COP/UAOP, DAUD/CLC/UALC, etc.</t>
  </si>
  <si>
    <t xml:space="preserve">[42] (célula de preenchimento obrigatório, pois serve de base para a contabilização dos quantitativos totais de cargos, funções e gratificações preenchidos e vagos). Lista Suspensa com as seguintes opções:  AGP - Agente Político; CLH - Conselheiro; CLT - Empregado Público; COM - Comissionado; CTD - Contrato por Tempo Determinado; CTI - Contrato por Tempo Indeterminado; DES - Designado da Polícia Civil; DISP - Em Disponibilidade; ELE - Mandato Eletivo; ESG - Estagiário; EST - Estatutário; EXM - Militar Cedido Remunerado; EXQ - Cedido; EXR - Remunerados Outros Entes; FRQ - Cedido Não Remunerado; REV - Revertido; VAGO - Cargo Vago.</t>
  </si>
  <si>
    <t xml:space="preserve">[43] (Não editar as células em cinza). Quantitativo das funções gratificadas de supervisão e apoio existentes, por servidor. Como essa contagem é por servidor, esse número sempre será "1". Essa coluna servirá como base para contabilizar o quantitativo total de servidores com função gratificada de supervisão e apoio.</t>
  </si>
  <si>
    <t xml:space="preserve">[44] Nome completo do servidor ocupante da função gratificada de supervisão e apoio. Caso a função gratificada de supervisão e apoio esteja vaga, a palavra "VAGA" deverá ser inserida na célula correspondente.</t>
  </si>
  <si>
    <t xml:space="preserve">[45] Valor do vencimento do servidor, em Reais (R$).</t>
  </si>
  <si>
    <t xml:space="preserve">[46] Valor da representação paga em razão da função gratificada de supervisão e apoio, em Reais (R$).</t>
  </si>
  <si>
    <t xml:space="preserve">[47] (Células de preenchimento automático). Montante resultante da soma entre o vencimento + representação, em Reais (R$).</t>
  </si>
  <si>
    <t xml:space="preserve">[48] (Não editar as células em cinza). Relação de todas as funções gratificadas de supervisão e apoio, conforme Lei Estadual nº 16.520/2018.</t>
  </si>
  <si>
    <t xml:space="preserve">[49] (Não editar as células em cinza). Relação de todos os símbolos das funções gratificadas de supervisão e apoio, conforme Lei Estadual nº 16.520/2018.</t>
  </si>
  <si>
    <t xml:space="preserve">[50] (Células de preenchimento automático). Quantitativo das funções gratificadas de supervisão e apoio preenchidos.</t>
  </si>
  <si>
    <t xml:space="preserve">[51] (Células de preenchimento automático). Quantitativo das funções gratificadas de supervisão e apoio vagos.</t>
  </si>
  <si>
    <t xml:space="preserve">[52] (Células de preenchimento automático). Quantitativo das funções gratificadas de supervisão e apoio existentes (preenchidos + vagos).</t>
  </si>
  <si>
    <t xml:space="preserve">[53] (Células de preenchimento automático). Valor total dos vencimentos dos servidores, em Reais (R$).</t>
  </si>
  <si>
    <t xml:space="preserve">[54] (Células de preenchimento automático). Valor total das representações pagas em razão da função gratificada de supervisão e apoio, em Reais (R$).</t>
  </si>
  <si>
    <t xml:space="preserve">[55] (Células de preenchimento automático). Valor total dos montantes resultantes da soma entre os vencimentos + representações, em Reais (R$).</t>
  </si>
  <si>
    <t xml:space="preserve">[56] (Células de preenchimento automático). Quantitativo dos cargos em comissão + funções gratificadas preenchidos.</t>
  </si>
  <si>
    <t xml:space="preserve">[57] (Células de preenchimento automático). Quantitativo dos cargos em comissão + funções gratificadas vagos.</t>
  </si>
  <si>
    <t xml:space="preserve">[58] (Células de preenchimento automático). Quantitativo dos cargos em comissão + funções gratificadas existentes (preenchidos + vagos).</t>
  </si>
  <si>
    <t xml:space="preserve">[59] (Células de preenchimento automático). Valor total dos vencimentos dos cargos comissionados + funções gratificadas, em Reais (R$).</t>
  </si>
  <si>
    <t xml:space="preserve">[60] (Células de preenchimento automático). Valor total das representações pagas em razão dos cargos comissionados + funções gratificadas, em Reais (R$).</t>
  </si>
  <si>
    <t xml:space="preserve">[61] (Células de preenchimento automático). Valor total dos montantes resultantes da soma entre os vencimentos + representações pagas em razão dos cargos comissionados + funções gratificadas, em Reais (R$).</t>
  </si>
  <si>
    <t xml:space="preserve">ATUALIZADO EM 21/11/2024</t>
  </si>
  <si>
    <t xml:space="preserve">Estagiário RH</t>
  </si>
  <si>
    <t xml:space="preserve">ATUALIZADO EM 01/10/2024</t>
  </si>
  <si>
    <t xml:space="preserve">Gerente TI</t>
  </si>
  <si>
    <t xml:space="preserve">George Uamirim Rodrigues da Silva</t>
  </si>
  <si>
    <t xml:space="preserve">Paloma natasha Ribeiro Fonseca Benzaquen</t>
  </si>
  <si>
    <t xml:space="preserve">ATUALIZADO EM 10/10/2024</t>
  </si>
  <si>
    <t xml:space="preserve">Juliana Costa Fraga</t>
  </si>
  <si>
    <t xml:space="preserve">Alessandra Carvalho Silva de Oliveira</t>
  </si>
  <si>
    <t xml:space="preserve">ATUALIZADO EM 10/07/2024</t>
  </si>
  <si>
    <t xml:space="preserve">David Iran Lemos Leonel Silva</t>
  </si>
  <si>
    <t xml:space="preserve">Gerente Financeiro</t>
  </si>
  <si>
    <t xml:space="preserve">Juliana Infante Albuquerque Melo</t>
  </si>
  <si>
    <t xml:space="preserve">Assessor de comunicaçoes administrativo</t>
  </si>
  <si>
    <t xml:space="preserve">Harany Reis Freire e Rocha</t>
  </si>
  <si>
    <t xml:space="preserve">Tatiana Matos de Meira</t>
  </si>
  <si>
    <t xml:space="preserve">Secretária Pleno</t>
  </si>
  <si>
    <t xml:space="preserve">João Felipe </t>
  </si>
  <si>
    <t xml:space="preserve">Gerente de Contratos e Convenios</t>
  </si>
  <si>
    <t xml:space="preserve">Rodrigo Venancio da Silva</t>
  </si>
  <si>
    <t xml:space="preserve">Silvia Talita Inácio Bezerra</t>
  </si>
  <si>
    <t xml:space="preserve">DEBORA ESPINDOLA DE CARVALHO RODRIGUES DE MENDONCA</t>
  </si>
  <si>
    <t xml:space="preserve">ATUALIZADO EM 16/05/2024</t>
  </si>
  <si>
    <t xml:space="preserve">Rosa Maria Montarroyos de Mesquita</t>
  </si>
  <si>
    <t xml:space="preserve">Mônica Rafael Falcão de Oliveira</t>
  </si>
  <si>
    <t xml:space="preserve">Beatriz de Farias Neves Borges</t>
  </si>
  <si>
    <t xml:space="preserve">Verônica Vieira da Cunha</t>
  </si>
  <si>
    <t xml:space="preserve">Assistente de Negócios Sênior</t>
  </si>
  <si>
    <t xml:space="preserve">Assistente Administrativo Sênior</t>
  </si>
  <si>
    <t xml:space="preserve">Assistente de Negócio Sênior</t>
  </si>
  <si>
    <t xml:space="preserve">Assistente de TI Sênior</t>
  </si>
  <si>
    <t xml:space="preserve">Assistente Jurídico Sênior</t>
  </si>
  <si>
    <t xml:space="preserve">Assistente Auditoria Sênior</t>
  </si>
  <si>
    <t xml:space="preserve">Assistente de Negócios Pleno</t>
  </si>
  <si>
    <t xml:space="preserve">Assistente de Cadastro Pleno</t>
  </si>
  <si>
    <t xml:space="preserve">Assistente de Cobrança Pleno</t>
  </si>
  <si>
    <t xml:space="preserve">Assistente RH Pleno</t>
  </si>
  <si>
    <t xml:space="preserve">Assistente Financeiro Pleno</t>
  </si>
  <si>
    <t xml:space="preserve">ATUALIZADO EM 21/03/2024</t>
  </si>
  <si>
    <t xml:space="preserve">Gerente de Auditoria Interna</t>
  </si>
  <si>
    <t xml:space="preserve">Cyntia Feitosa Neres</t>
  </si>
  <si>
    <t xml:space="preserve">Marcelino Cezar Smanhotto</t>
  </si>
  <si>
    <t xml:space="preserve">Analista de Crédito e Projeto  </t>
  </si>
  <si>
    <t xml:space="preserve">Maria Conceição Pereira de Oliveira</t>
  </si>
  <si>
    <t xml:space="preserve">Diretor de Operações</t>
  </si>
  <si>
    <t xml:space="preserve">Diretor Administrativo</t>
  </si>
  <si>
    <t xml:space="preserve">Ana Carolina Cordeiro Viegas</t>
  </si>
  <si>
    <t xml:space="preserve">Raphael dos Santos D'Emery Gomes</t>
  </si>
  <si>
    <t xml:space="preserve">Assessor de Comunicação</t>
  </si>
  <si>
    <t xml:space="preserve">Assistente Administrativo Pleno</t>
  </si>
  <si>
    <t xml:space="preserve">Assistente Controles Internos Pleno</t>
  </si>
  <si>
    <t xml:space="preserve">ATUALIZADO EM 19/03/2024</t>
  </si>
  <si>
    <t xml:space="preserve">Daniel de Andrade Penaforte</t>
  </si>
  <si>
    <t xml:space="preserve">Bruno Mauricio de Carvalho Queiroz</t>
  </si>
  <si>
    <t xml:space="preserve">Ricardo Valerio de Oliveira Moura</t>
  </si>
  <si>
    <t xml:space="preserve">Danilo Gomes de Oliveira</t>
  </si>
  <si>
    <t xml:space="preserve">Assistente Pleno de Negócios </t>
  </si>
  <si>
    <t xml:space="preserve">Assistente Pleno  de Negocio de Cadastro</t>
  </si>
  <si>
    <t xml:space="preserve">Assistente Pleno de Negócios</t>
  </si>
  <si>
    <t xml:space="preserve">Assistente Pleno Administrativo</t>
  </si>
  <si>
    <t xml:space="preserve">Assistente Pleno RH</t>
  </si>
  <si>
    <t xml:space="preserve">Assistente Pleno de Cobrança</t>
  </si>
  <si>
    <t xml:space="preserve">Assistente Pleno Financeiro</t>
  </si>
  <si>
    <t xml:space="preserve">Assistente Pleno Controles Internos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</si>
</sst>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#,##0.00"/>
    <numFmt numFmtId="166" formatCode="[$R$ -416]#,##0.00"/>
    <numFmt numFmtId="167" formatCode="General"/>
    <numFmt numFmtId="168" formatCode="#,##0"/>
  </numFmts>
  <fonts count="17">
    <font>
      <sz val="11"/>
      <color rgb="FF00000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6"/>
      <color rgb="FFFFFFFF"/>
      <name val="Calibri"/>
      <family val="0"/>
      <charset val="1"/>
    </font>
    <font>
      <b val="true"/>
      <sz val="14"/>
      <color rgb="FFFFFFFF"/>
      <name val="Calibri"/>
      <family val="0"/>
      <charset val="1"/>
    </font>
    <font>
      <sz val="11"/>
      <color rgb="FF000000"/>
      <name val="Calibri"/>
      <family val="0"/>
      <charset val="1"/>
    </font>
    <font>
      <b val="true"/>
      <sz val="11"/>
      <color rgb="FFFF0000"/>
      <name val="Arial"/>
      <family val="0"/>
      <charset val="1"/>
    </font>
    <font>
      <b val="true"/>
      <sz val="11"/>
      <color rgb="FFFFFFFF"/>
      <name val="Arial"/>
      <family val="0"/>
      <charset val="1"/>
    </font>
    <font>
      <b val="true"/>
      <sz val="18"/>
      <color rgb="FF000000"/>
      <name val="Calibri"/>
      <family val="0"/>
      <charset val="1"/>
    </font>
    <font>
      <b val="true"/>
      <sz val="11"/>
      <color rgb="FF000000"/>
      <name val="Calibri"/>
      <family val="0"/>
      <charset val="1"/>
    </font>
    <font>
      <strike val="true"/>
      <sz val="11"/>
      <color rgb="FF000000"/>
      <name val="Arial"/>
      <family val="0"/>
      <charset val="1"/>
    </font>
    <font>
      <sz val="8"/>
      <color rgb="FF000000"/>
      <name val="Arial"/>
      <family val="0"/>
      <charset val="1"/>
    </font>
    <font>
      <sz val="10"/>
      <color rgb="FF444444"/>
      <name val="Arial"/>
      <family val="0"/>
      <charset val="1"/>
    </font>
    <font>
      <sz val="10"/>
      <color rgb="FF444444"/>
      <name val="Quattrocento Sans"/>
      <family val="0"/>
      <charset val="1"/>
    </font>
    <font>
      <sz val="11"/>
      <color rgb="FFFF0000"/>
      <name val="Arial"/>
      <family val="0"/>
      <charset val="1"/>
    </font>
    <font>
      <sz val="11"/>
      <color rgb="FFFF0000"/>
      <name val="Calibri"/>
      <family val="0"/>
      <charset val="1"/>
    </font>
  </fonts>
  <fills count="8">
    <fill>
      <patternFill patternType="none"/>
    </fill>
    <fill>
      <patternFill patternType="gray125"/>
    </fill>
    <fill>
      <patternFill patternType="solid">
        <fgColor rgb="FF1C4587"/>
        <bgColor rgb="FF003366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B7B7B7"/>
        <bgColor rgb="FFBFBFBF"/>
      </patternFill>
    </fill>
    <fill>
      <patternFill patternType="solid">
        <fgColor rgb="FFBFBFBF"/>
        <bgColor rgb="FFB7B7B7"/>
      </patternFill>
    </fill>
    <fill>
      <patternFill patternType="solid">
        <fgColor rgb="FFA6A6A6"/>
        <bgColor rgb="FFB7B7B7"/>
      </patternFill>
    </fill>
  </fills>
  <borders count="29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>
        <color rgb="FFCCCCCC"/>
      </right>
      <top style="thin">
        <color rgb="FFCCCCCC"/>
      </top>
      <bottom style="thin">
        <color rgb="FFCCCCCC"/>
      </bottom>
      <diagonal/>
    </border>
    <border diagonalUp="false" diagonalDown="false"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>
        <color rgb="FFCCCCCC"/>
      </left>
      <right style="thin">
        <color rgb="FFCCCCCC"/>
      </right>
      <top/>
      <bottom style="thin">
        <color rgb="FFCCCCCC"/>
      </bottom>
      <diagonal/>
    </border>
    <border diagonalUp="false" diagonalDown="false">
      <left style="thin">
        <color rgb="FFCCCCCC"/>
      </left>
      <right style="thin">
        <color rgb="FFCCCCCC"/>
      </right>
      <top style="thin">
        <color rgb="FFCCCCCC"/>
      </top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/>
      <right style="thick"/>
      <top style="thick"/>
      <bottom style="thick"/>
      <diagonal/>
    </border>
    <border diagonalUp="false" diagonalDown="false">
      <left style="thick"/>
      <right style="thick"/>
      <top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3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3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0" fillId="3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5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2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6" fillId="4" borderId="0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0" borderId="3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0" borderId="4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8" fillId="2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6" fillId="4" borderId="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4" borderId="7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4" borderId="4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0" fillId="4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0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5" borderId="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0" fillId="0" borderId="9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6" fontId="0" fillId="0" borderId="2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6" fontId="0" fillId="5" borderId="2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5" fontId="6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9" fillId="0" borderId="1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0" fillId="4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0" fillId="4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4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4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1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7" fontId="0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4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6" borderId="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0" fillId="4" borderId="9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6" fontId="0" fillId="4" borderId="2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6" fontId="0" fillId="6" borderId="2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0" fillId="5" borderId="1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7" fontId="0" fillId="5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5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14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7" fontId="0" fillId="0" borderId="1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8" fillId="2" borderId="1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8" fillId="2" borderId="1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8" fillId="2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2" borderId="18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6" fontId="0" fillId="5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0" fillId="5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0" fillId="5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5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6" fontId="6" fillId="5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5" fontId="0" fillId="5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5" fontId="6" fillId="5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5" fontId="8" fillId="2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2" borderId="8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6" fontId="8" fillId="2" borderId="1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6" fontId="6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6" fillId="4" borderId="0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0" fillId="0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0" fillId="4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2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6" fontId="0" fillId="5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8" fillId="2" borderId="2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6" fontId="8" fillId="2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0" fillId="0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6" fontId="0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0" fillId="5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8" fillId="2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0" fillId="4" borderId="2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1" fillId="0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1" fillId="0" borderId="0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2" fillId="4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4" borderId="0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0" fillId="3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0" fillId="3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3" borderId="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0" fillId="3" borderId="9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6" fontId="0" fillId="3" borderId="2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6" fillId="4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7" borderId="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5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0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3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3" borderId="1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3" borderId="5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6" fontId="0" fillId="3" borderId="20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6" fontId="0" fillId="0" borderId="5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6" fontId="0" fillId="5" borderId="5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6" fontId="0" fillId="0" borderId="20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0" fillId="7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0" fillId="0" borderId="21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6" fontId="0" fillId="5" borderId="17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0" fillId="0" borderId="17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0" fillId="0" borderId="1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3" borderId="1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3" borderId="1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3" borderId="17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6" fontId="0" fillId="3" borderId="21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6" fontId="0" fillId="0" borderId="17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13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0" fillId="7" borderId="2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0" fillId="0" borderId="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4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2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4" borderId="2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4" borderId="2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4" borderId="2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24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0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2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26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7" fontId="0" fillId="0" borderId="2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28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5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5" fillId="5" borderId="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5" fillId="4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6" fontId="15" fillId="0" borderId="9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6" fontId="15" fillId="0" borderId="2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6" fontId="15" fillId="5" borderId="2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5" fontId="16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5" fontId="15" fillId="4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5" fillId="4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15" fillId="4" borderId="9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6" fontId="15" fillId="4" borderId="2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5" fontId="16" fillId="4" borderId="0" xfId="0" applyFont="true" applyBorder="true" applyAlignment="true" applyProtection="true">
      <alignment horizontal="general" vertical="center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11">
    <dxf>
      <fill>
        <patternFill patternType="solid">
          <fgColor rgb="FF1C4587"/>
        </patternFill>
      </fill>
    </dxf>
    <dxf>
      <fill>
        <patternFill patternType="solid">
          <fgColor rgb="FFB7B7B7"/>
        </patternFill>
      </fill>
    </dxf>
    <dxf>
      <fill>
        <patternFill patternType="solid">
          <fgColor rgb="FFFFFF00"/>
        </patternFill>
      </fill>
    </dxf>
    <dxf>
      <fill>
        <patternFill patternType="solid">
          <fgColor rgb="FFFFFFFF"/>
        </patternFill>
      </fill>
    </dxf>
    <dxf>
      <fill>
        <patternFill patternType="solid">
          <fgColor rgb="00FFFFFF"/>
        </patternFill>
      </fill>
    </dxf>
    <dxf>
      <fill>
        <patternFill patternType="solid">
          <fgColor rgb="FF000000"/>
          <bgColor rgb="FFFFFFFF"/>
        </patternFill>
      </fill>
    </dxf>
    <dxf>
      <fill>
        <patternFill patternType="solid">
          <fgColor rgb="FFBFBFBF"/>
        </patternFill>
      </fill>
    </dxf>
    <dxf>
      <fill>
        <patternFill>
          <bgColor rgb="FFFFFF00"/>
        </patternFill>
      </fill>
    </dxf>
    <dxf>
      <fill>
        <patternFill patternType="solid">
          <fgColor rgb="FFA6A6A6"/>
        </patternFill>
      </fill>
    </dxf>
    <dxf>
      <fill>
        <patternFill patternType="solid">
          <fgColor rgb="FF444444"/>
        </patternFill>
      </fill>
    </dxf>
    <dxf>
      <fill>
        <patternFill patternType="solid">
          <fgColor rgb="FFFF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CC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B7B7B7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A6A6A6"/>
      <rgbColor rgb="FF003366"/>
      <rgbColor rgb="FF339966"/>
      <rgbColor rgb="FF003300"/>
      <rgbColor rgb="FF333300"/>
      <rgbColor rgb="FF993300"/>
      <rgbColor rgb="FF993366"/>
      <rgbColor rgb="FF1C4587"/>
      <rgbColor rgb="FF444444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comments" Target="../comments10.xml"/><Relationship Id="rId2" Type="http://schemas.openxmlformats.org/officeDocument/2006/relationships/drawing" Target="../drawings/drawing10.xml"/><Relationship Id="rId3" Type="http://schemas.openxmlformats.org/officeDocument/2006/relationships/vmlDrawing" Target="../drawings/vmlDrawing10.vm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comments" Target="../comments11.xml"/><Relationship Id="rId2" Type="http://schemas.openxmlformats.org/officeDocument/2006/relationships/drawing" Target="../drawings/drawing11.xml"/><Relationship Id="rId3" Type="http://schemas.openxmlformats.org/officeDocument/2006/relationships/vmlDrawing" Target="../drawings/vmlDrawing11.vml"/>
</Relationships>
</file>

<file path=xl/worksheets/_rels/sheet12.xml.rels><?xml version="1.0" encoding="UTF-8"?>
<Relationships xmlns="http://schemas.openxmlformats.org/package/2006/relationships"><Relationship Id="rId1" Type="http://schemas.openxmlformats.org/officeDocument/2006/relationships/comments" Target="../comments12.xml"/><Relationship Id="rId2" Type="http://schemas.openxmlformats.org/officeDocument/2006/relationships/drawing" Target="../drawings/drawing12.xml"/><Relationship Id="rId3" Type="http://schemas.openxmlformats.org/officeDocument/2006/relationships/vmlDrawing" Target="../drawings/vmlDrawing12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3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4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drawing" Target="../drawings/drawing5.xml"/><Relationship Id="rId3" Type="http://schemas.openxmlformats.org/officeDocument/2006/relationships/vmlDrawing" Target="../drawings/vmlDrawing5.v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drawing" Target="../drawings/drawing6.xml"/><Relationship Id="rId3" Type="http://schemas.openxmlformats.org/officeDocument/2006/relationships/vmlDrawing" Target="../drawings/vmlDrawing6.v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comments" Target="../comments7.xml"/><Relationship Id="rId2" Type="http://schemas.openxmlformats.org/officeDocument/2006/relationships/drawing" Target="../drawings/drawing7.xml"/><Relationship Id="rId3" Type="http://schemas.openxmlformats.org/officeDocument/2006/relationships/vmlDrawing" Target="../drawings/vmlDrawing7.v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comments" Target="../comments8.xml"/><Relationship Id="rId2" Type="http://schemas.openxmlformats.org/officeDocument/2006/relationships/drawing" Target="../drawings/drawing8.xml"/><Relationship Id="rId3" Type="http://schemas.openxmlformats.org/officeDocument/2006/relationships/vmlDrawing" Target="../drawings/vmlDrawing8.v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comments" Target="../comments9.xml"/><Relationship Id="rId2" Type="http://schemas.openxmlformats.org/officeDocument/2006/relationships/drawing" Target="../drawings/drawing9.xml"/><Relationship Id="rId3" Type="http://schemas.openxmlformats.org/officeDocument/2006/relationships/vmlDrawing" Target="../drawings/vmlDrawing9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D100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F18" activeCellId="0" sqref="F18"/>
    </sheetView>
  </sheetViews>
  <sheetFormatPr defaultColWidth="12.6328125" defaultRowHeight="15" zeroHeight="false" outlineLevelRow="0" outlineLevelCol="0"/>
  <cols>
    <col collapsed="false" customWidth="true" hidden="false" outlineLevel="0" max="1" min="1" style="1" width="59.5"/>
    <col collapsed="false" customWidth="true" hidden="false" outlineLevel="0" max="2" min="2" style="1" width="12"/>
    <col collapsed="false" customWidth="true" hidden="false" outlineLevel="0" max="3" min="3" style="1" width="17.37"/>
    <col collapsed="false" customWidth="true" hidden="false" outlineLevel="0" max="4" min="4" style="1" width="14.5"/>
    <col collapsed="false" customWidth="true" hidden="false" outlineLevel="0" max="5" min="5" style="1" width="9.87"/>
    <col collapsed="false" customWidth="true" hidden="false" outlineLevel="0" max="6" min="6" style="1" width="50"/>
    <col collapsed="false" customWidth="true" hidden="false" outlineLevel="0" max="7" min="7" style="1" width="19.88"/>
    <col collapsed="false" customWidth="true" hidden="false" outlineLevel="0" max="8" min="8" style="1" width="18.25"/>
    <col collapsed="false" customWidth="true" hidden="false" outlineLevel="0" max="9" min="9" style="1" width="17.88"/>
    <col collapsed="false" customWidth="true" hidden="false" outlineLevel="0" max="10" min="10" style="1" width="15"/>
    <col collapsed="false" customWidth="true" hidden="false" outlineLevel="0" max="11" min="11" style="1" width="8"/>
    <col collapsed="false" customWidth="true" hidden="false" outlineLevel="0" max="12" min="12" style="1" width="19.63"/>
    <col collapsed="false" customWidth="true" hidden="false" outlineLevel="0" max="14" min="13" style="1" width="9.75"/>
    <col collapsed="false" customWidth="true" hidden="false" outlineLevel="0" max="15" min="15" style="1" width="6.5"/>
    <col collapsed="false" customWidth="true" hidden="false" outlineLevel="0" max="16" min="16" style="1" width="9"/>
    <col collapsed="false" customWidth="true" hidden="false" outlineLevel="0" max="17" min="17" style="1" width="43.88"/>
    <col collapsed="false" customWidth="true" hidden="false" outlineLevel="0" max="30" min="18" style="1" width="8"/>
  </cols>
  <sheetData>
    <row r="1" customFormat="false" ht="14.25" hidden="false" customHeight="true" outlineLevel="0" collapsed="false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4"/>
      <c r="AC1" s="4"/>
      <c r="AD1" s="4"/>
    </row>
    <row r="2" customFormat="false" ht="14.25" hidden="false" customHeight="true" outlineLevel="0" collapsed="false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4"/>
      <c r="AC2" s="4"/>
      <c r="AD2" s="4"/>
    </row>
    <row r="3" customFormat="false" ht="14.25" hidden="false" customHeight="true" outlineLevel="0" collapsed="false">
      <c r="A3" s="5" t="s">
        <v>2</v>
      </c>
      <c r="B3" s="5"/>
      <c r="C3" s="5"/>
      <c r="D3" s="5"/>
      <c r="E3" s="5"/>
      <c r="F3" s="5"/>
      <c r="G3" s="5"/>
      <c r="H3" s="5"/>
      <c r="I3" s="5"/>
      <c r="J3" s="5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7"/>
      <c r="AA3" s="7"/>
      <c r="AB3" s="4"/>
      <c r="AC3" s="4"/>
      <c r="AD3" s="4"/>
    </row>
    <row r="4" customFormat="false" ht="14.25" hidden="false" customHeight="true" outlineLevel="0" collapsed="false">
      <c r="A4" s="8" t="s">
        <v>3</v>
      </c>
      <c r="B4" s="9"/>
      <c r="C4" s="9"/>
      <c r="D4" s="9"/>
      <c r="E4" s="9"/>
      <c r="F4" s="9"/>
      <c r="G4" s="9"/>
      <c r="H4" s="9"/>
      <c r="I4" s="9"/>
      <c r="J4" s="9"/>
      <c r="K4" s="10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customFormat="false" ht="15" hidden="false" customHeight="true" outlineLevel="0" collapsed="false">
      <c r="A5" s="11" t="s">
        <v>4</v>
      </c>
      <c r="B5" s="11"/>
      <c r="C5" s="11"/>
      <c r="D5" s="11"/>
      <c r="E5" s="11"/>
      <c r="F5" s="11"/>
      <c r="G5" s="11"/>
      <c r="H5" s="11"/>
      <c r="I5" s="11"/>
      <c r="J5" s="11"/>
      <c r="K5" s="12"/>
      <c r="L5" s="13"/>
      <c r="M5" s="14"/>
      <c r="N5" s="14"/>
      <c r="O5" s="14"/>
      <c r="P5" s="14"/>
      <c r="Q5" s="1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customFormat="false" ht="32.05" hidden="false" customHeight="true" outlineLevel="0" collapsed="false">
      <c r="A6" s="15" t="s">
        <v>5</v>
      </c>
      <c r="B6" s="15" t="s">
        <v>6</v>
      </c>
      <c r="C6" s="15" t="s">
        <v>7</v>
      </c>
      <c r="D6" s="15" t="s">
        <v>8</v>
      </c>
      <c r="E6" s="11" t="s">
        <v>9</v>
      </c>
      <c r="F6" s="15" t="s">
        <v>10</v>
      </c>
      <c r="G6" s="11" t="s">
        <v>11</v>
      </c>
      <c r="H6" s="11" t="s">
        <v>12</v>
      </c>
      <c r="I6" s="11" t="s">
        <v>13</v>
      </c>
      <c r="J6" s="11" t="s">
        <v>14</v>
      </c>
      <c r="K6" s="16"/>
      <c r="L6" s="17"/>
      <c r="M6" s="17"/>
      <c r="N6" s="17"/>
      <c r="O6" s="17"/>
      <c r="P6" s="17"/>
      <c r="Q6" s="18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</row>
    <row r="7" customFormat="false" ht="14.25" hidden="false" customHeight="true" outlineLevel="0" collapsed="false">
      <c r="A7" s="20" t="s">
        <v>15</v>
      </c>
      <c r="B7" s="21" t="s">
        <v>16</v>
      </c>
      <c r="C7" s="21" t="s">
        <v>17</v>
      </c>
      <c r="D7" s="21" t="s">
        <v>18</v>
      </c>
      <c r="E7" s="22" t="n">
        <v>1</v>
      </c>
      <c r="F7" s="20" t="s">
        <v>19</v>
      </c>
      <c r="G7" s="23" t="n">
        <v>0</v>
      </c>
      <c r="H7" s="24" t="n">
        <v>3526.4</v>
      </c>
      <c r="I7" s="24" t="n">
        <v>14105.6</v>
      </c>
      <c r="J7" s="25" t="n">
        <f aca="false">SUM(G7:I7)</f>
        <v>17632</v>
      </c>
      <c r="K7" s="26"/>
      <c r="L7" s="27" t="s">
        <v>20</v>
      </c>
      <c r="M7" s="27"/>
      <c r="N7" s="27"/>
      <c r="O7" s="27"/>
      <c r="P7" s="27"/>
      <c r="Q7" s="26"/>
      <c r="R7" s="28"/>
      <c r="S7" s="28"/>
      <c r="T7" s="28"/>
      <c r="U7" s="28"/>
      <c r="V7" s="28"/>
      <c r="W7" s="28"/>
      <c r="X7" s="28"/>
      <c r="Y7" s="28"/>
      <c r="Z7" s="28"/>
      <c r="AA7" s="10"/>
      <c r="AB7" s="10"/>
      <c r="AC7" s="10"/>
      <c r="AD7" s="10"/>
    </row>
    <row r="8" customFormat="false" ht="14.25" hidden="false" customHeight="true" outlineLevel="0" collapsed="false">
      <c r="A8" s="20" t="s">
        <v>21</v>
      </c>
      <c r="B8" s="21" t="s">
        <v>16</v>
      </c>
      <c r="C8" s="21" t="s">
        <v>17</v>
      </c>
      <c r="D8" s="21" t="s">
        <v>18</v>
      </c>
      <c r="E8" s="22" t="n">
        <v>1</v>
      </c>
      <c r="F8" s="20" t="s">
        <v>22</v>
      </c>
      <c r="G8" s="23" t="n">
        <v>0</v>
      </c>
      <c r="H8" s="24" t="n">
        <v>3016</v>
      </c>
      <c r="I8" s="24" t="n">
        <v>12064</v>
      </c>
      <c r="J8" s="25" t="n">
        <f aca="false">SUM(G8:I8)</f>
        <v>15080</v>
      </c>
      <c r="K8" s="26"/>
      <c r="L8" s="27"/>
      <c r="M8" s="27"/>
      <c r="N8" s="27"/>
      <c r="O8" s="27"/>
      <c r="P8" s="27"/>
      <c r="Q8" s="26"/>
      <c r="R8" s="28"/>
      <c r="S8" s="28"/>
      <c r="T8" s="28"/>
      <c r="U8" s="28"/>
      <c r="V8" s="28"/>
      <c r="W8" s="28"/>
      <c r="X8" s="28"/>
      <c r="Y8" s="28"/>
      <c r="Z8" s="28"/>
      <c r="AA8" s="10"/>
      <c r="AB8" s="10"/>
      <c r="AC8" s="10"/>
      <c r="AD8" s="10"/>
    </row>
    <row r="9" customFormat="false" ht="14.25" hidden="false" customHeight="true" outlineLevel="0" collapsed="false">
      <c r="A9" s="29" t="s">
        <v>23</v>
      </c>
      <c r="B9" s="21" t="s">
        <v>16</v>
      </c>
      <c r="C9" s="21" t="s">
        <v>17</v>
      </c>
      <c r="D9" s="21" t="s">
        <v>18</v>
      </c>
      <c r="E9" s="22" t="n">
        <v>1</v>
      </c>
      <c r="F9" s="20" t="s">
        <v>24</v>
      </c>
      <c r="G9" s="23" t="n">
        <v>0</v>
      </c>
      <c r="H9" s="24" t="n">
        <v>0</v>
      </c>
      <c r="I9" s="24" t="n">
        <v>0</v>
      </c>
      <c r="J9" s="25" t="n">
        <f aca="false">SUM(G9:I9)</f>
        <v>0</v>
      </c>
      <c r="K9" s="26"/>
      <c r="L9" s="30" t="s">
        <v>25</v>
      </c>
      <c r="M9" s="30"/>
      <c r="N9" s="30"/>
      <c r="O9" s="30"/>
      <c r="P9" s="30"/>
      <c r="Q9" s="26"/>
      <c r="R9" s="28"/>
      <c r="S9" s="28"/>
      <c r="T9" s="28"/>
      <c r="U9" s="28"/>
      <c r="V9" s="28"/>
      <c r="W9" s="28"/>
      <c r="X9" s="28"/>
      <c r="Y9" s="28"/>
      <c r="Z9" s="28"/>
      <c r="AA9" s="10"/>
      <c r="AB9" s="10"/>
      <c r="AC9" s="10"/>
      <c r="AD9" s="10"/>
    </row>
    <row r="10" customFormat="false" ht="14.25" hidden="false" customHeight="true" outlineLevel="0" collapsed="false">
      <c r="A10" s="20" t="s">
        <v>26</v>
      </c>
      <c r="B10" s="21" t="s">
        <v>16</v>
      </c>
      <c r="C10" s="21" t="s">
        <v>17</v>
      </c>
      <c r="D10" s="21" t="s">
        <v>27</v>
      </c>
      <c r="E10" s="22" t="n">
        <v>1</v>
      </c>
      <c r="F10" s="20" t="s">
        <v>28</v>
      </c>
      <c r="G10" s="23" t="n">
        <v>0</v>
      </c>
      <c r="H10" s="24" t="n">
        <v>0</v>
      </c>
      <c r="I10" s="24" t="n">
        <v>12064</v>
      </c>
      <c r="J10" s="25" t="n">
        <f aca="false">SUM(G10:I10)</f>
        <v>12064</v>
      </c>
      <c r="K10" s="26"/>
      <c r="L10" s="31" t="s">
        <v>29</v>
      </c>
      <c r="M10" s="32" t="s">
        <v>29</v>
      </c>
      <c r="N10" s="32" t="s">
        <v>30</v>
      </c>
      <c r="O10" s="32" t="s">
        <v>31</v>
      </c>
      <c r="P10" s="33" t="s">
        <v>32</v>
      </c>
      <c r="Q10" s="26"/>
      <c r="R10" s="28"/>
      <c r="S10" s="28"/>
      <c r="T10" s="28"/>
      <c r="U10" s="28"/>
      <c r="V10" s="28"/>
      <c r="W10" s="28"/>
      <c r="X10" s="28"/>
      <c r="Y10" s="28"/>
      <c r="Z10" s="28"/>
      <c r="AA10" s="10"/>
      <c r="AB10" s="10"/>
      <c r="AC10" s="10"/>
      <c r="AD10" s="10"/>
    </row>
    <row r="11" customFormat="false" ht="14.25" hidden="false" customHeight="true" outlineLevel="0" collapsed="false">
      <c r="A11" s="20" t="s">
        <v>33</v>
      </c>
      <c r="B11" s="21" t="s">
        <v>34</v>
      </c>
      <c r="C11" s="21" t="s">
        <v>17</v>
      </c>
      <c r="D11" s="21" t="s">
        <v>18</v>
      </c>
      <c r="E11" s="22" t="n">
        <v>1</v>
      </c>
      <c r="F11" s="20" t="s">
        <v>35</v>
      </c>
      <c r="G11" s="23" t="n">
        <v>0</v>
      </c>
      <c r="H11" s="24" t="n">
        <v>1695.65</v>
      </c>
      <c r="I11" s="24" t="n">
        <v>6782.62</v>
      </c>
      <c r="J11" s="25" t="n">
        <f aca="false">SUM(G11:I11)</f>
        <v>8478.27</v>
      </c>
      <c r="K11" s="26"/>
      <c r="L11" s="34" t="s">
        <v>15</v>
      </c>
      <c r="M11" s="35" t="n">
        <f aca="false">COUNTIFS($B$7:$B$95,P11,$A$7:$A$95,"=Presidente")</f>
        <v>1</v>
      </c>
      <c r="N11" s="35" t="n">
        <f aca="false">COUNTIFS($B$7:$B$95,P11,$A$7:$A$95,"=Presidente",$D$7:$D$95,"&lt;&gt;VAGO")</f>
        <v>1</v>
      </c>
      <c r="O11" s="35" t="n">
        <f aca="false">COUNTIFS($B$7:$B$95,P11,$A$7:$A$95,"&lt;&gt;Presidente",$D$7:$D$95,"=VAGO")</f>
        <v>0</v>
      </c>
      <c r="P11" s="36" t="s">
        <v>16</v>
      </c>
      <c r="Q11" s="26"/>
      <c r="R11" s="28"/>
      <c r="S11" s="28"/>
      <c r="T11" s="28"/>
      <c r="U11" s="28"/>
      <c r="V11" s="28"/>
      <c r="W11" s="28"/>
      <c r="X11" s="28"/>
      <c r="Y11" s="28"/>
      <c r="Z11" s="28"/>
      <c r="AA11" s="10"/>
      <c r="AB11" s="10"/>
      <c r="AC11" s="10"/>
      <c r="AD11" s="10"/>
    </row>
    <row r="12" customFormat="false" ht="14.25" hidden="false" customHeight="true" outlineLevel="0" collapsed="false">
      <c r="A12" s="20" t="s">
        <v>36</v>
      </c>
      <c r="B12" s="21" t="s">
        <v>34</v>
      </c>
      <c r="C12" s="21" t="s">
        <v>17</v>
      </c>
      <c r="D12" s="21" t="s">
        <v>18</v>
      </c>
      <c r="E12" s="22" t="n">
        <v>1</v>
      </c>
      <c r="F12" s="20" t="s">
        <v>37</v>
      </c>
      <c r="G12" s="23" t="n">
        <v>0</v>
      </c>
      <c r="H12" s="24" t="n">
        <v>1695.65</v>
      </c>
      <c r="I12" s="24" t="n">
        <v>6782.62</v>
      </c>
      <c r="J12" s="25" t="n">
        <f aca="false">SUM(G12:I12)</f>
        <v>8478.27</v>
      </c>
      <c r="K12" s="26"/>
      <c r="L12" s="34" t="s">
        <v>38</v>
      </c>
      <c r="M12" s="35" t="n">
        <f aca="false">COUNTIFS($B$7:$B$95,P12,$A$7:$A$95,"&lt;&gt;Presidente")</f>
        <v>3</v>
      </c>
      <c r="N12" s="35" t="n">
        <f aca="false">COUNTIFS($B$7:$B$95,P12,$A$7:$A$95,"&lt;&gt;Presidente",$D$7:$D$95,"&lt;&gt;VAGO")</f>
        <v>3</v>
      </c>
      <c r="O12" s="35" t="n">
        <f aca="false">COUNTIFS($B$7:$B$95,P12,$A$7:$A$95,"&lt;&gt;Presidente",$D$7:$D$95,"=VAGO")</f>
        <v>0</v>
      </c>
      <c r="P12" s="36" t="s">
        <v>16</v>
      </c>
      <c r="Q12" s="26"/>
      <c r="R12" s="28"/>
      <c r="S12" s="28"/>
      <c r="T12" s="28"/>
      <c r="U12" s="28"/>
      <c r="V12" s="28"/>
      <c r="W12" s="28"/>
      <c r="X12" s="28"/>
      <c r="Y12" s="28"/>
      <c r="Z12" s="28"/>
      <c r="AA12" s="10"/>
      <c r="AB12" s="10"/>
      <c r="AC12" s="10"/>
      <c r="AD12" s="10"/>
    </row>
    <row r="13" customFormat="false" ht="14.25" hidden="false" customHeight="true" outlineLevel="0" collapsed="false">
      <c r="A13" s="20" t="s">
        <v>39</v>
      </c>
      <c r="B13" s="37" t="s">
        <v>34</v>
      </c>
      <c r="C13" s="37" t="s">
        <v>17</v>
      </c>
      <c r="D13" s="37" t="s">
        <v>18</v>
      </c>
      <c r="E13" s="38" t="n">
        <v>1</v>
      </c>
      <c r="F13" s="20" t="s">
        <v>40</v>
      </c>
      <c r="G13" s="39" t="n">
        <v>0</v>
      </c>
      <c r="H13" s="40" t="n">
        <v>1695.65</v>
      </c>
      <c r="I13" s="40" t="n">
        <v>6782.62</v>
      </c>
      <c r="J13" s="41" t="n">
        <f aca="false">SUM(G13:I13)</f>
        <v>8478.27</v>
      </c>
      <c r="K13" s="12"/>
      <c r="L13" s="34" t="s">
        <v>41</v>
      </c>
      <c r="M13" s="35" t="n">
        <f aca="false">COUNTIFS($B$7:$B$95,P13)</f>
        <v>6</v>
      </c>
      <c r="N13" s="35" t="n">
        <f aca="false">COUNTIFS($B$7:$B$95,P13,$D$7:$D$95,"&lt;&gt;VAGO")</f>
        <v>6</v>
      </c>
      <c r="O13" s="35" t="n">
        <f aca="false">COUNTIFS($B$7:$B$95,P13,$D$7:$D$95,"=VAGO")</f>
        <v>0</v>
      </c>
      <c r="P13" s="36" t="s">
        <v>34</v>
      </c>
      <c r="Q13" s="12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</row>
    <row r="14" customFormat="false" ht="14.25" hidden="false" customHeight="true" outlineLevel="0" collapsed="false">
      <c r="A14" s="20" t="s">
        <v>42</v>
      </c>
      <c r="B14" s="21" t="s">
        <v>34</v>
      </c>
      <c r="C14" s="21" t="s">
        <v>17</v>
      </c>
      <c r="D14" s="21" t="s">
        <v>18</v>
      </c>
      <c r="E14" s="22" t="n">
        <v>1</v>
      </c>
      <c r="F14" s="20" t="s">
        <v>43</v>
      </c>
      <c r="G14" s="23" t="n">
        <v>0</v>
      </c>
      <c r="H14" s="24" t="n">
        <v>1695.65</v>
      </c>
      <c r="I14" s="24" t="n">
        <v>6782.62</v>
      </c>
      <c r="J14" s="25" t="n">
        <f aca="false">SUM(G14:I14)</f>
        <v>8478.27</v>
      </c>
      <c r="K14" s="26"/>
      <c r="L14" s="34" t="s">
        <v>44</v>
      </c>
      <c r="M14" s="35" t="n">
        <f aca="false">COUNTIFS($B$7:$B$95,P14)</f>
        <v>11</v>
      </c>
      <c r="N14" s="35" t="n">
        <f aca="false">COUNTIFS($B$7:$B$95,P14,$D$7:$D$95,"&lt;&gt;VAGO")</f>
        <v>11</v>
      </c>
      <c r="O14" s="35" t="n">
        <f aca="false">COUNTIFS($B$7:$B$95,P14,$D$7:$D$95,"=VAGO")</f>
        <v>0</v>
      </c>
      <c r="P14" s="36" t="s">
        <v>45</v>
      </c>
      <c r="Q14" s="26"/>
      <c r="R14" s="28"/>
      <c r="S14" s="28"/>
      <c r="T14" s="28"/>
      <c r="U14" s="28"/>
      <c r="V14" s="28"/>
      <c r="W14" s="28"/>
      <c r="X14" s="28"/>
      <c r="Y14" s="28"/>
      <c r="Z14" s="28"/>
      <c r="AA14" s="10"/>
      <c r="AB14" s="10"/>
      <c r="AC14" s="10"/>
      <c r="AD14" s="10"/>
    </row>
    <row r="15" customFormat="false" ht="14.25" hidden="false" customHeight="true" outlineLevel="0" collapsed="false">
      <c r="A15" s="20" t="s">
        <v>46</v>
      </c>
      <c r="B15" s="21" t="s">
        <v>34</v>
      </c>
      <c r="C15" s="21" t="s">
        <v>17</v>
      </c>
      <c r="D15" s="21" t="s">
        <v>27</v>
      </c>
      <c r="E15" s="22" t="n">
        <v>1</v>
      </c>
      <c r="F15" s="20" t="s">
        <v>47</v>
      </c>
      <c r="G15" s="23" t="n">
        <v>0</v>
      </c>
      <c r="H15" s="24" t="n">
        <v>0</v>
      </c>
      <c r="I15" s="24" t="n">
        <v>6782.62</v>
      </c>
      <c r="J15" s="25" t="n">
        <f aca="false">SUM(G15:I15)</f>
        <v>6782.62</v>
      </c>
      <c r="K15" s="26"/>
      <c r="L15" s="34" t="s">
        <v>48</v>
      </c>
      <c r="M15" s="35" t="n">
        <f aca="false">COUNTIFS($B$7:$B$95,P15)</f>
        <v>5</v>
      </c>
      <c r="N15" s="35" t="n">
        <f aca="false">COUNTIFS($B$7:$B$95,P15,$D$7:$D$95,"&lt;&gt;VAGO")</f>
        <v>4</v>
      </c>
      <c r="O15" s="35" t="n">
        <f aca="false">COUNTIFS($B$7:$B$95,P15,$D$7:$D$95,"=VAGO")</f>
        <v>1</v>
      </c>
      <c r="P15" s="36" t="s">
        <v>49</v>
      </c>
      <c r="Q15" s="26"/>
      <c r="R15" s="28"/>
      <c r="S15" s="28"/>
      <c r="T15" s="28"/>
      <c r="U15" s="28"/>
      <c r="V15" s="28"/>
      <c r="W15" s="28"/>
      <c r="X15" s="28"/>
      <c r="Y15" s="28"/>
      <c r="Z15" s="28"/>
      <c r="AA15" s="10"/>
      <c r="AB15" s="10"/>
      <c r="AC15" s="10"/>
      <c r="AD15" s="10"/>
    </row>
    <row r="16" customFormat="false" ht="14.25" hidden="false" customHeight="true" outlineLevel="0" collapsed="false">
      <c r="A16" s="20" t="s">
        <v>50</v>
      </c>
      <c r="B16" s="21" t="s">
        <v>34</v>
      </c>
      <c r="C16" s="21" t="s">
        <v>17</v>
      </c>
      <c r="D16" s="21" t="s">
        <v>18</v>
      </c>
      <c r="E16" s="22" t="n">
        <v>1</v>
      </c>
      <c r="F16" s="20" t="s">
        <v>51</v>
      </c>
      <c r="G16" s="23" t="n">
        <v>0</v>
      </c>
      <c r="H16" s="24" t="n">
        <v>1695.65</v>
      </c>
      <c r="I16" s="24" t="n">
        <v>6782.62</v>
      </c>
      <c r="J16" s="25" t="n">
        <f aca="false">SUM(G16:I16)</f>
        <v>8478.27</v>
      </c>
      <c r="K16" s="26"/>
      <c r="L16" s="34" t="s">
        <v>52</v>
      </c>
      <c r="M16" s="35" t="n">
        <f aca="false">COUNTIFS($B$7:$B$95,P16)</f>
        <v>22</v>
      </c>
      <c r="N16" s="35" t="n">
        <f aca="false">COUNTIFS($B$7:$B$95,P16,$D$7:$D$95,"&lt;&gt;VAGO")</f>
        <v>22</v>
      </c>
      <c r="O16" s="35" t="n">
        <f aca="false">COUNTIFS($B$7:$B$95,P16,$D$7:$D$95,"=VAGO")</f>
        <v>0</v>
      </c>
      <c r="P16" s="36" t="s">
        <v>53</v>
      </c>
      <c r="Q16" s="26"/>
      <c r="R16" s="28"/>
      <c r="S16" s="28"/>
      <c r="T16" s="28"/>
      <c r="U16" s="28"/>
      <c r="V16" s="28"/>
      <c r="W16" s="28"/>
      <c r="X16" s="28"/>
      <c r="Y16" s="28"/>
      <c r="Z16" s="28"/>
      <c r="AA16" s="10"/>
      <c r="AB16" s="10"/>
      <c r="AC16" s="10"/>
      <c r="AD16" s="10"/>
    </row>
    <row r="17" customFormat="false" ht="15" hidden="false" customHeight="false" outlineLevel="0" collapsed="false">
      <c r="A17" s="20" t="s">
        <v>54</v>
      </c>
      <c r="B17" s="21" t="s">
        <v>45</v>
      </c>
      <c r="C17" s="21" t="s">
        <v>17</v>
      </c>
      <c r="D17" s="21" t="s">
        <v>18</v>
      </c>
      <c r="E17" s="22" t="n">
        <v>1</v>
      </c>
      <c r="F17" s="20" t="s">
        <v>55</v>
      </c>
      <c r="G17" s="23" t="n">
        <v>0</v>
      </c>
      <c r="H17" s="24" t="n">
        <v>1310.28</v>
      </c>
      <c r="I17" s="24" t="n">
        <v>5241.11</v>
      </c>
      <c r="J17" s="25" t="n">
        <f aca="false">SUM(G17:I17)</f>
        <v>6551.39</v>
      </c>
      <c r="K17" s="26"/>
      <c r="L17" s="34" t="s">
        <v>56</v>
      </c>
      <c r="M17" s="35" t="n">
        <f aca="false">COUNTIFS($B$7:$B$95,P17)</f>
        <v>10</v>
      </c>
      <c r="N17" s="35" t="n">
        <f aca="false">COUNTIFS($B$7:$B$95,P17,$D$7:$D$95,"&lt;&gt;VAGO")</f>
        <v>10</v>
      </c>
      <c r="O17" s="35" t="n">
        <f aca="false">COUNTIFS($B$7:$B$95,P17,$D$7:$D$95,"=VAGO")</f>
        <v>0</v>
      </c>
      <c r="P17" s="36" t="s">
        <v>57</v>
      </c>
      <c r="Q17" s="26"/>
      <c r="R17" s="28"/>
      <c r="S17" s="28"/>
      <c r="T17" s="28"/>
      <c r="U17" s="28"/>
      <c r="V17" s="28"/>
      <c r="W17" s="28"/>
      <c r="X17" s="28"/>
      <c r="Y17" s="28"/>
      <c r="Z17" s="28"/>
      <c r="AA17" s="10"/>
      <c r="AB17" s="10"/>
      <c r="AC17" s="10"/>
      <c r="AD17" s="10"/>
    </row>
    <row r="18" customFormat="false" ht="14.25" hidden="false" customHeight="true" outlineLevel="0" collapsed="false">
      <c r="A18" s="20" t="s">
        <v>58</v>
      </c>
      <c r="B18" s="21" t="s">
        <v>45</v>
      </c>
      <c r="C18" s="21" t="s">
        <v>17</v>
      </c>
      <c r="D18" s="21" t="s">
        <v>18</v>
      </c>
      <c r="E18" s="22" t="n">
        <v>1</v>
      </c>
      <c r="F18" s="20" t="s">
        <v>59</v>
      </c>
      <c r="G18" s="23" t="n">
        <v>0</v>
      </c>
      <c r="H18" s="24" t="n">
        <v>1310.28</v>
      </c>
      <c r="I18" s="24" t="n">
        <v>5241.11</v>
      </c>
      <c r="J18" s="25" t="n">
        <f aca="false">SUM(G18:I18)</f>
        <v>6551.39</v>
      </c>
      <c r="K18" s="26"/>
      <c r="L18" s="34" t="s">
        <v>60</v>
      </c>
      <c r="M18" s="35" t="n">
        <f aca="false">COUNTIFS($B$7:$B$95,P18)</f>
        <v>11</v>
      </c>
      <c r="N18" s="35" t="n">
        <f aca="false">COUNTIFS($B$7:$B$95,P18,$D$7:$D$95,"&lt;&gt;VAGO")</f>
        <v>11</v>
      </c>
      <c r="O18" s="35" t="n">
        <f aca="false">COUNTIFS($B$7:$B$95,P18,$D$7:$D$95,"=VAGO")</f>
        <v>0</v>
      </c>
      <c r="P18" s="36" t="s">
        <v>61</v>
      </c>
      <c r="Q18" s="26"/>
      <c r="R18" s="28"/>
      <c r="S18" s="28"/>
      <c r="T18" s="28"/>
      <c r="U18" s="28"/>
      <c r="V18" s="28"/>
      <c r="W18" s="28"/>
      <c r="X18" s="28"/>
      <c r="Y18" s="28"/>
      <c r="Z18" s="28"/>
      <c r="AA18" s="10"/>
      <c r="AB18" s="10"/>
      <c r="AC18" s="10"/>
      <c r="AD18" s="10"/>
    </row>
    <row r="19" customFormat="false" ht="14.25" hidden="false" customHeight="true" outlineLevel="0" collapsed="false">
      <c r="A19" s="20" t="s">
        <v>62</v>
      </c>
      <c r="B19" s="37" t="s">
        <v>45</v>
      </c>
      <c r="C19" s="37" t="s">
        <v>17</v>
      </c>
      <c r="D19" s="37" t="s">
        <v>27</v>
      </c>
      <c r="E19" s="22" t="n">
        <v>1</v>
      </c>
      <c r="F19" s="20" t="s">
        <v>63</v>
      </c>
      <c r="G19" s="39" t="n">
        <v>0</v>
      </c>
      <c r="H19" s="40" t="n">
        <v>0</v>
      </c>
      <c r="I19" s="40" t="n">
        <v>5241.11</v>
      </c>
      <c r="J19" s="25" t="n">
        <f aca="false">SUM(G19:I19)</f>
        <v>5241.11</v>
      </c>
      <c r="K19" s="12"/>
      <c r="L19" s="34" t="s">
        <v>64</v>
      </c>
      <c r="M19" s="35" t="n">
        <f aca="false">COUNTIFS($B$7:$B$95,P19)</f>
        <v>11</v>
      </c>
      <c r="N19" s="35" t="n">
        <f aca="false">COUNTIFS($B$7:$B$95,P19,$D$7:$D$95,"&lt;&gt;VAGO")</f>
        <v>9</v>
      </c>
      <c r="O19" s="35" t="n">
        <f aca="false">COUNTIFS($B$7:$B$95,P19,$D$7:$D$95,"=VAGO")</f>
        <v>2</v>
      </c>
      <c r="P19" s="36" t="s">
        <v>65</v>
      </c>
      <c r="Q19" s="12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</row>
    <row r="20" customFormat="false" ht="14.25" hidden="false" customHeight="true" outlineLevel="0" collapsed="false">
      <c r="A20" s="29" t="s">
        <v>66</v>
      </c>
      <c r="B20" s="21" t="s">
        <v>45</v>
      </c>
      <c r="C20" s="21" t="s">
        <v>17</v>
      </c>
      <c r="D20" s="21" t="s">
        <v>18</v>
      </c>
      <c r="E20" s="22" t="n">
        <v>1</v>
      </c>
      <c r="F20" s="20" t="s">
        <v>67</v>
      </c>
      <c r="G20" s="23" t="n">
        <v>0</v>
      </c>
      <c r="H20" s="24" t="n">
        <v>1310.28</v>
      </c>
      <c r="I20" s="24" t="n">
        <v>5241.11</v>
      </c>
      <c r="J20" s="25" t="n">
        <f aca="false">SUM(G20:I20)</f>
        <v>6551.39</v>
      </c>
      <c r="K20" s="26"/>
      <c r="L20" s="42" t="s">
        <v>68</v>
      </c>
      <c r="M20" s="43" t="n">
        <f aca="false">COUNTIFS($B$7:$B$95,P20)</f>
        <v>6</v>
      </c>
      <c r="N20" s="43" t="n">
        <f aca="false">COUNTIFS($B$7:$B$95,P20,$D$7:$D$95,"&lt;&gt;VAGO")</f>
        <v>4</v>
      </c>
      <c r="O20" s="43" t="n">
        <f aca="false">COUNTIFS($B$7:$B$95,P20,$D$7:$D$95,"=VAGO")</f>
        <v>2</v>
      </c>
      <c r="P20" s="44" t="s">
        <v>69</v>
      </c>
      <c r="Q20" s="26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</row>
    <row r="21" customFormat="false" ht="14.25" hidden="false" customHeight="true" outlineLevel="0" collapsed="false">
      <c r="A21" s="20" t="s">
        <v>70</v>
      </c>
      <c r="B21" s="21" t="s">
        <v>45</v>
      </c>
      <c r="C21" s="21" t="s">
        <v>17</v>
      </c>
      <c r="D21" s="21" t="s">
        <v>18</v>
      </c>
      <c r="E21" s="22" t="n">
        <v>1</v>
      </c>
      <c r="F21" s="20" t="s">
        <v>71</v>
      </c>
      <c r="G21" s="23" t="n">
        <v>0</v>
      </c>
      <c r="H21" s="24" t="n">
        <v>1310.28</v>
      </c>
      <c r="I21" s="24" t="n">
        <v>5241.11</v>
      </c>
      <c r="J21" s="25" t="n">
        <f aca="false">SUM(G21:I21)</f>
        <v>6551.39</v>
      </c>
      <c r="K21" s="26"/>
      <c r="L21" s="42" t="s">
        <v>72</v>
      </c>
      <c r="M21" s="43" t="n">
        <f aca="false">COUNTIFS($B$7:$B$95,P21)</f>
        <v>2</v>
      </c>
      <c r="N21" s="43" t="n">
        <f aca="false">COUNTIFS($B$7:$B$95,P21,$D$7:$D$95,"&lt;&gt;VAGO")</f>
        <v>1</v>
      </c>
      <c r="O21" s="43" t="n">
        <f aca="false">COUNTIFS($B$7:$B$95,P21,$D$7:$D$95,"=VAGO")</f>
        <v>1</v>
      </c>
      <c r="P21" s="44" t="s">
        <v>73</v>
      </c>
      <c r="Q21" s="26"/>
      <c r="R21" s="28"/>
      <c r="S21" s="28"/>
      <c r="T21" s="28"/>
      <c r="U21" s="28"/>
      <c r="V21" s="28"/>
      <c r="W21" s="28"/>
      <c r="X21" s="28"/>
      <c r="Y21" s="28"/>
      <c r="Z21" s="28"/>
      <c r="AA21" s="10"/>
      <c r="AB21" s="10"/>
      <c r="AC21" s="10"/>
      <c r="AD21" s="10"/>
    </row>
    <row r="22" customFormat="false" ht="14.25" hidden="false" customHeight="true" outlineLevel="0" collapsed="false">
      <c r="A22" s="20" t="s">
        <v>66</v>
      </c>
      <c r="B22" s="21" t="s">
        <v>45</v>
      </c>
      <c r="C22" s="21" t="s">
        <v>17</v>
      </c>
      <c r="D22" s="21" t="s">
        <v>18</v>
      </c>
      <c r="E22" s="22" t="n">
        <v>1</v>
      </c>
      <c r="F22" s="20" t="s">
        <v>74</v>
      </c>
      <c r="G22" s="23" t="n">
        <v>0</v>
      </c>
      <c r="H22" s="24" t="n">
        <v>1310.28</v>
      </c>
      <c r="I22" s="24" t="n">
        <v>5241.11</v>
      </c>
      <c r="J22" s="25" t="n">
        <f aca="false">SUM(G22:I22)</f>
        <v>6551.39</v>
      </c>
      <c r="K22" s="26"/>
      <c r="L22" s="45" t="s">
        <v>75</v>
      </c>
      <c r="M22" s="46" t="n">
        <f aca="false">SUM(M11:M19)</f>
        <v>80</v>
      </c>
      <c r="N22" s="46" t="n">
        <f aca="false">SUM(N11:N19)</f>
        <v>77</v>
      </c>
      <c r="O22" s="46" t="n">
        <f aca="false">SUM(O11:O19)</f>
        <v>3</v>
      </c>
      <c r="P22" s="47"/>
      <c r="Q22" s="26"/>
      <c r="R22" s="28"/>
      <c r="S22" s="28"/>
      <c r="T22" s="28"/>
      <c r="U22" s="28"/>
      <c r="V22" s="28"/>
      <c r="W22" s="28"/>
      <c r="X22" s="28"/>
      <c r="Y22" s="28"/>
      <c r="Z22" s="28"/>
      <c r="AA22" s="10"/>
      <c r="AB22" s="10"/>
      <c r="AC22" s="10"/>
      <c r="AD22" s="10"/>
    </row>
    <row r="23" customFormat="false" ht="14.25" hidden="false" customHeight="true" outlineLevel="0" collapsed="false">
      <c r="A23" s="20" t="s">
        <v>76</v>
      </c>
      <c r="B23" s="21" t="s">
        <v>45</v>
      </c>
      <c r="C23" s="21" t="s">
        <v>17</v>
      </c>
      <c r="D23" s="21" t="s">
        <v>18</v>
      </c>
      <c r="E23" s="22" t="n">
        <v>1</v>
      </c>
      <c r="F23" s="20" t="s">
        <v>77</v>
      </c>
      <c r="G23" s="23" t="n">
        <v>0</v>
      </c>
      <c r="H23" s="24" t="n">
        <v>1310.28</v>
      </c>
      <c r="I23" s="24" t="n">
        <v>5241.11</v>
      </c>
      <c r="J23" s="25" t="n">
        <f aca="false">SUM(G23:I23)</f>
        <v>6551.39</v>
      </c>
      <c r="K23" s="26"/>
      <c r="L23" s="26"/>
      <c r="M23" s="26"/>
      <c r="N23" s="26"/>
      <c r="O23" s="26"/>
      <c r="P23" s="26"/>
      <c r="Q23" s="26"/>
      <c r="R23" s="28"/>
      <c r="S23" s="28"/>
      <c r="T23" s="28"/>
      <c r="U23" s="28"/>
      <c r="V23" s="28"/>
      <c r="W23" s="28"/>
      <c r="X23" s="28"/>
      <c r="Y23" s="28"/>
      <c r="Z23" s="28"/>
      <c r="AA23" s="10"/>
      <c r="AB23" s="10"/>
      <c r="AC23" s="10"/>
      <c r="AD23" s="10"/>
    </row>
    <row r="24" customFormat="false" ht="14.25" hidden="false" customHeight="true" outlineLevel="0" collapsed="false">
      <c r="A24" s="20" t="s">
        <v>78</v>
      </c>
      <c r="B24" s="21" t="s">
        <v>45</v>
      </c>
      <c r="C24" s="21" t="s">
        <v>17</v>
      </c>
      <c r="D24" s="21" t="s">
        <v>27</v>
      </c>
      <c r="E24" s="22" t="n">
        <v>1</v>
      </c>
      <c r="F24" s="20" t="s">
        <v>79</v>
      </c>
      <c r="G24" s="23" t="n">
        <v>0</v>
      </c>
      <c r="H24" s="24" t="n">
        <v>0</v>
      </c>
      <c r="I24" s="24" t="n">
        <v>5241.11</v>
      </c>
      <c r="J24" s="25" t="n">
        <f aca="false">SUM(G24:I24)</f>
        <v>5241.11</v>
      </c>
      <c r="K24" s="26"/>
      <c r="L24" s="26"/>
      <c r="M24" s="26"/>
      <c r="N24" s="26"/>
      <c r="O24" s="26"/>
      <c r="P24" s="26"/>
      <c r="Q24" s="26"/>
      <c r="R24" s="28"/>
      <c r="S24" s="28"/>
      <c r="T24" s="28"/>
      <c r="U24" s="28"/>
      <c r="V24" s="28"/>
      <c r="W24" s="28"/>
      <c r="X24" s="28"/>
      <c r="Y24" s="28"/>
      <c r="Z24" s="28"/>
      <c r="AA24" s="10"/>
      <c r="AB24" s="10"/>
      <c r="AC24" s="10"/>
      <c r="AD24" s="10"/>
    </row>
    <row r="25" customFormat="false" ht="14.25" hidden="false" customHeight="true" outlineLevel="0" collapsed="false">
      <c r="A25" s="20" t="s">
        <v>80</v>
      </c>
      <c r="B25" s="21" t="s">
        <v>45</v>
      </c>
      <c r="C25" s="21" t="s">
        <v>17</v>
      </c>
      <c r="D25" s="21" t="s">
        <v>18</v>
      </c>
      <c r="E25" s="22" t="n">
        <v>1</v>
      </c>
      <c r="F25" s="20" t="s">
        <v>81</v>
      </c>
      <c r="G25" s="23" t="n">
        <v>0</v>
      </c>
      <c r="H25" s="24" t="n">
        <v>1310.28</v>
      </c>
      <c r="I25" s="24" t="n">
        <v>5241.11</v>
      </c>
      <c r="J25" s="25" t="n">
        <f aca="false">SUM(G25:I25)</f>
        <v>6551.39</v>
      </c>
      <c r="K25" s="26"/>
      <c r="L25" s="26"/>
      <c r="M25" s="26"/>
      <c r="N25" s="26"/>
      <c r="O25" s="26"/>
      <c r="P25" s="26"/>
      <c r="Q25" s="26"/>
      <c r="R25" s="28"/>
      <c r="S25" s="28"/>
      <c r="T25" s="28"/>
      <c r="U25" s="28"/>
      <c r="V25" s="28"/>
      <c r="W25" s="28"/>
      <c r="X25" s="28"/>
      <c r="Y25" s="28"/>
      <c r="Z25" s="28"/>
      <c r="AA25" s="10"/>
      <c r="AB25" s="10"/>
      <c r="AC25" s="10"/>
      <c r="AD25" s="10"/>
    </row>
    <row r="26" customFormat="false" ht="14.25" hidden="false" customHeight="true" outlineLevel="0" collapsed="false">
      <c r="A26" s="20" t="s">
        <v>82</v>
      </c>
      <c r="B26" s="37" t="s">
        <v>45</v>
      </c>
      <c r="C26" s="37" t="s">
        <v>17</v>
      </c>
      <c r="D26" s="37" t="s">
        <v>27</v>
      </c>
      <c r="E26" s="38" t="n">
        <v>1</v>
      </c>
      <c r="F26" s="20" t="s">
        <v>83</v>
      </c>
      <c r="G26" s="39" t="n">
        <v>0</v>
      </c>
      <c r="H26" s="40" t="n">
        <v>0</v>
      </c>
      <c r="I26" s="40" t="n">
        <v>5241.11</v>
      </c>
      <c r="J26" s="41" t="n">
        <f aca="false">SUM(G26:I26)</f>
        <v>5241.11</v>
      </c>
      <c r="K26" s="26"/>
      <c r="L26" s="26"/>
      <c r="M26" s="26"/>
      <c r="N26" s="26"/>
      <c r="O26" s="26"/>
      <c r="P26" s="26"/>
      <c r="Q26" s="26"/>
      <c r="R26" s="28"/>
      <c r="S26" s="28"/>
      <c r="T26" s="28"/>
      <c r="U26" s="28"/>
      <c r="V26" s="28"/>
      <c r="W26" s="28"/>
      <c r="X26" s="28"/>
      <c r="Y26" s="28"/>
      <c r="Z26" s="28"/>
      <c r="AA26" s="10"/>
      <c r="AB26" s="10"/>
      <c r="AC26" s="10"/>
      <c r="AD26" s="10"/>
    </row>
    <row r="27" customFormat="false" ht="14.25" hidden="false" customHeight="true" outlineLevel="0" collapsed="false">
      <c r="A27" s="20" t="s">
        <v>84</v>
      </c>
      <c r="B27" s="21" t="s">
        <v>45</v>
      </c>
      <c r="C27" s="21" t="s">
        <v>17</v>
      </c>
      <c r="D27" s="21" t="s">
        <v>18</v>
      </c>
      <c r="E27" s="22" t="n">
        <v>1</v>
      </c>
      <c r="F27" s="20" t="s">
        <v>85</v>
      </c>
      <c r="G27" s="23" t="n">
        <v>0</v>
      </c>
      <c r="H27" s="24" t="n">
        <v>1079.06</v>
      </c>
      <c r="I27" s="24" t="n">
        <v>4316.21</v>
      </c>
      <c r="J27" s="25" t="n">
        <f aca="false">SUM(G27:I27)</f>
        <v>5395.27</v>
      </c>
      <c r="K27" s="26"/>
      <c r="L27" s="26"/>
      <c r="M27" s="26"/>
      <c r="N27" s="26"/>
      <c r="O27" s="26"/>
      <c r="P27" s="26"/>
      <c r="Q27" s="26"/>
      <c r="R27" s="28"/>
      <c r="S27" s="28"/>
      <c r="T27" s="28"/>
      <c r="U27" s="28"/>
      <c r="V27" s="28"/>
      <c r="W27" s="28"/>
      <c r="X27" s="28"/>
      <c r="Y27" s="28"/>
      <c r="Z27" s="28"/>
      <c r="AA27" s="10"/>
      <c r="AB27" s="10"/>
      <c r="AC27" s="10"/>
      <c r="AD27" s="10"/>
    </row>
    <row r="28" customFormat="false" ht="14.25" hidden="false" customHeight="true" outlineLevel="0" collapsed="false">
      <c r="A28" s="20" t="s">
        <v>86</v>
      </c>
      <c r="B28" s="21" t="s">
        <v>49</v>
      </c>
      <c r="C28" s="21" t="s">
        <v>17</v>
      </c>
      <c r="D28" s="21" t="s">
        <v>18</v>
      </c>
      <c r="E28" s="22" t="n">
        <v>1</v>
      </c>
      <c r="F28" s="20" t="s">
        <v>87</v>
      </c>
      <c r="G28" s="23" t="n">
        <v>0</v>
      </c>
      <c r="H28" s="24" t="n">
        <v>1079.05</v>
      </c>
      <c r="I28" s="24" t="n">
        <v>4316.21</v>
      </c>
      <c r="J28" s="25" t="n">
        <f aca="false">SUM(G28:I28)</f>
        <v>5395.26</v>
      </c>
      <c r="K28" s="26"/>
      <c r="L28" s="26"/>
      <c r="M28" s="26"/>
      <c r="N28" s="26"/>
      <c r="O28" s="26"/>
      <c r="P28" s="26"/>
      <c r="Q28" s="26"/>
      <c r="R28" s="28"/>
      <c r="S28" s="28"/>
      <c r="T28" s="28"/>
      <c r="U28" s="28"/>
      <c r="V28" s="28"/>
      <c r="W28" s="28"/>
      <c r="X28" s="28"/>
      <c r="Y28" s="28"/>
      <c r="Z28" s="28"/>
      <c r="AA28" s="10"/>
      <c r="AB28" s="10"/>
      <c r="AC28" s="10"/>
      <c r="AD28" s="10"/>
    </row>
    <row r="29" customFormat="false" ht="14.25" hidden="false" customHeight="true" outlineLevel="0" collapsed="false">
      <c r="A29" s="20" t="s">
        <v>88</v>
      </c>
      <c r="B29" s="21" t="s">
        <v>49</v>
      </c>
      <c r="C29" s="21" t="s">
        <v>17</v>
      </c>
      <c r="D29" s="21" t="s">
        <v>18</v>
      </c>
      <c r="E29" s="22" t="n">
        <v>1</v>
      </c>
      <c r="F29" s="20" t="s">
        <v>89</v>
      </c>
      <c r="G29" s="23" t="n">
        <v>0</v>
      </c>
      <c r="H29" s="24" t="n">
        <v>1079.05</v>
      </c>
      <c r="I29" s="24" t="n">
        <v>4316.21</v>
      </c>
      <c r="J29" s="25" t="n">
        <f aca="false">SUM(G29:I29)</f>
        <v>5395.26</v>
      </c>
      <c r="K29" s="26"/>
      <c r="L29" s="26"/>
      <c r="M29" s="26"/>
      <c r="N29" s="26"/>
      <c r="O29" s="26"/>
      <c r="P29" s="26"/>
      <c r="Q29" s="26"/>
      <c r="R29" s="28"/>
      <c r="S29" s="28"/>
      <c r="T29" s="28"/>
      <c r="U29" s="28"/>
      <c r="V29" s="28"/>
      <c r="W29" s="28"/>
      <c r="X29" s="28"/>
      <c r="Y29" s="28"/>
      <c r="Z29" s="28"/>
      <c r="AA29" s="10"/>
      <c r="AB29" s="10"/>
      <c r="AC29" s="10"/>
      <c r="AD29" s="10"/>
    </row>
    <row r="30" customFormat="false" ht="14.25" hidden="false" customHeight="true" outlineLevel="0" collapsed="false">
      <c r="A30" s="20" t="s">
        <v>90</v>
      </c>
      <c r="B30" s="21" t="s">
        <v>49</v>
      </c>
      <c r="C30" s="21" t="s">
        <v>17</v>
      </c>
      <c r="D30" s="21" t="s">
        <v>91</v>
      </c>
      <c r="E30" s="22" t="n">
        <v>1</v>
      </c>
      <c r="F30" s="20"/>
      <c r="G30" s="23" t="n">
        <v>0</v>
      </c>
      <c r="H30" s="24" t="n">
        <v>1079.05</v>
      </c>
      <c r="I30" s="24" t="n">
        <v>4316.21</v>
      </c>
      <c r="J30" s="25" t="n">
        <f aca="false">SUM(G30:I30)</f>
        <v>5395.26</v>
      </c>
      <c r="K30" s="26"/>
      <c r="L30" s="26"/>
      <c r="M30" s="26"/>
      <c r="N30" s="26"/>
      <c r="O30" s="26"/>
      <c r="P30" s="26"/>
      <c r="Q30" s="26"/>
      <c r="R30" s="28"/>
      <c r="S30" s="28"/>
      <c r="T30" s="28"/>
      <c r="U30" s="28"/>
      <c r="V30" s="28"/>
      <c r="W30" s="28"/>
      <c r="X30" s="28"/>
      <c r="Y30" s="28"/>
      <c r="Z30" s="28"/>
      <c r="AA30" s="10"/>
      <c r="AB30" s="10"/>
      <c r="AC30" s="10"/>
      <c r="AD30" s="10"/>
    </row>
    <row r="31" customFormat="false" ht="14.25" hidden="false" customHeight="true" outlineLevel="0" collapsed="false">
      <c r="A31" s="20" t="s">
        <v>92</v>
      </c>
      <c r="B31" s="21" t="s">
        <v>49</v>
      </c>
      <c r="C31" s="21" t="s">
        <v>17</v>
      </c>
      <c r="D31" s="21" t="s">
        <v>18</v>
      </c>
      <c r="E31" s="22" t="n">
        <v>1</v>
      </c>
      <c r="F31" s="20" t="s">
        <v>93</v>
      </c>
      <c r="G31" s="23" t="n">
        <v>0</v>
      </c>
      <c r="H31" s="24" t="n">
        <v>1079.05</v>
      </c>
      <c r="I31" s="24" t="n">
        <v>4316.21</v>
      </c>
      <c r="J31" s="25" t="n">
        <f aca="false">SUM(G31:I31)</f>
        <v>5395.26</v>
      </c>
      <c r="K31" s="26"/>
      <c r="L31" s="26"/>
      <c r="M31" s="26"/>
      <c r="N31" s="26"/>
      <c r="O31" s="26"/>
      <c r="P31" s="26"/>
      <c r="Q31" s="26"/>
      <c r="R31" s="28"/>
      <c r="S31" s="28"/>
      <c r="T31" s="28"/>
      <c r="U31" s="28"/>
      <c r="V31" s="28"/>
      <c r="W31" s="28"/>
      <c r="X31" s="28"/>
      <c r="Y31" s="28"/>
      <c r="Z31" s="28"/>
      <c r="AA31" s="10"/>
      <c r="AB31" s="10"/>
      <c r="AC31" s="10"/>
      <c r="AD31" s="10"/>
    </row>
    <row r="32" customFormat="false" ht="14.25" hidden="false" customHeight="true" outlineLevel="0" collapsed="false">
      <c r="A32" s="20" t="s">
        <v>94</v>
      </c>
      <c r="B32" s="21" t="s">
        <v>49</v>
      </c>
      <c r="C32" s="21" t="s">
        <v>17</v>
      </c>
      <c r="D32" s="21" t="s">
        <v>18</v>
      </c>
      <c r="E32" s="22" t="n">
        <v>1</v>
      </c>
      <c r="F32" s="20" t="s">
        <v>95</v>
      </c>
      <c r="G32" s="23" t="n">
        <v>0</v>
      </c>
      <c r="H32" s="24" t="n">
        <v>1079.05</v>
      </c>
      <c r="I32" s="24" t="n">
        <v>4316.21</v>
      </c>
      <c r="J32" s="25" t="n">
        <f aca="false">SUM(G32:I32)</f>
        <v>5395.26</v>
      </c>
      <c r="K32" s="26"/>
      <c r="L32" s="26"/>
      <c r="M32" s="26"/>
      <c r="N32" s="26"/>
      <c r="O32" s="26"/>
      <c r="P32" s="26"/>
      <c r="Q32" s="26"/>
      <c r="R32" s="28"/>
      <c r="S32" s="28"/>
      <c r="T32" s="28"/>
      <c r="U32" s="28"/>
      <c r="V32" s="28"/>
      <c r="W32" s="28"/>
      <c r="X32" s="28"/>
      <c r="Y32" s="28"/>
      <c r="Z32" s="28"/>
      <c r="AA32" s="10"/>
      <c r="AB32" s="10"/>
      <c r="AC32" s="10"/>
      <c r="AD32" s="10"/>
    </row>
    <row r="33" customFormat="false" ht="14.25" hidden="false" customHeight="true" outlineLevel="0" collapsed="false">
      <c r="A33" s="20" t="s">
        <v>96</v>
      </c>
      <c r="B33" s="21" t="s">
        <v>53</v>
      </c>
      <c r="C33" s="21" t="s">
        <v>17</v>
      </c>
      <c r="D33" s="21" t="s">
        <v>18</v>
      </c>
      <c r="E33" s="22" t="n">
        <v>1</v>
      </c>
      <c r="F33" s="20" t="s">
        <v>97</v>
      </c>
      <c r="G33" s="23" t="n">
        <v>0</v>
      </c>
      <c r="H33" s="24" t="n">
        <v>936.46</v>
      </c>
      <c r="I33" s="24" t="n">
        <v>3745.85</v>
      </c>
      <c r="J33" s="25" t="n">
        <f aca="false">SUM(G33:I33)</f>
        <v>4682.31</v>
      </c>
      <c r="K33" s="26"/>
      <c r="L33" s="26"/>
      <c r="M33" s="26"/>
      <c r="N33" s="26"/>
      <c r="O33" s="26"/>
      <c r="P33" s="26"/>
      <c r="Q33" s="26"/>
      <c r="R33" s="28"/>
      <c r="S33" s="28"/>
      <c r="T33" s="28"/>
      <c r="U33" s="28"/>
      <c r="V33" s="28"/>
      <c r="W33" s="28"/>
      <c r="X33" s="28"/>
      <c r="Y33" s="28"/>
      <c r="Z33" s="28"/>
      <c r="AA33" s="10"/>
      <c r="AB33" s="10"/>
      <c r="AC33" s="10"/>
      <c r="AD33" s="10"/>
    </row>
    <row r="34" customFormat="false" ht="14.25" hidden="false" customHeight="true" outlineLevel="0" collapsed="false">
      <c r="A34" s="20" t="s">
        <v>98</v>
      </c>
      <c r="B34" s="21" t="s">
        <v>53</v>
      </c>
      <c r="C34" s="21" t="s">
        <v>17</v>
      </c>
      <c r="D34" s="21" t="s">
        <v>18</v>
      </c>
      <c r="E34" s="22" t="n">
        <v>1</v>
      </c>
      <c r="F34" s="20" t="s">
        <v>99</v>
      </c>
      <c r="G34" s="23" t="n">
        <v>0</v>
      </c>
      <c r="H34" s="24" t="n">
        <v>936.46</v>
      </c>
      <c r="I34" s="24" t="n">
        <v>3745.85</v>
      </c>
      <c r="J34" s="25" t="n">
        <f aca="false">SUM(G34:I34)</f>
        <v>4682.31</v>
      </c>
      <c r="K34" s="26"/>
      <c r="L34" s="26"/>
      <c r="M34" s="26"/>
      <c r="N34" s="26"/>
      <c r="O34" s="26"/>
      <c r="P34" s="26"/>
      <c r="Q34" s="26"/>
      <c r="R34" s="28"/>
      <c r="S34" s="28"/>
      <c r="T34" s="28"/>
      <c r="U34" s="28"/>
      <c r="V34" s="28"/>
      <c r="W34" s="28"/>
      <c r="X34" s="28"/>
      <c r="Y34" s="28"/>
      <c r="Z34" s="28"/>
      <c r="AA34" s="10"/>
      <c r="AB34" s="10"/>
      <c r="AC34" s="10"/>
      <c r="AD34" s="10"/>
    </row>
    <row r="35" customFormat="false" ht="14.25" hidden="false" customHeight="true" outlineLevel="0" collapsed="false">
      <c r="A35" s="20" t="s">
        <v>100</v>
      </c>
      <c r="B35" s="21" t="s">
        <v>53</v>
      </c>
      <c r="C35" s="21" t="s">
        <v>17</v>
      </c>
      <c r="D35" s="21" t="s">
        <v>18</v>
      </c>
      <c r="E35" s="22" t="n">
        <v>1</v>
      </c>
      <c r="F35" s="20" t="s">
        <v>101</v>
      </c>
      <c r="G35" s="23" t="n">
        <v>0</v>
      </c>
      <c r="H35" s="24" t="n">
        <v>936.46</v>
      </c>
      <c r="I35" s="24" t="n">
        <v>3745.85</v>
      </c>
      <c r="J35" s="25" t="n">
        <f aca="false">SUM(G35:I35)</f>
        <v>4682.31</v>
      </c>
      <c r="K35" s="26"/>
      <c r="L35" s="26"/>
      <c r="M35" s="26"/>
      <c r="N35" s="26"/>
      <c r="O35" s="26"/>
      <c r="P35" s="26"/>
      <c r="Q35" s="26"/>
      <c r="R35" s="28"/>
      <c r="S35" s="28"/>
      <c r="T35" s="28"/>
      <c r="U35" s="28"/>
      <c r="V35" s="28"/>
      <c r="W35" s="28"/>
      <c r="X35" s="28"/>
      <c r="Y35" s="28"/>
      <c r="Z35" s="28"/>
      <c r="AA35" s="10"/>
      <c r="AB35" s="10"/>
      <c r="AC35" s="10"/>
      <c r="AD35" s="10"/>
    </row>
    <row r="36" customFormat="false" ht="14.25" hidden="false" customHeight="true" outlineLevel="0" collapsed="false">
      <c r="A36" s="20" t="s">
        <v>102</v>
      </c>
      <c r="B36" s="21" t="s">
        <v>65</v>
      </c>
      <c r="C36" s="21" t="s">
        <v>17</v>
      </c>
      <c r="D36" s="21" t="s">
        <v>18</v>
      </c>
      <c r="E36" s="22" t="n">
        <v>1</v>
      </c>
      <c r="F36" s="20" t="s">
        <v>103</v>
      </c>
      <c r="G36" s="23" t="n">
        <v>0</v>
      </c>
      <c r="H36" s="24" t="n">
        <v>269.76</v>
      </c>
      <c r="I36" s="24" t="n">
        <v>1079.06</v>
      </c>
      <c r="J36" s="25" t="n">
        <f aca="false">SUM(G36:I36)</f>
        <v>1348.82</v>
      </c>
      <c r="K36" s="26"/>
      <c r="L36" s="26"/>
      <c r="M36" s="26"/>
      <c r="N36" s="26"/>
      <c r="O36" s="26"/>
      <c r="P36" s="26"/>
      <c r="Q36" s="26"/>
      <c r="R36" s="28"/>
      <c r="S36" s="28"/>
      <c r="T36" s="28"/>
      <c r="U36" s="28"/>
      <c r="V36" s="28"/>
      <c r="W36" s="28"/>
      <c r="X36" s="28"/>
      <c r="Y36" s="28"/>
      <c r="Z36" s="28"/>
      <c r="AA36" s="10"/>
      <c r="AB36" s="10"/>
      <c r="AC36" s="10"/>
      <c r="AD36" s="10"/>
    </row>
    <row r="37" customFormat="false" ht="14.25" hidden="false" customHeight="true" outlineLevel="0" collapsed="false">
      <c r="A37" s="20" t="s">
        <v>104</v>
      </c>
      <c r="B37" s="21" t="s">
        <v>53</v>
      </c>
      <c r="C37" s="21" t="s">
        <v>17</v>
      </c>
      <c r="D37" s="21" t="s">
        <v>18</v>
      </c>
      <c r="E37" s="22" t="n">
        <v>1</v>
      </c>
      <c r="F37" s="20" t="s">
        <v>105</v>
      </c>
      <c r="G37" s="23" t="n">
        <v>0</v>
      </c>
      <c r="H37" s="24" t="n">
        <v>936.46</v>
      </c>
      <c r="I37" s="24" t="n">
        <v>3745.85</v>
      </c>
      <c r="J37" s="25" t="n">
        <f aca="false">SUM(G37:I37)</f>
        <v>4682.31</v>
      </c>
      <c r="K37" s="26"/>
      <c r="L37" s="26"/>
      <c r="M37" s="26"/>
      <c r="N37" s="26"/>
      <c r="O37" s="26"/>
      <c r="P37" s="26"/>
      <c r="Q37" s="26"/>
      <c r="R37" s="28"/>
      <c r="S37" s="28"/>
      <c r="T37" s="28"/>
      <c r="U37" s="28"/>
      <c r="V37" s="28"/>
      <c r="W37" s="28"/>
      <c r="X37" s="28"/>
      <c r="Y37" s="28"/>
      <c r="Z37" s="28"/>
      <c r="AA37" s="10"/>
      <c r="AB37" s="10"/>
      <c r="AC37" s="10"/>
      <c r="AD37" s="10"/>
    </row>
    <row r="38" customFormat="false" ht="14.25" hidden="false" customHeight="true" outlineLevel="0" collapsed="false">
      <c r="A38" s="20" t="s">
        <v>106</v>
      </c>
      <c r="B38" s="21" t="s">
        <v>53</v>
      </c>
      <c r="C38" s="21" t="s">
        <v>17</v>
      </c>
      <c r="D38" s="21" t="s">
        <v>18</v>
      </c>
      <c r="E38" s="22" t="n">
        <v>1</v>
      </c>
      <c r="F38" s="20" t="s">
        <v>107</v>
      </c>
      <c r="G38" s="23" t="n">
        <v>0</v>
      </c>
      <c r="H38" s="24" t="n">
        <v>936.46</v>
      </c>
      <c r="I38" s="24" t="n">
        <v>3745.85</v>
      </c>
      <c r="J38" s="25" t="n">
        <f aca="false">SUM(G38:I38)</f>
        <v>4682.31</v>
      </c>
      <c r="K38" s="26"/>
      <c r="L38" s="26"/>
      <c r="M38" s="26"/>
      <c r="N38" s="26"/>
      <c r="O38" s="26"/>
      <c r="P38" s="26"/>
      <c r="Q38" s="26"/>
      <c r="R38" s="28"/>
      <c r="S38" s="28"/>
      <c r="T38" s="28"/>
      <c r="U38" s="28"/>
      <c r="V38" s="28"/>
      <c r="W38" s="28"/>
      <c r="X38" s="28"/>
      <c r="Y38" s="28"/>
      <c r="Z38" s="28"/>
      <c r="AA38" s="10"/>
      <c r="AB38" s="10"/>
      <c r="AC38" s="10"/>
      <c r="AD38" s="10"/>
    </row>
    <row r="39" customFormat="false" ht="14.25" hidden="false" customHeight="true" outlineLevel="0" collapsed="false">
      <c r="A39" s="20" t="s">
        <v>98</v>
      </c>
      <c r="B39" s="21" t="s">
        <v>53</v>
      </c>
      <c r="C39" s="21" t="s">
        <v>17</v>
      </c>
      <c r="D39" s="21" t="s">
        <v>18</v>
      </c>
      <c r="E39" s="22" t="n">
        <v>1</v>
      </c>
      <c r="F39" s="20" t="s">
        <v>108</v>
      </c>
      <c r="G39" s="23" t="n">
        <v>0</v>
      </c>
      <c r="H39" s="24" t="n">
        <v>936.46</v>
      </c>
      <c r="I39" s="24" t="n">
        <v>3745.85</v>
      </c>
      <c r="J39" s="25" t="n">
        <f aca="false">SUM(G39:I39)</f>
        <v>4682.31</v>
      </c>
      <c r="K39" s="26"/>
      <c r="L39" s="26"/>
      <c r="M39" s="26"/>
      <c r="N39" s="26"/>
      <c r="O39" s="26"/>
      <c r="P39" s="26"/>
      <c r="Q39" s="26"/>
      <c r="R39" s="28"/>
      <c r="S39" s="28"/>
      <c r="T39" s="28"/>
      <c r="U39" s="28"/>
      <c r="V39" s="28"/>
      <c r="W39" s="28"/>
      <c r="X39" s="28"/>
      <c r="Y39" s="28"/>
      <c r="Z39" s="28"/>
      <c r="AA39" s="10"/>
      <c r="AB39" s="10"/>
      <c r="AC39" s="10"/>
      <c r="AD39" s="10"/>
    </row>
    <row r="40" customFormat="false" ht="14.25" hidden="false" customHeight="true" outlineLevel="0" collapsed="false">
      <c r="A40" s="20" t="s">
        <v>106</v>
      </c>
      <c r="B40" s="21" t="s">
        <v>53</v>
      </c>
      <c r="C40" s="21" t="s">
        <v>17</v>
      </c>
      <c r="D40" s="21" t="s">
        <v>18</v>
      </c>
      <c r="E40" s="22" t="n">
        <v>1</v>
      </c>
      <c r="F40" s="20" t="s">
        <v>109</v>
      </c>
      <c r="G40" s="23" t="n">
        <v>0</v>
      </c>
      <c r="H40" s="24" t="n">
        <v>936.46</v>
      </c>
      <c r="I40" s="24" t="n">
        <v>3745.85</v>
      </c>
      <c r="J40" s="25" t="n">
        <f aca="false">SUM(G40:I40)</f>
        <v>4682.31</v>
      </c>
      <c r="K40" s="26"/>
      <c r="L40" s="26"/>
      <c r="M40" s="26"/>
      <c r="N40" s="26"/>
      <c r="O40" s="26"/>
      <c r="P40" s="26"/>
      <c r="Q40" s="26"/>
      <c r="R40" s="28"/>
      <c r="S40" s="28"/>
      <c r="T40" s="28"/>
      <c r="U40" s="28"/>
      <c r="V40" s="28"/>
      <c r="W40" s="28"/>
      <c r="X40" s="28"/>
      <c r="Y40" s="28"/>
      <c r="Z40" s="28"/>
      <c r="AA40" s="10"/>
      <c r="AB40" s="10"/>
      <c r="AC40" s="10"/>
      <c r="AD40" s="10"/>
    </row>
    <row r="41" customFormat="false" ht="14.25" hidden="false" customHeight="true" outlineLevel="0" collapsed="false">
      <c r="A41" s="20" t="s">
        <v>98</v>
      </c>
      <c r="B41" s="21" t="s">
        <v>53</v>
      </c>
      <c r="C41" s="21" t="s">
        <v>17</v>
      </c>
      <c r="D41" s="21" t="s">
        <v>18</v>
      </c>
      <c r="E41" s="22" t="n">
        <v>1</v>
      </c>
      <c r="F41" s="20" t="s">
        <v>110</v>
      </c>
      <c r="G41" s="23" t="n">
        <v>0</v>
      </c>
      <c r="H41" s="24" t="n">
        <v>936.46</v>
      </c>
      <c r="I41" s="24" t="n">
        <v>3745.85</v>
      </c>
      <c r="J41" s="25" t="n">
        <f aca="false">SUM(G41:I41)</f>
        <v>4682.31</v>
      </c>
      <c r="K41" s="26"/>
      <c r="L41" s="26"/>
      <c r="M41" s="26"/>
      <c r="N41" s="26"/>
      <c r="O41" s="26"/>
      <c r="P41" s="26"/>
      <c r="Q41" s="26"/>
      <c r="R41" s="28"/>
      <c r="S41" s="28"/>
      <c r="T41" s="28"/>
      <c r="U41" s="28"/>
      <c r="V41" s="28"/>
      <c r="W41" s="28"/>
      <c r="X41" s="28"/>
      <c r="Y41" s="28"/>
      <c r="Z41" s="28"/>
      <c r="AA41" s="10"/>
      <c r="AB41" s="10"/>
      <c r="AC41" s="10"/>
      <c r="AD41" s="10"/>
    </row>
    <row r="42" customFormat="false" ht="14.25" hidden="false" customHeight="true" outlineLevel="0" collapsed="false">
      <c r="A42" s="20" t="s">
        <v>111</v>
      </c>
      <c r="B42" s="21" t="s">
        <v>53</v>
      </c>
      <c r="C42" s="21" t="s">
        <v>17</v>
      </c>
      <c r="D42" s="21" t="s">
        <v>18</v>
      </c>
      <c r="E42" s="22" t="n">
        <v>1</v>
      </c>
      <c r="F42" s="20" t="s">
        <v>112</v>
      </c>
      <c r="G42" s="23" t="n">
        <v>0</v>
      </c>
      <c r="H42" s="24" t="n">
        <v>936.46</v>
      </c>
      <c r="I42" s="24" t="n">
        <v>3745.85</v>
      </c>
      <c r="J42" s="25" t="n">
        <f aca="false">SUM(G42:I42)</f>
        <v>4682.31</v>
      </c>
      <c r="K42" s="26"/>
      <c r="L42" s="26"/>
      <c r="M42" s="26"/>
      <c r="N42" s="26"/>
      <c r="O42" s="26"/>
      <c r="P42" s="26"/>
      <c r="Q42" s="26"/>
      <c r="R42" s="28"/>
      <c r="S42" s="28"/>
      <c r="T42" s="28"/>
      <c r="U42" s="28"/>
      <c r="V42" s="28"/>
      <c r="W42" s="28"/>
      <c r="X42" s="28"/>
      <c r="Y42" s="28"/>
      <c r="Z42" s="28"/>
      <c r="AA42" s="10"/>
      <c r="AB42" s="10"/>
      <c r="AC42" s="10"/>
      <c r="AD42" s="10"/>
    </row>
    <row r="43" customFormat="false" ht="14.25" hidden="false" customHeight="true" outlineLevel="0" collapsed="false">
      <c r="A43" s="20" t="s">
        <v>113</v>
      </c>
      <c r="B43" s="21" t="s">
        <v>53</v>
      </c>
      <c r="C43" s="21" t="s">
        <v>17</v>
      </c>
      <c r="D43" s="21" t="s">
        <v>18</v>
      </c>
      <c r="E43" s="22" t="n">
        <v>1</v>
      </c>
      <c r="F43" s="20" t="s">
        <v>114</v>
      </c>
      <c r="G43" s="23" t="n">
        <v>0</v>
      </c>
      <c r="H43" s="24" t="n">
        <v>936.46</v>
      </c>
      <c r="I43" s="24" t="n">
        <v>3745.85</v>
      </c>
      <c r="J43" s="25" t="n">
        <f aca="false">SUM(G43:I43)</f>
        <v>4682.31</v>
      </c>
      <c r="K43" s="26"/>
      <c r="L43" s="26"/>
      <c r="M43" s="26"/>
      <c r="N43" s="26"/>
      <c r="O43" s="26"/>
      <c r="P43" s="26"/>
      <c r="Q43" s="26"/>
      <c r="R43" s="28"/>
      <c r="S43" s="28"/>
      <c r="T43" s="28"/>
      <c r="U43" s="28"/>
      <c r="V43" s="28"/>
      <c r="W43" s="28"/>
      <c r="X43" s="28"/>
      <c r="Y43" s="28"/>
      <c r="Z43" s="28"/>
      <c r="AA43" s="10"/>
      <c r="AB43" s="10"/>
      <c r="AC43" s="10"/>
      <c r="AD43" s="10"/>
    </row>
    <row r="44" customFormat="false" ht="14.25" hidden="false" customHeight="true" outlineLevel="0" collapsed="false">
      <c r="A44" s="20" t="s">
        <v>115</v>
      </c>
      <c r="B44" s="21" t="s">
        <v>53</v>
      </c>
      <c r="C44" s="21" t="s">
        <v>17</v>
      </c>
      <c r="D44" s="21" t="s">
        <v>18</v>
      </c>
      <c r="E44" s="22" t="n">
        <v>1</v>
      </c>
      <c r="F44" s="20" t="s">
        <v>116</v>
      </c>
      <c r="G44" s="23" t="n">
        <v>0</v>
      </c>
      <c r="H44" s="24" t="n">
        <v>936.46</v>
      </c>
      <c r="I44" s="24" t="n">
        <v>3745.85</v>
      </c>
      <c r="J44" s="25" t="n">
        <f aca="false">SUM(G44:I44)</f>
        <v>4682.31</v>
      </c>
      <c r="K44" s="26"/>
      <c r="L44" s="26"/>
      <c r="M44" s="26"/>
      <c r="N44" s="26"/>
      <c r="O44" s="26"/>
      <c r="P44" s="26"/>
      <c r="Q44" s="26"/>
      <c r="R44" s="28"/>
      <c r="S44" s="28"/>
      <c r="T44" s="28"/>
      <c r="U44" s="28"/>
      <c r="V44" s="28"/>
      <c r="W44" s="28"/>
      <c r="X44" s="28"/>
      <c r="Y44" s="28"/>
      <c r="Z44" s="28"/>
      <c r="AA44" s="10"/>
      <c r="AB44" s="10"/>
      <c r="AC44" s="10"/>
      <c r="AD44" s="10"/>
    </row>
    <row r="45" customFormat="false" ht="14.25" hidden="false" customHeight="true" outlineLevel="0" collapsed="false">
      <c r="A45" s="20" t="s">
        <v>117</v>
      </c>
      <c r="B45" s="21" t="s">
        <v>53</v>
      </c>
      <c r="C45" s="21" t="s">
        <v>17</v>
      </c>
      <c r="D45" s="21" t="s">
        <v>18</v>
      </c>
      <c r="E45" s="22" t="n">
        <v>1</v>
      </c>
      <c r="F45" s="20" t="s">
        <v>118</v>
      </c>
      <c r="G45" s="23" t="n">
        <v>0</v>
      </c>
      <c r="H45" s="24" t="n">
        <v>936.46</v>
      </c>
      <c r="I45" s="24" t="n">
        <v>3745.85</v>
      </c>
      <c r="J45" s="25" t="n">
        <f aca="false">SUM(G45:I45)</f>
        <v>4682.31</v>
      </c>
      <c r="K45" s="26" t="s">
        <v>119</v>
      </c>
      <c r="L45" s="26"/>
      <c r="M45" s="26"/>
      <c r="N45" s="26"/>
      <c r="O45" s="26"/>
      <c r="P45" s="26"/>
      <c r="Q45" s="26"/>
      <c r="R45" s="28"/>
      <c r="S45" s="28"/>
      <c r="T45" s="28"/>
      <c r="U45" s="28"/>
      <c r="V45" s="28"/>
      <c r="W45" s="28"/>
      <c r="X45" s="28"/>
      <c r="Y45" s="28"/>
      <c r="Z45" s="28"/>
      <c r="AA45" s="10"/>
      <c r="AB45" s="10"/>
      <c r="AC45" s="10"/>
      <c r="AD45" s="10"/>
    </row>
    <row r="46" customFormat="false" ht="14.25" hidden="false" customHeight="true" outlineLevel="0" collapsed="false">
      <c r="A46" s="20" t="s">
        <v>120</v>
      </c>
      <c r="B46" s="21" t="s">
        <v>53</v>
      </c>
      <c r="C46" s="21" t="s">
        <v>17</v>
      </c>
      <c r="D46" s="21" t="s">
        <v>18</v>
      </c>
      <c r="E46" s="22" t="n">
        <v>1</v>
      </c>
      <c r="F46" s="20" t="s">
        <v>121</v>
      </c>
      <c r="G46" s="23" t="n">
        <v>0</v>
      </c>
      <c r="H46" s="24" t="n">
        <v>936.46</v>
      </c>
      <c r="I46" s="24" t="n">
        <v>3745.85</v>
      </c>
      <c r="J46" s="25" t="n">
        <f aca="false">SUM(G46:I46)</f>
        <v>4682.31</v>
      </c>
      <c r="K46" s="26"/>
      <c r="L46" s="26"/>
      <c r="M46" s="26"/>
      <c r="N46" s="26"/>
      <c r="O46" s="26"/>
      <c r="P46" s="26"/>
      <c r="Q46" s="26"/>
      <c r="R46" s="28"/>
      <c r="S46" s="28"/>
      <c r="T46" s="28"/>
      <c r="U46" s="28"/>
      <c r="V46" s="28"/>
      <c r="W46" s="28"/>
      <c r="X46" s="28"/>
      <c r="Y46" s="28"/>
      <c r="Z46" s="28"/>
      <c r="AA46" s="10"/>
      <c r="AB46" s="10"/>
      <c r="AC46" s="10"/>
      <c r="AD46" s="10"/>
    </row>
    <row r="47" customFormat="false" ht="14.25" hidden="false" customHeight="true" outlineLevel="0" collapsed="false">
      <c r="A47" s="20" t="s">
        <v>122</v>
      </c>
      <c r="B47" s="21" t="s">
        <v>53</v>
      </c>
      <c r="C47" s="21" t="s">
        <v>17</v>
      </c>
      <c r="D47" s="21" t="s">
        <v>18</v>
      </c>
      <c r="E47" s="22" t="n">
        <v>1</v>
      </c>
      <c r="F47" s="20" t="s">
        <v>123</v>
      </c>
      <c r="G47" s="23" t="n">
        <v>0</v>
      </c>
      <c r="H47" s="24" t="n">
        <v>936.46</v>
      </c>
      <c r="I47" s="24" t="n">
        <v>3745.85</v>
      </c>
      <c r="J47" s="25" t="n">
        <f aca="false">SUM(G47:I47)</f>
        <v>4682.31</v>
      </c>
      <c r="K47" s="26"/>
      <c r="L47" s="26"/>
      <c r="M47" s="26"/>
      <c r="N47" s="26"/>
      <c r="O47" s="26"/>
      <c r="P47" s="26"/>
      <c r="Q47" s="26"/>
      <c r="R47" s="28"/>
      <c r="S47" s="28"/>
      <c r="T47" s="28"/>
      <c r="U47" s="28"/>
      <c r="V47" s="28"/>
      <c r="W47" s="28"/>
      <c r="X47" s="28"/>
      <c r="Y47" s="28"/>
      <c r="Z47" s="28"/>
      <c r="AA47" s="10"/>
      <c r="AB47" s="10"/>
      <c r="AC47" s="10"/>
      <c r="AD47" s="10"/>
    </row>
    <row r="48" customFormat="false" ht="14.25" hidden="false" customHeight="true" outlineLevel="0" collapsed="false">
      <c r="A48" s="20" t="s">
        <v>115</v>
      </c>
      <c r="B48" s="21" t="s">
        <v>53</v>
      </c>
      <c r="C48" s="21" t="s">
        <v>17</v>
      </c>
      <c r="D48" s="21" t="s">
        <v>18</v>
      </c>
      <c r="E48" s="22" t="n">
        <v>1</v>
      </c>
      <c r="F48" s="20" t="s">
        <v>124</v>
      </c>
      <c r="G48" s="23" t="n">
        <v>0</v>
      </c>
      <c r="H48" s="24" t="n">
        <v>936.46</v>
      </c>
      <c r="I48" s="24" t="n">
        <v>3745.85</v>
      </c>
      <c r="J48" s="25" t="n">
        <f aca="false">SUM(G48:I48)</f>
        <v>4682.31</v>
      </c>
      <c r="K48" s="26"/>
      <c r="L48" s="26"/>
      <c r="M48" s="26"/>
      <c r="N48" s="26"/>
      <c r="O48" s="26"/>
      <c r="P48" s="26"/>
      <c r="Q48" s="26"/>
      <c r="R48" s="28"/>
      <c r="S48" s="28"/>
      <c r="T48" s="28"/>
      <c r="U48" s="28"/>
      <c r="V48" s="28"/>
      <c r="W48" s="28"/>
      <c r="X48" s="28"/>
      <c r="Y48" s="28"/>
      <c r="Z48" s="28"/>
      <c r="AA48" s="10"/>
      <c r="AB48" s="10"/>
      <c r="AC48" s="10"/>
      <c r="AD48" s="10"/>
    </row>
    <row r="49" customFormat="false" ht="14.25" hidden="false" customHeight="true" outlineLevel="0" collapsed="false">
      <c r="A49" s="20" t="s">
        <v>125</v>
      </c>
      <c r="B49" s="21" t="s">
        <v>53</v>
      </c>
      <c r="C49" s="21" t="s">
        <v>17</v>
      </c>
      <c r="D49" s="21" t="s">
        <v>18</v>
      </c>
      <c r="E49" s="22" t="n">
        <v>1</v>
      </c>
      <c r="F49" s="20" t="s">
        <v>126</v>
      </c>
      <c r="G49" s="23" t="n">
        <v>0</v>
      </c>
      <c r="H49" s="24" t="n">
        <v>936.46</v>
      </c>
      <c r="I49" s="24" t="n">
        <v>3745.85</v>
      </c>
      <c r="J49" s="25" t="n">
        <f aca="false">SUM(G49:I49)</f>
        <v>4682.31</v>
      </c>
      <c r="K49" s="26"/>
      <c r="L49" s="26"/>
      <c r="M49" s="26"/>
      <c r="N49" s="26"/>
      <c r="O49" s="26"/>
      <c r="P49" s="26"/>
      <c r="Q49" s="26"/>
      <c r="R49" s="28"/>
      <c r="S49" s="28"/>
      <c r="T49" s="28"/>
      <c r="U49" s="28"/>
      <c r="V49" s="28"/>
      <c r="W49" s="28"/>
      <c r="X49" s="28"/>
      <c r="Y49" s="28"/>
      <c r="Z49" s="28"/>
      <c r="AA49" s="10"/>
      <c r="AB49" s="10"/>
      <c r="AC49" s="10"/>
      <c r="AD49" s="10"/>
    </row>
    <row r="50" customFormat="false" ht="14.25" hidden="false" customHeight="true" outlineLevel="0" collapsed="false">
      <c r="A50" s="20" t="s">
        <v>120</v>
      </c>
      <c r="B50" s="21" t="s">
        <v>53</v>
      </c>
      <c r="C50" s="21" t="s">
        <v>17</v>
      </c>
      <c r="D50" s="21" t="s">
        <v>18</v>
      </c>
      <c r="E50" s="22" t="n">
        <v>1</v>
      </c>
      <c r="F50" s="20" t="s">
        <v>127</v>
      </c>
      <c r="G50" s="23" t="n">
        <v>0</v>
      </c>
      <c r="H50" s="24" t="n">
        <v>936.46</v>
      </c>
      <c r="I50" s="24" t="n">
        <v>3745.85</v>
      </c>
      <c r="J50" s="25" t="n">
        <f aca="false">SUM(G50:I50)</f>
        <v>4682.31</v>
      </c>
      <c r="K50" s="26"/>
      <c r="L50" s="26"/>
      <c r="M50" s="26"/>
      <c r="N50" s="26"/>
      <c r="O50" s="26"/>
      <c r="P50" s="26"/>
      <c r="Q50" s="26"/>
      <c r="R50" s="28"/>
      <c r="S50" s="28"/>
      <c r="T50" s="28"/>
      <c r="U50" s="28"/>
      <c r="V50" s="28"/>
      <c r="W50" s="28"/>
      <c r="X50" s="28"/>
      <c r="Y50" s="28"/>
      <c r="Z50" s="28"/>
      <c r="AA50" s="10"/>
      <c r="AB50" s="10"/>
      <c r="AC50" s="10"/>
      <c r="AD50" s="10"/>
    </row>
    <row r="51" customFormat="false" ht="14.25" hidden="false" customHeight="true" outlineLevel="0" collapsed="false">
      <c r="A51" s="20" t="s">
        <v>128</v>
      </c>
      <c r="B51" s="21" t="s">
        <v>53</v>
      </c>
      <c r="C51" s="21" t="s">
        <v>17</v>
      </c>
      <c r="D51" s="21" t="s">
        <v>18</v>
      </c>
      <c r="E51" s="22" t="n">
        <v>1</v>
      </c>
      <c r="F51" s="20" t="s">
        <v>129</v>
      </c>
      <c r="G51" s="23" t="n">
        <v>0</v>
      </c>
      <c r="H51" s="24" t="n">
        <v>936.46</v>
      </c>
      <c r="I51" s="24" t="n">
        <v>3745.85</v>
      </c>
      <c r="J51" s="25" t="n">
        <f aca="false">SUM(G51:I51)</f>
        <v>4682.31</v>
      </c>
      <c r="K51" s="26"/>
      <c r="L51" s="26"/>
      <c r="M51" s="26"/>
      <c r="N51" s="26"/>
      <c r="O51" s="26"/>
      <c r="P51" s="26"/>
      <c r="Q51" s="26"/>
      <c r="R51" s="28"/>
      <c r="S51" s="28"/>
      <c r="T51" s="28"/>
      <c r="U51" s="28"/>
      <c r="V51" s="28"/>
      <c r="W51" s="28"/>
      <c r="X51" s="28"/>
      <c r="Y51" s="28"/>
      <c r="Z51" s="28"/>
      <c r="AA51" s="10"/>
      <c r="AB51" s="10"/>
      <c r="AC51" s="10"/>
      <c r="AD51" s="10"/>
    </row>
    <row r="52" customFormat="false" ht="14.25" hidden="false" customHeight="true" outlineLevel="0" collapsed="false">
      <c r="A52" s="20" t="s">
        <v>130</v>
      </c>
      <c r="B52" s="21" t="s">
        <v>53</v>
      </c>
      <c r="C52" s="21" t="s">
        <v>17</v>
      </c>
      <c r="D52" s="21" t="s">
        <v>18</v>
      </c>
      <c r="E52" s="22" t="n">
        <v>1</v>
      </c>
      <c r="F52" s="20" t="s">
        <v>131</v>
      </c>
      <c r="G52" s="23" t="n">
        <v>0</v>
      </c>
      <c r="H52" s="24" t="n">
        <v>936.46</v>
      </c>
      <c r="I52" s="24" t="n">
        <v>3745.85</v>
      </c>
      <c r="J52" s="25" t="n">
        <f aca="false">SUM(G52:I52)</f>
        <v>4682.31</v>
      </c>
      <c r="K52" s="26"/>
      <c r="L52" s="26"/>
      <c r="M52" s="26"/>
      <c r="N52" s="26"/>
      <c r="O52" s="26"/>
      <c r="P52" s="26"/>
      <c r="Q52" s="26"/>
      <c r="R52" s="28"/>
      <c r="S52" s="28"/>
      <c r="T52" s="28"/>
      <c r="U52" s="28"/>
      <c r="V52" s="28"/>
      <c r="W52" s="28"/>
      <c r="X52" s="28"/>
      <c r="Y52" s="28"/>
      <c r="Z52" s="28"/>
      <c r="AA52" s="10"/>
      <c r="AB52" s="10"/>
      <c r="AC52" s="10"/>
      <c r="AD52" s="10"/>
    </row>
    <row r="53" customFormat="false" ht="14.25" hidden="false" customHeight="true" outlineLevel="0" collapsed="false">
      <c r="A53" s="20" t="s">
        <v>117</v>
      </c>
      <c r="B53" s="21" t="s">
        <v>53</v>
      </c>
      <c r="C53" s="21" t="s">
        <v>17</v>
      </c>
      <c r="D53" s="21" t="s">
        <v>18</v>
      </c>
      <c r="E53" s="22" t="n">
        <v>1</v>
      </c>
      <c r="F53" s="20" t="s">
        <v>132</v>
      </c>
      <c r="G53" s="23" t="n">
        <v>0</v>
      </c>
      <c r="H53" s="24" t="n">
        <v>936.46</v>
      </c>
      <c r="I53" s="24" t="n">
        <v>3745.85</v>
      </c>
      <c r="J53" s="25" t="n">
        <f aca="false">SUM(G53:I53)</f>
        <v>4682.31</v>
      </c>
      <c r="K53" s="26"/>
      <c r="L53" s="26"/>
      <c r="M53" s="26"/>
      <c r="N53" s="26"/>
      <c r="O53" s="26"/>
      <c r="P53" s="26"/>
      <c r="Q53" s="26"/>
      <c r="R53" s="28"/>
      <c r="S53" s="28"/>
      <c r="T53" s="28"/>
      <c r="U53" s="28"/>
      <c r="V53" s="28"/>
      <c r="W53" s="28"/>
      <c r="X53" s="28"/>
      <c r="Y53" s="28"/>
      <c r="Z53" s="28"/>
      <c r="AA53" s="10"/>
      <c r="AB53" s="10"/>
      <c r="AC53" s="10"/>
      <c r="AD53" s="10"/>
    </row>
    <row r="54" customFormat="false" ht="14.25" hidden="false" customHeight="true" outlineLevel="0" collapsed="false">
      <c r="A54" s="20" t="s">
        <v>133</v>
      </c>
      <c r="B54" s="21" t="s">
        <v>53</v>
      </c>
      <c r="C54" s="21" t="s">
        <v>17</v>
      </c>
      <c r="D54" s="21" t="s">
        <v>18</v>
      </c>
      <c r="E54" s="22" t="n">
        <v>1</v>
      </c>
      <c r="F54" s="20" t="s">
        <v>134</v>
      </c>
      <c r="G54" s="23" t="n">
        <v>0</v>
      </c>
      <c r="H54" s="24" t="n">
        <v>936.46</v>
      </c>
      <c r="I54" s="24" t="n">
        <v>3745.85</v>
      </c>
      <c r="J54" s="25" t="n">
        <f aca="false">SUM(G54:I54)</f>
        <v>4682.31</v>
      </c>
      <c r="K54" s="26"/>
      <c r="L54" s="26"/>
      <c r="M54" s="26"/>
      <c r="N54" s="26"/>
      <c r="O54" s="26"/>
      <c r="P54" s="26"/>
      <c r="Q54" s="26"/>
      <c r="R54" s="28"/>
      <c r="S54" s="28"/>
      <c r="T54" s="28"/>
      <c r="U54" s="28"/>
      <c r="V54" s="28"/>
      <c r="W54" s="28"/>
      <c r="X54" s="28"/>
      <c r="Y54" s="28"/>
      <c r="Z54" s="28"/>
      <c r="AA54" s="10"/>
      <c r="AB54" s="10"/>
      <c r="AC54" s="10"/>
      <c r="AD54" s="10"/>
    </row>
    <row r="55" customFormat="false" ht="14.25" hidden="false" customHeight="true" outlineLevel="0" collapsed="false">
      <c r="A55" s="20" t="s">
        <v>111</v>
      </c>
      <c r="B55" s="21" t="s">
        <v>53</v>
      </c>
      <c r="C55" s="21" t="s">
        <v>17</v>
      </c>
      <c r="D55" s="21" t="s">
        <v>18</v>
      </c>
      <c r="E55" s="22" t="n">
        <v>1</v>
      </c>
      <c r="F55" s="20" t="s">
        <v>135</v>
      </c>
      <c r="G55" s="23" t="n">
        <v>0</v>
      </c>
      <c r="H55" s="24" t="n">
        <v>936.46</v>
      </c>
      <c r="I55" s="24" t="n">
        <v>3745.85</v>
      </c>
      <c r="J55" s="25" t="n">
        <f aca="false">SUM(G55:I55)</f>
        <v>4682.31</v>
      </c>
      <c r="K55" s="26"/>
      <c r="L55" s="26"/>
      <c r="M55" s="26"/>
      <c r="N55" s="26"/>
      <c r="O55" s="26"/>
      <c r="P55" s="26"/>
      <c r="Q55" s="26"/>
      <c r="R55" s="28"/>
      <c r="S55" s="28"/>
      <c r="T55" s="28"/>
      <c r="U55" s="28"/>
      <c r="V55" s="28"/>
      <c r="W55" s="28"/>
      <c r="X55" s="28"/>
      <c r="Y55" s="28"/>
      <c r="Z55" s="28"/>
      <c r="AA55" s="10"/>
      <c r="AB55" s="10"/>
      <c r="AC55" s="10"/>
      <c r="AD55" s="10"/>
    </row>
    <row r="56" customFormat="false" ht="14.25" hidden="false" customHeight="true" outlineLevel="0" collapsed="false">
      <c r="A56" s="20" t="s">
        <v>136</v>
      </c>
      <c r="B56" s="21" t="s">
        <v>57</v>
      </c>
      <c r="C56" s="21" t="s">
        <v>17</v>
      </c>
      <c r="D56" s="21" t="s">
        <v>18</v>
      </c>
      <c r="E56" s="22" t="n">
        <v>1</v>
      </c>
      <c r="F56" s="20" t="s">
        <v>137</v>
      </c>
      <c r="G56" s="23" t="n">
        <v>0</v>
      </c>
      <c r="H56" s="24" t="n">
        <v>770.75</v>
      </c>
      <c r="I56" s="24" t="n">
        <v>3083.01</v>
      </c>
      <c r="J56" s="25" t="n">
        <f aca="false">SUM(G56:I56)</f>
        <v>3853.76</v>
      </c>
      <c r="K56" s="26"/>
      <c r="L56" s="26"/>
      <c r="M56" s="26"/>
      <c r="N56" s="26"/>
      <c r="O56" s="26"/>
      <c r="P56" s="26"/>
      <c r="Q56" s="26"/>
      <c r="R56" s="28"/>
      <c r="S56" s="28"/>
      <c r="T56" s="28"/>
      <c r="U56" s="28"/>
      <c r="V56" s="28"/>
      <c r="W56" s="28"/>
      <c r="X56" s="28"/>
      <c r="Y56" s="28"/>
      <c r="Z56" s="28"/>
      <c r="AA56" s="10"/>
      <c r="AB56" s="10"/>
      <c r="AC56" s="10"/>
      <c r="AD56" s="10"/>
    </row>
    <row r="57" customFormat="false" ht="14.25" hidden="false" customHeight="true" outlineLevel="0" collapsed="false">
      <c r="A57" s="20" t="s">
        <v>138</v>
      </c>
      <c r="B57" s="21" t="s">
        <v>57</v>
      </c>
      <c r="C57" s="21" t="s">
        <v>17</v>
      </c>
      <c r="D57" s="21" t="s">
        <v>18</v>
      </c>
      <c r="E57" s="22" t="n">
        <v>1</v>
      </c>
      <c r="F57" s="20" t="s">
        <v>139</v>
      </c>
      <c r="G57" s="23" t="n">
        <v>0</v>
      </c>
      <c r="H57" s="24" t="n">
        <v>770.75</v>
      </c>
      <c r="I57" s="24" t="n">
        <v>3083.01</v>
      </c>
      <c r="J57" s="25" t="n">
        <f aca="false">SUM(G57:I57)</f>
        <v>3853.76</v>
      </c>
      <c r="K57" s="26"/>
      <c r="L57" s="26"/>
      <c r="M57" s="26"/>
      <c r="N57" s="26"/>
      <c r="O57" s="26"/>
      <c r="P57" s="26"/>
      <c r="Q57" s="26"/>
      <c r="R57" s="28"/>
      <c r="S57" s="28"/>
      <c r="T57" s="28"/>
      <c r="U57" s="28"/>
      <c r="V57" s="28"/>
      <c r="W57" s="28"/>
      <c r="X57" s="28"/>
      <c r="Y57" s="28"/>
      <c r="Z57" s="28"/>
      <c r="AA57" s="10"/>
      <c r="AB57" s="10"/>
      <c r="AC57" s="10"/>
      <c r="AD57" s="10"/>
    </row>
    <row r="58" customFormat="false" ht="14.25" hidden="false" customHeight="true" outlineLevel="0" collapsed="false">
      <c r="A58" s="20" t="s">
        <v>140</v>
      </c>
      <c r="B58" s="21" t="s">
        <v>57</v>
      </c>
      <c r="C58" s="21" t="s">
        <v>17</v>
      </c>
      <c r="D58" s="21" t="s">
        <v>27</v>
      </c>
      <c r="E58" s="22" t="n">
        <v>1</v>
      </c>
      <c r="F58" s="20" t="s">
        <v>141</v>
      </c>
      <c r="G58" s="23" t="n">
        <v>0</v>
      </c>
      <c r="H58" s="24" t="n">
        <v>0</v>
      </c>
      <c r="I58" s="24" t="n">
        <v>3083.01</v>
      </c>
      <c r="J58" s="25" t="n">
        <f aca="false">SUM(G58:I58)</f>
        <v>3083.01</v>
      </c>
      <c r="K58" s="26"/>
      <c r="L58" s="26"/>
      <c r="M58" s="26"/>
      <c r="N58" s="26"/>
      <c r="O58" s="26"/>
      <c r="P58" s="26"/>
      <c r="Q58" s="26"/>
      <c r="R58" s="28"/>
      <c r="S58" s="28"/>
      <c r="T58" s="28"/>
      <c r="U58" s="28"/>
      <c r="V58" s="28"/>
      <c r="W58" s="28"/>
      <c r="X58" s="28"/>
      <c r="Y58" s="28"/>
      <c r="Z58" s="28"/>
      <c r="AA58" s="10"/>
      <c r="AB58" s="10"/>
      <c r="AC58" s="10"/>
      <c r="AD58" s="10"/>
    </row>
    <row r="59" customFormat="false" ht="14.25" hidden="false" customHeight="true" outlineLevel="0" collapsed="false">
      <c r="A59" s="20" t="s">
        <v>136</v>
      </c>
      <c r="B59" s="21" t="s">
        <v>57</v>
      </c>
      <c r="C59" s="21" t="s">
        <v>17</v>
      </c>
      <c r="D59" s="21" t="s">
        <v>18</v>
      </c>
      <c r="E59" s="22" t="n">
        <v>1</v>
      </c>
      <c r="F59" s="20" t="s">
        <v>142</v>
      </c>
      <c r="G59" s="23" t="n">
        <v>0</v>
      </c>
      <c r="H59" s="24" t="n">
        <v>770.75</v>
      </c>
      <c r="I59" s="24" t="n">
        <v>3083.01</v>
      </c>
      <c r="J59" s="25" t="n">
        <f aca="false">SUM(G59:I59)</f>
        <v>3853.76</v>
      </c>
      <c r="K59" s="26"/>
      <c r="L59" s="26"/>
      <c r="M59" s="26"/>
      <c r="N59" s="26"/>
      <c r="O59" s="26"/>
      <c r="P59" s="26"/>
      <c r="Q59" s="26"/>
      <c r="R59" s="28"/>
      <c r="S59" s="28"/>
      <c r="T59" s="28"/>
      <c r="U59" s="28"/>
      <c r="V59" s="28"/>
      <c r="W59" s="28"/>
      <c r="X59" s="28"/>
      <c r="Y59" s="28"/>
      <c r="Z59" s="28"/>
      <c r="AA59" s="10"/>
      <c r="AB59" s="10"/>
      <c r="AC59" s="10"/>
      <c r="AD59" s="10"/>
    </row>
    <row r="60" customFormat="false" ht="14.25" hidden="false" customHeight="true" outlineLevel="0" collapsed="false">
      <c r="A60" s="20" t="s">
        <v>143</v>
      </c>
      <c r="B60" s="21" t="s">
        <v>57</v>
      </c>
      <c r="C60" s="21" t="s">
        <v>17</v>
      </c>
      <c r="D60" s="21" t="s">
        <v>18</v>
      </c>
      <c r="E60" s="22" t="n">
        <v>1</v>
      </c>
      <c r="F60" s="20" t="s">
        <v>144</v>
      </c>
      <c r="G60" s="23" t="n">
        <v>0</v>
      </c>
      <c r="H60" s="24" t="n">
        <v>770.75</v>
      </c>
      <c r="I60" s="24" t="n">
        <v>3083.01</v>
      </c>
      <c r="J60" s="25" t="n">
        <f aca="false">SUM(G60:I60)</f>
        <v>3853.76</v>
      </c>
      <c r="K60" s="26"/>
      <c r="L60" s="26"/>
      <c r="M60" s="26"/>
      <c r="N60" s="26"/>
      <c r="O60" s="26"/>
      <c r="P60" s="26"/>
      <c r="Q60" s="26"/>
      <c r="R60" s="28"/>
      <c r="S60" s="28"/>
      <c r="T60" s="28"/>
      <c r="U60" s="28"/>
      <c r="V60" s="28"/>
      <c r="W60" s="28"/>
      <c r="X60" s="28"/>
      <c r="Y60" s="28"/>
      <c r="Z60" s="28"/>
      <c r="AA60" s="10"/>
      <c r="AB60" s="10"/>
      <c r="AC60" s="10"/>
      <c r="AD60" s="10"/>
    </row>
    <row r="61" customFormat="false" ht="14.25" hidden="false" customHeight="true" outlineLevel="0" collapsed="false">
      <c r="A61" s="20" t="s">
        <v>145</v>
      </c>
      <c r="B61" s="21" t="s">
        <v>57</v>
      </c>
      <c r="C61" s="21" t="s">
        <v>17</v>
      </c>
      <c r="D61" s="21" t="s">
        <v>18</v>
      </c>
      <c r="E61" s="22" t="n">
        <v>1</v>
      </c>
      <c r="F61" s="20" t="s">
        <v>146</v>
      </c>
      <c r="G61" s="23" t="n">
        <v>0</v>
      </c>
      <c r="H61" s="24" t="n">
        <v>770.75</v>
      </c>
      <c r="I61" s="24" t="n">
        <v>3083.01</v>
      </c>
      <c r="J61" s="25" t="n">
        <f aca="false">SUM(G61:I61)</f>
        <v>3853.76</v>
      </c>
      <c r="K61" s="26"/>
      <c r="L61" s="26"/>
      <c r="M61" s="26"/>
      <c r="N61" s="26"/>
      <c r="O61" s="26"/>
      <c r="P61" s="26"/>
      <c r="Q61" s="26"/>
      <c r="R61" s="28"/>
      <c r="S61" s="28"/>
      <c r="T61" s="28"/>
      <c r="U61" s="28"/>
      <c r="V61" s="28"/>
      <c r="W61" s="28"/>
      <c r="X61" s="28"/>
      <c r="Y61" s="28"/>
      <c r="Z61" s="28"/>
      <c r="AA61" s="10"/>
      <c r="AB61" s="10"/>
      <c r="AC61" s="10"/>
      <c r="AD61" s="10"/>
    </row>
    <row r="62" customFormat="false" ht="14.25" hidden="false" customHeight="true" outlineLevel="0" collapsed="false">
      <c r="A62" s="20" t="s">
        <v>147</v>
      </c>
      <c r="B62" s="21" t="s">
        <v>57</v>
      </c>
      <c r="C62" s="21" t="s">
        <v>17</v>
      </c>
      <c r="D62" s="21" t="s">
        <v>18</v>
      </c>
      <c r="E62" s="22" t="n">
        <v>1</v>
      </c>
      <c r="F62" s="20" t="s">
        <v>148</v>
      </c>
      <c r="G62" s="23" t="n">
        <v>0</v>
      </c>
      <c r="H62" s="24" t="n">
        <v>770.75</v>
      </c>
      <c r="I62" s="24" t="n">
        <v>3083.01</v>
      </c>
      <c r="J62" s="25" t="n">
        <f aca="false">SUM(G62:I62)</f>
        <v>3853.76</v>
      </c>
      <c r="K62" s="26"/>
      <c r="L62" s="26"/>
      <c r="M62" s="26"/>
      <c r="N62" s="26"/>
      <c r="O62" s="26"/>
      <c r="P62" s="26"/>
      <c r="Q62" s="26"/>
      <c r="R62" s="28"/>
      <c r="S62" s="28"/>
      <c r="T62" s="28"/>
      <c r="U62" s="28"/>
      <c r="V62" s="28"/>
      <c r="W62" s="28"/>
      <c r="X62" s="28"/>
      <c r="Y62" s="28"/>
      <c r="Z62" s="28"/>
      <c r="AA62" s="10"/>
      <c r="AB62" s="10"/>
      <c r="AC62" s="10"/>
      <c r="AD62" s="10"/>
    </row>
    <row r="63" customFormat="false" ht="14.25" hidden="false" customHeight="true" outlineLevel="0" collapsed="false">
      <c r="A63" s="20" t="s">
        <v>136</v>
      </c>
      <c r="B63" s="21" t="s">
        <v>57</v>
      </c>
      <c r="C63" s="21" t="s">
        <v>17</v>
      </c>
      <c r="D63" s="21" t="s">
        <v>18</v>
      </c>
      <c r="E63" s="22" t="n">
        <v>1</v>
      </c>
      <c r="F63" s="20" t="s">
        <v>149</v>
      </c>
      <c r="G63" s="23" t="n">
        <v>0</v>
      </c>
      <c r="H63" s="24" t="n">
        <v>770.75</v>
      </c>
      <c r="I63" s="24" t="n">
        <v>3083.01</v>
      </c>
      <c r="J63" s="25" t="n">
        <f aca="false">SUM(G63:I63)</f>
        <v>3853.76</v>
      </c>
      <c r="K63" s="26"/>
      <c r="L63" s="26"/>
      <c r="M63" s="26"/>
      <c r="N63" s="26"/>
      <c r="O63" s="26"/>
      <c r="P63" s="26"/>
      <c r="Q63" s="26"/>
      <c r="R63" s="28"/>
      <c r="S63" s="28"/>
      <c r="T63" s="28"/>
      <c r="U63" s="28"/>
      <c r="V63" s="28"/>
      <c r="W63" s="28"/>
      <c r="X63" s="28"/>
      <c r="Y63" s="28"/>
      <c r="Z63" s="28"/>
      <c r="AA63" s="10"/>
      <c r="AB63" s="10"/>
      <c r="AC63" s="10"/>
      <c r="AD63" s="10"/>
    </row>
    <row r="64" customFormat="false" ht="14.25" hidden="false" customHeight="true" outlineLevel="0" collapsed="false">
      <c r="A64" s="20" t="s">
        <v>150</v>
      </c>
      <c r="B64" s="21" t="s">
        <v>57</v>
      </c>
      <c r="C64" s="21" t="s">
        <v>17</v>
      </c>
      <c r="D64" s="21" t="s">
        <v>18</v>
      </c>
      <c r="E64" s="22" t="n">
        <v>1</v>
      </c>
      <c r="F64" s="20" t="s">
        <v>151</v>
      </c>
      <c r="G64" s="23" t="n">
        <v>0</v>
      </c>
      <c r="H64" s="24" t="n">
        <v>770.75</v>
      </c>
      <c r="I64" s="24" t="n">
        <v>3083.01</v>
      </c>
      <c r="J64" s="25" t="n">
        <f aca="false">SUM(G64:I64)</f>
        <v>3853.76</v>
      </c>
      <c r="K64" s="26"/>
      <c r="L64" s="26"/>
      <c r="M64" s="26"/>
      <c r="N64" s="26"/>
      <c r="O64" s="26"/>
      <c r="P64" s="26"/>
      <c r="Q64" s="26"/>
      <c r="R64" s="28"/>
      <c r="S64" s="28"/>
      <c r="T64" s="28"/>
      <c r="U64" s="28"/>
      <c r="V64" s="28"/>
      <c r="W64" s="28"/>
      <c r="X64" s="28"/>
      <c r="Y64" s="28"/>
      <c r="Z64" s="28"/>
      <c r="AA64" s="10"/>
      <c r="AB64" s="10"/>
      <c r="AC64" s="10"/>
      <c r="AD64" s="10"/>
    </row>
    <row r="65" customFormat="false" ht="14.25" hidden="false" customHeight="true" outlineLevel="0" collapsed="false">
      <c r="A65" s="20" t="s">
        <v>140</v>
      </c>
      <c r="B65" s="21" t="s">
        <v>57</v>
      </c>
      <c r="C65" s="21" t="s">
        <v>17</v>
      </c>
      <c r="D65" s="21" t="s">
        <v>18</v>
      </c>
      <c r="E65" s="22" t="n">
        <v>1</v>
      </c>
      <c r="F65" s="20" t="s">
        <v>152</v>
      </c>
      <c r="G65" s="23" t="n">
        <v>0</v>
      </c>
      <c r="H65" s="24" t="n">
        <v>770.75</v>
      </c>
      <c r="I65" s="24" t="n">
        <v>3083.01</v>
      </c>
      <c r="J65" s="25" t="n">
        <f aca="false">SUM(G65:I65)</f>
        <v>3853.76</v>
      </c>
      <c r="K65" s="26"/>
      <c r="L65" s="26"/>
      <c r="M65" s="26"/>
      <c r="N65" s="26"/>
      <c r="O65" s="26"/>
      <c r="P65" s="26"/>
      <c r="Q65" s="26"/>
      <c r="R65" s="28"/>
      <c r="S65" s="28"/>
      <c r="T65" s="28"/>
      <c r="U65" s="28"/>
      <c r="V65" s="28"/>
      <c r="W65" s="28"/>
      <c r="X65" s="28"/>
      <c r="Y65" s="28"/>
      <c r="Z65" s="28"/>
      <c r="AA65" s="10"/>
      <c r="AB65" s="10"/>
      <c r="AC65" s="10"/>
      <c r="AD65" s="10"/>
    </row>
    <row r="66" customFormat="false" ht="14.25" hidden="false" customHeight="true" outlineLevel="0" collapsed="false">
      <c r="A66" s="20" t="s">
        <v>153</v>
      </c>
      <c r="B66" s="21" t="s">
        <v>61</v>
      </c>
      <c r="C66" s="21" t="s">
        <v>17</v>
      </c>
      <c r="D66" s="21" t="s">
        <v>18</v>
      </c>
      <c r="E66" s="22" t="n">
        <v>1</v>
      </c>
      <c r="F66" s="20" t="s">
        <v>154</v>
      </c>
      <c r="G66" s="23" t="n">
        <v>0</v>
      </c>
      <c r="H66" s="24" t="n">
        <v>500.99</v>
      </c>
      <c r="I66" s="24" t="n">
        <v>2003.96</v>
      </c>
      <c r="J66" s="25" t="n">
        <f aca="false">SUM(G66:I66)</f>
        <v>2504.95</v>
      </c>
      <c r="K66" s="26"/>
      <c r="L66" s="26"/>
      <c r="M66" s="26"/>
      <c r="N66" s="26"/>
      <c r="O66" s="26"/>
      <c r="P66" s="26"/>
      <c r="Q66" s="26"/>
      <c r="R66" s="28"/>
      <c r="S66" s="28"/>
      <c r="T66" s="28"/>
      <c r="U66" s="28"/>
      <c r="V66" s="28"/>
      <c r="W66" s="28"/>
      <c r="X66" s="28"/>
      <c r="Y66" s="28"/>
      <c r="Z66" s="28"/>
      <c r="AA66" s="10"/>
      <c r="AB66" s="10"/>
      <c r="AC66" s="10"/>
      <c r="AD66" s="10"/>
    </row>
    <row r="67" customFormat="false" ht="14.25" hidden="false" customHeight="true" outlineLevel="0" collapsed="false">
      <c r="A67" s="20" t="s">
        <v>155</v>
      </c>
      <c r="B67" s="21" t="s">
        <v>61</v>
      </c>
      <c r="C67" s="21" t="s">
        <v>17</v>
      </c>
      <c r="D67" s="21" t="s">
        <v>18</v>
      </c>
      <c r="E67" s="22" t="n">
        <v>1</v>
      </c>
      <c r="F67" s="20" t="s">
        <v>156</v>
      </c>
      <c r="G67" s="23" t="n">
        <v>0</v>
      </c>
      <c r="H67" s="24" t="n">
        <v>500.99</v>
      </c>
      <c r="I67" s="24" t="n">
        <v>2003.96</v>
      </c>
      <c r="J67" s="25" t="n">
        <f aca="false">SUM(G67:I67)</f>
        <v>2504.95</v>
      </c>
      <c r="K67" s="26"/>
      <c r="L67" s="26"/>
      <c r="M67" s="26"/>
      <c r="N67" s="26"/>
      <c r="O67" s="26"/>
      <c r="P67" s="26"/>
      <c r="Q67" s="26"/>
      <c r="R67" s="28"/>
      <c r="S67" s="28"/>
      <c r="T67" s="28"/>
      <c r="U67" s="28"/>
      <c r="V67" s="28"/>
      <c r="W67" s="28"/>
      <c r="X67" s="28"/>
      <c r="Y67" s="28"/>
      <c r="Z67" s="28"/>
      <c r="AA67" s="10"/>
      <c r="AB67" s="10"/>
      <c r="AC67" s="10"/>
      <c r="AD67" s="10"/>
    </row>
    <row r="68" customFormat="false" ht="14.25" hidden="false" customHeight="true" outlineLevel="0" collapsed="false">
      <c r="A68" s="20" t="s">
        <v>157</v>
      </c>
      <c r="B68" s="21" t="s">
        <v>61</v>
      </c>
      <c r="C68" s="21" t="s">
        <v>17</v>
      </c>
      <c r="D68" s="21" t="s">
        <v>18</v>
      </c>
      <c r="E68" s="22" t="n">
        <v>1</v>
      </c>
      <c r="F68" s="20" t="s">
        <v>158</v>
      </c>
      <c r="G68" s="23" t="n">
        <v>0</v>
      </c>
      <c r="H68" s="24" t="n">
        <v>500.99</v>
      </c>
      <c r="I68" s="24" t="n">
        <v>2003.96</v>
      </c>
      <c r="J68" s="25" t="n">
        <f aca="false">SUM(G68:I68)</f>
        <v>2504.95</v>
      </c>
      <c r="K68" s="26"/>
      <c r="L68" s="26"/>
      <c r="M68" s="26"/>
      <c r="N68" s="26"/>
      <c r="O68" s="26"/>
      <c r="P68" s="26"/>
      <c r="Q68" s="26"/>
      <c r="R68" s="28"/>
      <c r="S68" s="28"/>
      <c r="T68" s="28"/>
      <c r="U68" s="28"/>
      <c r="V68" s="28"/>
      <c r="W68" s="28"/>
      <c r="X68" s="28"/>
      <c r="Y68" s="28"/>
      <c r="Z68" s="28"/>
      <c r="AA68" s="10"/>
      <c r="AB68" s="10"/>
      <c r="AC68" s="10"/>
      <c r="AD68" s="10"/>
    </row>
    <row r="69" customFormat="false" ht="14.25" hidden="false" customHeight="true" outlineLevel="0" collapsed="false">
      <c r="A69" s="20" t="s">
        <v>159</v>
      </c>
      <c r="B69" s="21" t="s">
        <v>61</v>
      </c>
      <c r="C69" s="21" t="s">
        <v>17</v>
      </c>
      <c r="D69" s="21" t="s">
        <v>18</v>
      </c>
      <c r="E69" s="22" t="n">
        <v>1</v>
      </c>
      <c r="F69" s="20" t="s">
        <v>160</v>
      </c>
      <c r="G69" s="23" t="n">
        <v>0</v>
      </c>
      <c r="H69" s="24" t="n">
        <v>500.99</v>
      </c>
      <c r="I69" s="24" t="n">
        <v>2003.96</v>
      </c>
      <c r="J69" s="25" t="n">
        <f aca="false">SUM(G69:I69)</f>
        <v>2504.95</v>
      </c>
      <c r="K69" s="26"/>
      <c r="L69" s="26"/>
      <c r="M69" s="26"/>
      <c r="N69" s="26"/>
      <c r="O69" s="26"/>
      <c r="P69" s="26"/>
      <c r="Q69" s="26"/>
      <c r="R69" s="28"/>
      <c r="S69" s="28"/>
      <c r="T69" s="28"/>
      <c r="U69" s="28"/>
      <c r="V69" s="28"/>
      <c r="W69" s="28"/>
      <c r="X69" s="28"/>
      <c r="Y69" s="28"/>
      <c r="Z69" s="28"/>
      <c r="AA69" s="10"/>
      <c r="AB69" s="10"/>
      <c r="AC69" s="10"/>
      <c r="AD69" s="10"/>
    </row>
    <row r="70" customFormat="false" ht="14.25" hidden="false" customHeight="true" outlineLevel="0" collapsed="false">
      <c r="A70" s="20" t="s">
        <v>161</v>
      </c>
      <c r="B70" s="21" t="s">
        <v>61</v>
      </c>
      <c r="C70" s="21" t="s">
        <v>17</v>
      </c>
      <c r="D70" s="21" t="s">
        <v>18</v>
      </c>
      <c r="E70" s="22" t="n">
        <v>1</v>
      </c>
      <c r="F70" s="20" t="s">
        <v>162</v>
      </c>
      <c r="G70" s="23" t="n">
        <v>0</v>
      </c>
      <c r="H70" s="24" t="n">
        <v>500.99</v>
      </c>
      <c r="I70" s="24" t="n">
        <v>2003.96</v>
      </c>
      <c r="J70" s="25" t="n">
        <f aca="false">SUM(G70:I70)</f>
        <v>2504.95</v>
      </c>
      <c r="K70" s="26"/>
      <c r="L70" s="26"/>
      <c r="M70" s="26"/>
      <c r="N70" s="26"/>
      <c r="O70" s="26"/>
      <c r="P70" s="26"/>
      <c r="Q70" s="26"/>
      <c r="R70" s="28"/>
      <c r="S70" s="28"/>
      <c r="T70" s="28"/>
      <c r="U70" s="28"/>
      <c r="V70" s="28"/>
      <c r="W70" s="28"/>
      <c r="X70" s="28"/>
      <c r="Y70" s="28"/>
      <c r="Z70" s="28"/>
      <c r="AA70" s="10"/>
      <c r="AB70" s="10"/>
      <c r="AC70" s="10"/>
      <c r="AD70" s="10"/>
    </row>
    <row r="71" customFormat="false" ht="14.25" hidden="false" customHeight="true" outlineLevel="0" collapsed="false">
      <c r="A71" s="20" t="s">
        <v>159</v>
      </c>
      <c r="B71" s="21" t="s">
        <v>61</v>
      </c>
      <c r="C71" s="21" t="s">
        <v>17</v>
      </c>
      <c r="D71" s="21" t="s">
        <v>18</v>
      </c>
      <c r="E71" s="22" t="n">
        <v>1</v>
      </c>
      <c r="F71" s="20" t="s">
        <v>163</v>
      </c>
      <c r="G71" s="23" t="n">
        <v>0</v>
      </c>
      <c r="H71" s="24" t="n">
        <v>500.99</v>
      </c>
      <c r="I71" s="24" t="n">
        <v>2003.96</v>
      </c>
      <c r="J71" s="25" t="n">
        <f aca="false">SUM(G71:I71)</f>
        <v>2504.95</v>
      </c>
      <c r="K71" s="26"/>
      <c r="L71" s="26"/>
      <c r="M71" s="26"/>
      <c r="N71" s="26"/>
      <c r="O71" s="26"/>
      <c r="P71" s="26"/>
      <c r="Q71" s="26"/>
      <c r="R71" s="28"/>
      <c r="S71" s="28"/>
      <c r="T71" s="28"/>
      <c r="U71" s="28"/>
      <c r="V71" s="28"/>
      <c r="W71" s="28"/>
      <c r="X71" s="28"/>
      <c r="Y71" s="28"/>
      <c r="Z71" s="28"/>
      <c r="AA71" s="10"/>
      <c r="AB71" s="10"/>
      <c r="AC71" s="10"/>
      <c r="AD71" s="10"/>
    </row>
    <row r="72" customFormat="false" ht="14.25" hidden="false" customHeight="true" outlineLevel="0" collapsed="false">
      <c r="A72" s="20" t="s">
        <v>164</v>
      </c>
      <c r="B72" s="21" t="s">
        <v>61</v>
      </c>
      <c r="C72" s="21" t="s">
        <v>17</v>
      </c>
      <c r="D72" s="21" t="s">
        <v>18</v>
      </c>
      <c r="E72" s="22" t="n">
        <v>1</v>
      </c>
      <c r="F72" s="20" t="s">
        <v>165</v>
      </c>
      <c r="G72" s="23" t="n">
        <v>0</v>
      </c>
      <c r="H72" s="24" t="n">
        <v>500.99</v>
      </c>
      <c r="I72" s="24" t="n">
        <v>2003.96</v>
      </c>
      <c r="J72" s="25" t="n">
        <f aca="false">SUM(G72:I72)</f>
        <v>2504.95</v>
      </c>
      <c r="K72" s="26"/>
      <c r="L72" s="26"/>
      <c r="M72" s="26"/>
      <c r="N72" s="26"/>
      <c r="O72" s="26"/>
      <c r="P72" s="26"/>
      <c r="Q72" s="26"/>
      <c r="R72" s="28"/>
      <c r="S72" s="28"/>
      <c r="T72" s="28"/>
      <c r="U72" s="28"/>
      <c r="V72" s="28"/>
      <c r="W72" s="28"/>
      <c r="X72" s="28"/>
      <c r="Y72" s="28"/>
      <c r="Z72" s="28"/>
      <c r="AA72" s="10"/>
      <c r="AB72" s="10"/>
      <c r="AC72" s="10"/>
      <c r="AD72" s="10"/>
    </row>
    <row r="73" customFormat="false" ht="14.25" hidden="false" customHeight="true" outlineLevel="0" collapsed="false">
      <c r="A73" s="20" t="s">
        <v>153</v>
      </c>
      <c r="B73" s="21" t="s">
        <v>61</v>
      </c>
      <c r="C73" s="21" t="s">
        <v>17</v>
      </c>
      <c r="D73" s="21" t="s">
        <v>18</v>
      </c>
      <c r="E73" s="22" t="n">
        <v>1</v>
      </c>
      <c r="F73" s="20" t="s">
        <v>166</v>
      </c>
      <c r="G73" s="23" t="n">
        <v>0</v>
      </c>
      <c r="H73" s="24" t="n">
        <v>500.99</v>
      </c>
      <c r="I73" s="24" t="n">
        <v>2003.96</v>
      </c>
      <c r="J73" s="25" t="n">
        <f aca="false">SUM(G73:I73)</f>
        <v>2504.95</v>
      </c>
      <c r="K73" s="26"/>
      <c r="L73" s="26"/>
      <c r="M73" s="26"/>
      <c r="N73" s="26"/>
      <c r="O73" s="26"/>
      <c r="P73" s="26"/>
      <c r="Q73" s="26"/>
      <c r="R73" s="28"/>
      <c r="S73" s="28"/>
      <c r="T73" s="28"/>
      <c r="U73" s="28"/>
      <c r="V73" s="28"/>
      <c r="W73" s="28"/>
      <c r="X73" s="28"/>
      <c r="Y73" s="28"/>
      <c r="Z73" s="28"/>
      <c r="AA73" s="10"/>
      <c r="AB73" s="10"/>
      <c r="AC73" s="10"/>
      <c r="AD73" s="10"/>
    </row>
    <row r="74" customFormat="false" ht="14.25" hidden="false" customHeight="true" outlineLevel="0" collapsed="false">
      <c r="A74" s="20" t="s">
        <v>157</v>
      </c>
      <c r="B74" s="21" t="s">
        <v>61</v>
      </c>
      <c r="C74" s="21" t="s">
        <v>17</v>
      </c>
      <c r="D74" s="21" t="s">
        <v>18</v>
      </c>
      <c r="E74" s="22" t="n">
        <v>1</v>
      </c>
      <c r="F74" s="20" t="s">
        <v>167</v>
      </c>
      <c r="G74" s="23" t="n">
        <v>0</v>
      </c>
      <c r="H74" s="24" t="n">
        <v>500.99</v>
      </c>
      <c r="I74" s="24" t="n">
        <v>2003.96</v>
      </c>
      <c r="J74" s="25" t="n">
        <f aca="false">SUM(G74:I74)</f>
        <v>2504.95</v>
      </c>
      <c r="K74" s="26"/>
      <c r="L74" s="26"/>
      <c r="M74" s="26"/>
      <c r="N74" s="26"/>
      <c r="O74" s="26"/>
      <c r="P74" s="26"/>
      <c r="Q74" s="26"/>
      <c r="R74" s="28"/>
      <c r="S74" s="28"/>
      <c r="T74" s="28"/>
      <c r="U74" s="28"/>
      <c r="V74" s="28"/>
      <c r="W74" s="28"/>
      <c r="X74" s="28"/>
      <c r="Y74" s="28"/>
      <c r="Z74" s="28"/>
      <c r="AA74" s="10"/>
      <c r="AB74" s="10"/>
      <c r="AC74" s="10"/>
      <c r="AD74" s="10"/>
    </row>
    <row r="75" customFormat="false" ht="14.25" hidden="false" customHeight="true" outlineLevel="0" collapsed="false">
      <c r="A75" s="20" t="s">
        <v>157</v>
      </c>
      <c r="B75" s="21" t="s">
        <v>61</v>
      </c>
      <c r="C75" s="21" t="s">
        <v>17</v>
      </c>
      <c r="D75" s="21" t="s">
        <v>18</v>
      </c>
      <c r="E75" s="22" t="n">
        <v>1</v>
      </c>
      <c r="F75" s="20" t="s">
        <v>168</v>
      </c>
      <c r="G75" s="23" t="n">
        <v>0</v>
      </c>
      <c r="H75" s="24" t="n">
        <v>500.99</v>
      </c>
      <c r="I75" s="24" t="n">
        <v>2003.96</v>
      </c>
      <c r="J75" s="25" t="n">
        <f aca="false">SUM(G75:I75)</f>
        <v>2504.95</v>
      </c>
      <c r="K75" s="26"/>
      <c r="L75" s="26"/>
      <c r="M75" s="26"/>
      <c r="N75" s="26"/>
      <c r="O75" s="26"/>
      <c r="P75" s="26"/>
      <c r="Q75" s="26"/>
      <c r="R75" s="28"/>
      <c r="S75" s="28"/>
      <c r="T75" s="28"/>
      <c r="U75" s="28"/>
      <c r="V75" s="28"/>
      <c r="W75" s="28"/>
      <c r="X75" s="28"/>
      <c r="Y75" s="28"/>
      <c r="Z75" s="28"/>
      <c r="AA75" s="10"/>
      <c r="AB75" s="10"/>
      <c r="AC75" s="10"/>
      <c r="AD75" s="10"/>
    </row>
    <row r="76" customFormat="false" ht="14.25" hidden="false" customHeight="true" outlineLevel="0" collapsed="false">
      <c r="A76" s="20" t="s">
        <v>169</v>
      </c>
      <c r="B76" s="21" t="s">
        <v>61</v>
      </c>
      <c r="C76" s="21" t="s">
        <v>17</v>
      </c>
      <c r="D76" s="21" t="s">
        <v>18</v>
      </c>
      <c r="E76" s="22" t="n">
        <v>1</v>
      </c>
      <c r="F76" s="20" t="s">
        <v>170</v>
      </c>
      <c r="G76" s="23" t="n">
        <v>0</v>
      </c>
      <c r="H76" s="24" t="n">
        <v>500.99</v>
      </c>
      <c r="I76" s="24" t="n">
        <v>2003.96</v>
      </c>
      <c r="J76" s="25" t="n">
        <f aca="false">SUM(G76:I76)</f>
        <v>2504.95</v>
      </c>
      <c r="K76" s="26"/>
      <c r="L76" s="26"/>
      <c r="M76" s="26"/>
      <c r="N76" s="26"/>
      <c r="O76" s="26"/>
      <c r="P76" s="26"/>
      <c r="Q76" s="26"/>
      <c r="R76" s="28"/>
      <c r="S76" s="28"/>
      <c r="T76" s="28"/>
      <c r="U76" s="28"/>
      <c r="V76" s="28"/>
      <c r="W76" s="28"/>
      <c r="X76" s="28"/>
      <c r="Y76" s="28"/>
      <c r="Z76" s="28"/>
      <c r="AA76" s="10"/>
      <c r="AB76" s="10"/>
      <c r="AC76" s="10"/>
      <c r="AD76" s="10"/>
    </row>
    <row r="77" customFormat="false" ht="14.25" hidden="false" customHeight="true" outlineLevel="0" collapsed="false">
      <c r="A77" s="20" t="s">
        <v>102</v>
      </c>
      <c r="B77" s="21" t="s">
        <v>65</v>
      </c>
      <c r="C77" s="21" t="s">
        <v>17</v>
      </c>
      <c r="D77" s="21" t="s">
        <v>18</v>
      </c>
      <c r="E77" s="22" t="n">
        <v>1</v>
      </c>
      <c r="F77" s="20" t="s">
        <v>171</v>
      </c>
      <c r="G77" s="23" t="n">
        <v>0</v>
      </c>
      <c r="H77" s="24" t="n">
        <v>269.76</v>
      </c>
      <c r="I77" s="24" t="n">
        <v>1079.06</v>
      </c>
      <c r="J77" s="25" t="n">
        <f aca="false">SUM(G77:I77)</f>
        <v>1348.82</v>
      </c>
      <c r="K77" s="26"/>
      <c r="L77" s="26"/>
      <c r="M77" s="26"/>
      <c r="N77" s="26"/>
      <c r="O77" s="26"/>
      <c r="P77" s="26"/>
      <c r="Q77" s="26"/>
      <c r="R77" s="28"/>
      <c r="S77" s="28"/>
      <c r="T77" s="28"/>
      <c r="U77" s="28"/>
      <c r="V77" s="28"/>
      <c r="W77" s="28"/>
      <c r="X77" s="28"/>
      <c r="Y77" s="28"/>
      <c r="Z77" s="28"/>
      <c r="AA77" s="10"/>
      <c r="AB77" s="10"/>
      <c r="AC77" s="10"/>
      <c r="AD77" s="10"/>
    </row>
    <row r="78" customFormat="false" ht="14.25" hidden="false" customHeight="true" outlineLevel="0" collapsed="false">
      <c r="A78" s="20" t="s">
        <v>172</v>
      </c>
      <c r="B78" s="21" t="s">
        <v>65</v>
      </c>
      <c r="C78" s="21" t="s">
        <v>17</v>
      </c>
      <c r="D78" s="21" t="s">
        <v>18</v>
      </c>
      <c r="E78" s="22" t="n">
        <v>1</v>
      </c>
      <c r="F78" s="20" t="s">
        <v>173</v>
      </c>
      <c r="G78" s="23" t="n">
        <v>0</v>
      </c>
      <c r="H78" s="24" t="n">
        <v>269.76</v>
      </c>
      <c r="I78" s="24" t="n">
        <v>1079.06</v>
      </c>
      <c r="J78" s="25" t="n">
        <f aca="false">SUM(G78:I78)</f>
        <v>1348.82</v>
      </c>
      <c r="K78" s="26"/>
      <c r="L78" s="26"/>
      <c r="M78" s="26"/>
      <c r="N78" s="26"/>
      <c r="O78" s="26"/>
      <c r="P78" s="26"/>
      <c r="Q78" s="26"/>
      <c r="R78" s="28"/>
      <c r="S78" s="28"/>
      <c r="T78" s="28"/>
      <c r="U78" s="28"/>
      <c r="V78" s="28"/>
      <c r="W78" s="28"/>
      <c r="X78" s="28"/>
      <c r="Y78" s="28"/>
      <c r="Z78" s="28"/>
      <c r="AA78" s="10"/>
      <c r="AB78" s="10"/>
      <c r="AC78" s="10"/>
      <c r="AD78" s="10"/>
    </row>
    <row r="79" customFormat="false" ht="14.25" hidden="false" customHeight="true" outlineLevel="0" collapsed="false">
      <c r="A79" s="20" t="s">
        <v>174</v>
      </c>
      <c r="B79" s="21" t="s">
        <v>65</v>
      </c>
      <c r="C79" s="21" t="s">
        <v>17</v>
      </c>
      <c r="D79" s="21" t="s">
        <v>18</v>
      </c>
      <c r="E79" s="22" t="n">
        <v>1</v>
      </c>
      <c r="F79" s="20" t="s">
        <v>175</v>
      </c>
      <c r="G79" s="23" t="n">
        <v>0</v>
      </c>
      <c r="H79" s="24" t="n">
        <v>269.76</v>
      </c>
      <c r="I79" s="24" t="n">
        <v>1079.06</v>
      </c>
      <c r="J79" s="25" t="n">
        <f aca="false">SUM(G79:I79)</f>
        <v>1348.82</v>
      </c>
      <c r="K79" s="26"/>
      <c r="L79" s="26"/>
      <c r="M79" s="26"/>
      <c r="N79" s="26"/>
      <c r="O79" s="26"/>
      <c r="P79" s="26"/>
      <c r="Q79" s="26"/>
      <c r="R79" s="28"/>
      <c r="S79" s="28"/>
      <c r="T79" s="28"/>
      <c r="U79" s="28"/>
      <c r="V79" s="28"/>
      <c r="W79" s="28"/>
      <c r="X79" s="28"/>
      <c r="Y79" s="28"/>
      <c r="Z79" s="28"/>
      <c r="AA79" s="10"/>
      <c r="AB79" s="10"/>
      <c r="AC79" s="10"/>
      <c r="AD79" s="10"/>
    </row>
    <row r="80" customFormat="false" ht="14.25" hidden="false" customHeight="true" outlineLevel="0" collapsed="false">
      <c r="A80" s="20" t="s">
        <v>102</v>
      </c>
      <c r="B80" s="21" t="s">
        <v>65</v>
      </c>
      <c r="C80" s="21" t="s">
        <v>17</v>
      </c>
      <c r="D80" s="21" t="s">
        <v>18</v>
      </c>
      <c r="E80" s="22" t="n">
        <v>1</v>
      </c>
      <c r="F80" s="20" t="s">
        <v>176</v>
      </c>
      <c r="G80" s="23" t="n">
        <v>0</v>
      </c>
      <c r="H80" s="24" t="n">
        <v>269.76</v>
      </c>
      <c r="I80" s="24" t="n">
        <v>1079.06</v>
      </c>
      <c r="J80" s="25" t="n">
        <f aca="false">SUM(G80:I80)</f>
        <v>1348.82</v>
      </c>
      <c r="K80" s="26"/>
      <c r="L80" s="26"/>
      <c r="M80" s="26"/>
      <c r="N80" s="26"/>
      <c r="O80" s="26"/>
      <c r="P80" s="26"/>
      <c r="Q80" s="26"/>
      <c r="R80" s="28"/>
      <c r="S80" s="28"/>
      <c r="T80" s="28"/>
      <c r="U80" s="28"/>
      <c r="V80" s="28"/>
      <c r="W80" s="28"/>
      <c r="X80" s="28"/>
      <c r="Y80" s="28"/>
      <c r="Z80" s="28"/>
      <c r="AA80" s="10"/>
      <c r="AB80" s="10"/>
      <c r="AC80" s="10"/>
      <c r="AD80" s="10"/>
    </row>
    <row r="81" customFormat="false" ht="14.25" hidden="false" customHeight="true" outlineLevel="0" collapsed="false">
      <c r="A81" s="20" t="s">
        <v>177</v>
      </c>
      <c r="B81" s="21" t="s">
        <v>65</v>
      </c>
      <c r="C81" s="21" t="s">
        <v>17</v>
      </c>
      <c r="D81" s="21" t="s">
        <v>18</v>
      </c>
      <c r="E81" s="22" t="n">
        <v>1</v>
      </c>
      <c r="F81" s="20" t="s">
        <v>178</v>
      </c>
      <c r="G81" s="23" t="n">
        <v>0</v>
      </c>
      <c r="H81" s="24" t="n">
        <v>269.76</v>
      </c>
      <c r="I81" s="24" t="n">
        <v>1079.06</v>
      </c>
      <c r="J81" s="25" t="n">
        <f aca="false">SUM(G81:I81)</f>
        <v>1348.82</v>
      </c>
      <c r="K81" s="26"/>
      <c r="L81" s="26"/>
      <c r="M81" s="26"/>
      <c r="N81" s="26"/>
      <c r="O81" s="26"/>
      <c r="P81" s="26"/>
      <c r="Q81" s="26"/>
      <c r="R81" s="28"/>
      <c r="S81" s="28"/>
      <c r="T81" s="28"/>
      <c r="U81" s="28"/>
      <c r="V81" s="28"/>
      <c r="W81" s="28"/>
      <c r="X81" s="28"/>
      <c r="Y81" s="28"/>
      <c r="Z81" s="28"/>
      <c r="AA81" s="10"/>
      <c r="AB81" s="10"/>
      <c r="AC81" s="10"/>
      <c r="AD81" s="10"/>
    </row>
    <row r="82" customFormat="false" ht="14.25" hidden="false" customHeight="true" outlineLevel="0" collapsed="false">
      <c r="A82" s="20" t="s">
        <v>177</v>
      </c>
      <c r="B82" s="21" t="s">
        <v>65</v>
      </c>
      <c r="C82" s="21" t="s">
        <v>17</v>
      </c>
      <c r="D82" s="21" t="s">
        <v>18</v>
      </c>
      <c r="E82" s="22" t="n">
        <v>1</v>
      </c>
      <c r="F82" s="20" t="s">
        <v>179</v>
      </c>
      <c r="G82" s="23" t="n">
        <v>0</v>
      </c>
      <c r="H82" s="24" t="n">
        <v>269.76</v>
      </c>
      <c r="I82" s="24" t="n">
        <v>1079.06</v>
      </c>
      <c r="J82" s="25" t="n">
        <f aca="false">SUM(G82:I82)</f>
        <v>1348.82</v>
      </c>
      <c r="K82" s="26"/>
      <c r="L82" s="26"/>
      <c r="M82" s="26"/>
      <c r="N82" s="26"/>
      <c r="O82" s="26"/>
      <c r="P82" s="26"/>
      <c r="Q82" s="26"/>
      <c r="R82" s="28"/>
      <c r="S82" s="28"/>
      <c r="T82" s="28"/>
      <c r="U82" s="28"/>
      <c r="V82" s="28"/>
      <c r="W82" s="28"/>
      <c r="X82" s="28"/>
      <c r="Y82" s="28"/>
      <c r="Z82" s="28"/>
      <c r="AA82" s="10"/>
      <c r="AB82" s="10"/>
      <c r="AC82" s="10"/>
      <c r="AD82" s="10"/>
    </row>
    <row r="83" customFormat="false" ht="14.25" hidden="false" customHeight="true" outlineLevel="0" collapsed="false">
      <c r="A83" s="20" t="s">
        <v>180</v>
      </c>
      <c r="B83" s="21" t="s">
        <v>65</v>
      </c>
      <c r="C83" s="21" t="s">
        <v>17</v>
      </c>
      <c r="D83" s="21" t="s">
        <v>18</v>
      </c>
      <c r="E83" s="22" t="n">
        <v>1</v>
      </c>
      <c r="F83" s="20" t="s">
        <v>181</v>
      </c>
      <c r="G83" s="23" t="n">
        <v>0</v>
      </c>
      <c r="H83" s="24" t="n">
        <v>269.76</v>
      </c>
      <c r="I83" s="24" t="n">
        <v>1079.06</v>
      </c>
      <c r="J83" s="25" t="n">
        <f aca="false">SUM(G83:I83)</f>
        <v>1348.82</v>
      </c>
      <c r="K83" s="26"/>
      <c r="L83" s="26"/>
      <c r="M83" s="26"/>
      <c r="N83" s="26"/>
      <c r="O83" s="26"/>
      <c r="P83" s="26"/>
      <c r="Q83" s="26"/>
      <c r="R83" s="28"/>
      <c r="S83" s="28"/>
      <c r="T83" s="28"/>
      <c r="U83" s="28"/>
      <c r="V83" s="28"/>
      <c r="W83" s="28"/>
      <c r="X83" s="28"/>
      <c r="Y83" s="28"/>
      <c r="Z83" s="28"/>
      <c r="AA83" s="10"/>
      <c r="AB83" s="10"/>
      <c r="AC83" s="10"/>
      <c r="AD83" s="10"/>
    </row>
    <row r="84" customFormat="false" ht="14.25" hidden="false" customHeight="true" outlineLevel="0" collapsed="false">
      <c r="A84" s="20" t="s">
        <v>102</v>
      </c>
      <c r="B84" s="21" t="s">
        <v>65</v>
      </c>
      <c r="C84" s="21" t="s">
        <v>17</v>
      </c>
      <c r="D84" s="21" t="s">
        <v>18</v>
      </c>
      <c r="E84" s="22" t="n">
        <v>1</v>
      </c>
      <c r="F84" s="20" t="s">
        <v>182</v>
      </c>
      <c r="G84" s="23" t="n">
        <v>0</v>
      </c>
      <c r="H84" s="24" t="n">
        <v>269.76</v>
      </c>
      <c r="I84" s="24" t="n">
        <v>1079.06</v>
      </c>
      <c r="J84" s="25" t="n">
        <f aca="false">SUM(G84:I84)</f>
        <v>1348.82</v>
      </c>
      <c r="K84" s="26"/>
      <c r="L84" s="26"/>
      <c r="M84" s="26"/>
      <c r="N84" s="26"/>
      <c r="O84" s="26"/>
      <c r="P84" s="26"/>
      <c r="Q84" s="26"/>
      <c r="R84" s="28"/>
      <c r="S84" s="28"/>
      <c r="T84" s="28"/>
      <c r="U84" s="28"/>
      <c r="V84" s="28"/>
      <c r="W84" s="28"/>
      <c r="X84" s="28"/>
      <c r="Y84" s="28"/>
      <c r="Z84" s="28"/>
      <c r="AA84" s="10"/>
      <c r="AB84" s="10"/>
      <c r="AC84" s="10"/>
      <c r="AD84" s="10"/>
    </row>
    <row r="85" customFormat="false" ht="14.25" hidden="false" customHeight="true" outlineLevel="0" collapsed="false">
      <c r="A85" s="20" t="s">
        <v>64</v>
      </c>
      <c r="B85" s="21" t="s">
        <v>65</v>
      </c>
      <c r="C85" s="21" t="s">
        <v>17</v>
      </c>
      <c r="D85" s="21" t="s">
        <v>91</v>
      </c>
      <c r="E85" s="22" t="n">
        <v>1</v>
      </c>
      <c r="F85" s="20"/>
      <c r="G85" s="23" t="n">
        <v>0</v>
      </c>
      <c r="H85" s="24" t="n">
        <v>269.76</v>
      </c>
      <c r="I85" s="24" t="n">
        <v>1079.06</v>
      </c>
      <c r="J85" s="25" t="n">
        <f aca="false">SUM(G85:I85)</f>
        <v>1348.82</v>
      </c>
      <c r="K85" s="26"/>
      <c r="L85" s="26"/>
      <c r="M85" s="26"/>
      <c r="N85" s="26"/>
      <c r="O85" s="26"/>
      <c r="P85" s="26"/>
      <c r="Q85" s="26"/>
      <c r="R85" s="28"/>
      <c r="S85" s="28"/>
      <c r="T85" s="28"/>
      <c r="U85" s="28"/>
      <c r="V85" s="28"/>
      <c r="W85" s="28"/>
      <c r="X85" s="28"/>
      <c r="Y85" s="28"/>
      <c r="Z85" s="28"/>
      <c r="AA85" s="10"/>
      <c r="AB85" s="10"/>
      <c r="AC85" s="10"/>
      <c r="AD85" s="10"/>
    </row>
    <row r="86" customFormat="false" ht="14.25" hidden="false" customHeight="true" outlineLevel="0" collapsed="false">
      <c r="A86" s="20" t="s">
        <v>64</v>
      </c>
      <c r="B86" s="21" t="s">
        <v>65</v>
      </c>
      <c r="C86" s="21" t="s">
        <v>17</v>
      </c>
      <c r="D86" s="21" t="s">
        <v>91</v>
      </c>
      <c r="E86" s="22" t="n">
        <v>1</v>
      </c>
      <c r="F86" s="20"/>
      <c r="G86" s="23" t="n">
        <v>0</v>
      </c>
      <c r="H86" s="24" t="n">
        <v>269.76</v>
      </c>
      <c r="I86" s="24" t="n">
        <v>1079.06</v>
      </c>
      <c r="J86" s="25" t="n">
        <f aca="false">SUM(G86:I86)</f>
        <v>1348.82</v>
      </c>
      <c r="K86" s="26"/>
      <c r="L86" s="26"/>
      <c r="M86" s="26"/>
      <c r="N86" s="26"/>
      <c r="O86" s="26"/>
      <c r="P86" s="26"/>
      <c r="Q86" s="26"/>
      <c r="R86" s="28"/>
      <c r="S86" s="28"/>
      <c r="T86" s="28"/>
      <c r="U86" s="28"/>
      <c r="V86" s="28"/>
      <c r="W86" s="28"/>
      <c r="X86" s="28"/>
      <c r="Y86" s="28"/>
      <c r="Z86" s="28"/>
      <c r="AA86" s="10"/>
      <c r="AB86" s="10"/>
      <c r="AC86" s="10"/>
      <c r="AD86" s="10"/>
    </row>
    <row r="87" customFormat="false" ht="15" hidden="false" customHeight="true" outlineLevel="0" collapsed="false">
      <c r="A87" s="11" t="s">
        <v>183</v>
      </c>
      <c r="B87" s="11"/>
      <c r="C87" s="11"/>
      <c r="D87" s="11"/>
      <c r="E87" s="11"/>
      <c r="F87" s="11"/>
      <c r="G87" s="11"/>
      <c r="H87" s="11"/>
      <c r="I87" s="11"/>
      <c r="J87" s="11"/>
      <c r="K87" s="26"/>
      <c r="L87" s="26"/>
      <c r="M87" s="26"/>
      <c r="N87" s="26"/>
      <c r="O87" s="26"/>
      <c r="P87" s="26"/>
      <c r="Q87" s="26"/>
      <c r="R87" s="28"/>
      <c r="S87" s="28"/>
      <c r="T87" s="28"/>
      <c r="U87" s="28"/>
      <c r="V87" s="28"/>
      <c r="W87" s="28"/>
      <c r="X87" s="28"/>
      <c r="Y87" s="28"/>
      <c r="Z87" s="28"/>
      <c r="AA87" s="10"/>
      <c r="AB87" s="10"/>
      <c r="AC87" s="10"/>
      <c r="AD87" s="10"/>
    </row>
    <row r="88" customFormat="false" ht="14.25" hidden="false" customHeight="true" outlineLevel="0" collapsed="false">
      <c r="A88" s="20" t="s">
        <v>184</v>
      </c>
      <c r="B88" s="21" t="s">
        <v>69</v>
      </c>
      <c r="C88" s="21" t="s">
        <v>17</v>
      </c>
      <c r="D88" s="21" t="s">
        <v>185</v>
      </c>
      <c r="E88" s="22" t="n">
        <v>1</v>
      </c>
      <c r="F88" s="20" t="s">
        <v>186</v>
      </c>
      <c r="G88" s="23" t="n">
        <v>0</v>
      </c>
      <c r="H88" s="24" t="n">
        <v>0</v>
      </c>
      <c r="I88" s="24" t="n">
        <v>0</v>
      </c>
      <c r="J88" s="25" t="n">
        <v>606</v>
      </c>
      <c r="K88" s="26"/>
      <c r="L88" s="26"/>
      <c r="M88" s="26"/>
      <c r="N88" s="26"/>
      <c r="O88" s="26"/>
      <c r="P88" s="26"/>
      <c r="Q88" s="26"/>
      <c r="R88" s="28"/>
      <c r="S88" s="28"/>
      <c r="T88" s="28"/>
      <c r="U88" s="28"/>
      <c r="V88" s="28"/>
      <c r="W88" s="28"/>
      <c r="X88" s="28"/>
      <c r="Y88" s="28"/>
      <c r="Z88" s="28"/>
      <c r="AA88" s="10"/>
      <c r="AB88" s="10"/>
      <c r="AC88" s="10"/>
      <c r="AD88" s="10"/>
    </row>
    <row r="89" customFormat="false" ht="14.25" hidden="false" customHeight="true" outlineLevel="0" collapsed="false">
      <c r="A89" s="20" t="s">
        <v>187</v>
      </c>
      <c r="B89" s="21" t="s">
        <v>69</v>
      </c>
      <c r="C89" s="21" t="s">
        <v>17</v>
      </c>
      <c r="D89" s="21" t="s">
        <v>185</v>
      </c>
      <c r="E89" s="22" t="n">
        <v>1</v>
      </c>
      <c r="F89" s="20" t="s">
        <v>188</v>
      </c>
      <c r="G89" s="23" t="n">
        <v>0</v>
      </c>
      <c r="H89" s="24" t="n">
        <v>0</v>
      </c>
      <c r="I89" s="24" t="n">
        <v>0</v>
      </c>
      <c r="J89" s="25" t="n">
        <v>606</v>
      </c>
      <c r="K89" s="26"/>
      <c r="L89" s="26"/>
      <c r="M89" s="26"/>
      <c r="N89" s="26"/>
      <c r="O89" s="26"/>
      <c r="P89" s="26"/>
      <c r="Q89" s="26"/>
      <c r="R89" s="28"/>
      <c r="S89" s="28"/>
      <c r="T89" s="28"/>
      <c r="U89" s="28"/>
      <c r="V89" s="28"/>
      <c r="W89" s="28"/>
      <c r="X89" s="28"/>
      <c r="Y89" s="28"/>
      <c r="Z89" s="28"/>
      <c r="AA89" s="10"/>
      <c r="AB89" s="10"/>
      <c r="AC89" s="10"/>
      <c r="AD89" s="10"/>
    </row>
    <row r="90" customFormat="false" ht="14.25" hidden="false" customHeight="true" outlineLevel="0" collapsed="false">
      <c r="A90" s="20" t="s">
        <v>184</v>
      </c>
      <c r="B90" s="21" t="s">
        <v>69</v>
      </c>
      <c r="C90" s="21" t="s">
        <v>17</v>
      </c>
      <c r="D90" s="21" t="s">
        <v>185</v>
      </c>
      <c r="E90" s="22" t="n">
        <v>1</v>
      </c>
      <c r="F90" s="20" t="s">
        <v>189</v>
      </c>
      <c r="G90" s="23" t="n">
        <v>0</v>
      </c>
      <c r="H90" s="24" t="n">
        <v>0</v>
      </c>
      <c r="I90" s="24" t="n">
        <v>0</v>
      </c>
      <c r="J90" s="25" t="n">
        <v>606</v>
      </c>
      <c r="K90" s="26"/>
      <c r="L90" s="26"/>
      <c r="M90" s="26"/>
      <c r="N90" s="26"/>
      <c r="O90" s="26"/>
      <c r="P90" s="26"/>
      <c r="Q90" s="26"/>
      <c r="R90" s="28"/>
      <c r="S90" s="28"/>
      <c r="T90" s="28"/>
      <c r="U90" s="28"/>
      <c r="V90" s="28"/>
      <c r="W90" s="28"/>
      <c r="X90" s="28"/>
      <c r="Y90" s="28"/>
      <c r="Z90" s="28"/>
      <c r="AA90" s="10"/>
      <c r="AB90" s="10"/>
      <c r="AC90" s="10"/>
      <c r="AD90" s="10"/>
    </row>
    <row r="91" customFormat="false" ht="14.25" hidden="false" customHeight="true" outlineLevel="0" collapsed="false">
      <c r="A91" s="20" t="s">
        <v>190</v>
      </c>
      <c r="B91" s="21" t="s">
        <v>69</v>
      </c>
      <c r="C91" s="21" t="s">
        <v>17</v>
      </c>
      <c r="D91" s="21" t="s">
        <v>91</v>
      </c>
      <c r="E91" s="22" t="n">
        <v>1</v>
      </c>
      <c r="F91" s="20"/>
      <c r="G91" s="23" t="n">
        <v>0</v>
      </c>
      <c r="H91" s="24" t="n">
        <v>0</v>
      </c>
      <c r="I91" s="24" t="n">
        <v>0</v>
      </c>
      <c r="J91" s="25" t="n">
        <v>606</v>
      </c>
      <c r="K91" s="26"/>
      <c r="L91" s="26"/>
      <c r="M91" s="26"/>
      <c r="N91" s="26"/>
      <c r="O91" s="26"/>
      <c r="P91" s="26"/>
      <c r="Q91" s="26"/>
      <c r="R91" s="28"/>
      <c r="S91" s="28"/>
      <c r="T91" s="28"/>
      <c r="U91" s="28"/>
      <c r="V91" s="28"/>
      <c r="W91" s="28"/>
      <c r="X91" s="28"/>
      <c r="Y91" s="28"/>
      <c r="Z91" s="28"/>
      <c r="AA91" s="10"/>
      <c r="AB91" s="10"/>
      <c r="AC91" s="10"/>
      <c r="AD91" s="10"/>
    </row>
    <row r="92" customFormat="false" ht="14.25" hidden="false" customHeight="true" outlineLevel="0" collapsed="false">
      <c r="A92" s="20" t="s">
        <v>187</v>
      </c>
      <c r="B92" s="21" t="s">
        <v>69</v>
      </c>
      <c r="C92" s="21" t="s">
        <v>17</v>
      </c>
      <c r="D92" s="21" t="s">
        <v>185</v>
      </c>
      <c r="E92" s="22" t="n">
        <v>1</v>
      </c>
      <c r="F92" s="20" t="s">
        <v>191</v>
      </c>
      <c r="G92" s="23" t="n">
        <v>0</v>
      </c>
      <c r="H92" s="24" t="n">
        <v>0</v>
      </c>
      <c r="I92" s="24" t="n">
        <v>0</v>
      </c>
      <c r="J92" s="25" t="n">
        <v>606</v>
      </c>
      <c r="K92" s="26"/>
      <c r="L92" s="26"/>
      <c r="M92" s="26"/>
      <c r="N92" s="26"/>
      <c r="O92" s="26"/>
      <c r="P92" s="26"/>
      <c r="Q92" s="26"/>
      <c r="R92" s="28"/>
      <c r="S92" s="28"/>
      <c r="T92" s="28"/>
      <c r="U92" s="28"/>
      <c r="V92" s="28"/>
      <c r="W92" s="28"/>
      <c r="X92" s="28"/>
      <c r="Y92" s="28"/>
      <c r="Z92" s="28"/>
      <c r="AA92" s="10"/>
      <c r="AB92" s="10"/>
      <c r="AC92" s="10"/>
      <c r="AD92" s="10"/>
    </row>
    <row r="93" customFormat="false" ht="14.25" hidden="false" customHeight="true" outlineLevel="0" collapsed="false">
      <c r="A93" s="20" t="s">
        <v>192</v>
      </c>
      <c r="B93" s="21" t="s">
        <v>69</v>
      </c>
      <c r="C93" s="21" t="s">
        <v>17</v>
      </c>
      <c r="D93" s="21" t="s">
        <v>91</v>
      </c>
      <c r="E93" s="22" t="n">
        <v>1</v>
      </c>
      <c r="F93" s="20"/>
      <c r="G93" s="23" t="n">
        <v>0</v>
      </c>
      <c r="H93" s="24" t="n">
        <v>0</v>
      </c>
      <c r="I93" s="24" t="n">
        <v>0</v>
      </c>
      <c r="J93" s="25" t="n">
        <v>606</v>
      </c>
      <c r="K93" s="26"/>
      <c r="L93" s="26"/>
      <c r="M93" s="26"/>
      <c r="N93" s="26"/>
      <c r="O93" s="26"/>
      <c r="P93" s="26"/>
      <c r="Q93" s="26"/>
      <c r="R93" s="28"/>
      <c r="S93" s="28"/>
      <c r="T93" s="28"/>
      <c r="U93" s="28"/>
      <c r="V93" s="28"/>
      <c r="W93" s="28"/>
      <c r="X93" s="28"/>
      <c r="Y93" s="28"/>
      <c r="Z93" s="28"/>
      <c r="AA93" s="10"/>
      <c r="AB93" s="10"/>
      <c r="AC93" s="10"/>
      <c r="AD93" s="10"/>
    </row>
    <row r="94" customFormat="false" ht="14.25" hidden="false" customHeight="true" outlineLevel="0" collapsed="false">
      <c r="A94" s="20" t="s">
        <v>193</v>
      </c>
      <c r="B94" s="21" t="s">
        <v>73</v>
      </c>
      <c r="C94" s="21" t="s">
        <v>17</v>
      </c>
      <c r="D94" s="21" t="s">
        <v>185</v>
      </c>
      <c r="E94" s="22" t="n">
        <v>1</v>
      </c>
      <c r="F94" s="20" t="s">
        <v>194</v>
      </c>
      <c r="G94" s="23" t="n">
        <v>0</v>
      </c>
      <c r="H94" s="24" t="n">
        <v>0</v>
      </c>
      <c r="I94" s="24" t="n">
        <v>0</v>
      </c>
      <c r="J94" s="25" t="n">
        <v>883.28</v>
      </c>
      <c r="K94" s="26"/>
      <c r="L94" s="26"/>
      <c r="M94" s="26"/>
      <c r="N94" s="26"/>
      <c r="O94" s="26"/>
      <c r="P94" s="26"/>
      <c r="Q94" s="26"/>
      <c r="R94" s="28"/>
      <c r="S94" s="28"/>
      <c r="T94" s="28"/>
      <c r="U94" s="28"/>
      <c r="V94" s="28"/>
      <c r="W94" s="28"/>
      <c r="X94" s="28"/>
      <c r="Y94" s="28"/>
      <c r="Z94" s="28"/>
      <c r="AA94" s="10"/>
      <c r="AB94" s="10"/>
      <c r="AC94" s="10"/>
      <c r="AD94" s="10"/>
    </row>
    <row r="95" customFormat="false" ht="14.25" hidden="false" customHeight="true" outlineLevel="0" collapsed="false">
      <c r="A95" s="20" t="s">
        <v>72</v>
      </c>
      <c r="B95" s="21" t="s">
        <v>73</v>
      </c>
      <c r="C95" s="21" t="s">
        <v>17</v>
      </c>
      <c r="D95" s="21" t="s">
        <v>91</v>
      </c>
      <c r="E95" s="22" t="n">
        <v>1</v>
      </c>
      <c r="F95" s="20"/>
      <c r="G95" s="23" t="n">
        <v>0</v>
      </c>
      <c r="H95" s="24" t="n">
        <v>0</v>
      </c>
      <c r="I95" s="24" t="n">
        <v>0</v>
      </c>
      <c r="J95" s="25" t="n">
        <v>883.28</v>
      </c>
      <c r="K95" s="26"/>
      <c r="L95" s="26"/>
      <c r="M95" s="26"/>
      <c r="N95" s="26"/>
      <c r="O95" s="26"/>
      <c r="P95" s="26"/>
      <c r="Q95" s="26"/>
      <c r="R95" s="28"/>
      <c r="S95" s="28"/>
      <c r="T95" s="28"/>
      <c r="U95" s="28"/>
      <c r="V95" s="28"/>
      <c r="W95" s="28"/>
      <c r="X95" s="28"/>
      <c r="Y95" s="28"/>
      <c r="Z95" s="28"/>
      <c r="AA95" s="10"/>
      <c r="AB95" s="10"/>
      <c r="AC95" s="10"/>
      <c r="AD95" s="10"/>
    </row>
    <row r="96" customFormat="false" ht="35.8" hidden="false" customHeight="true" outlineLevel="0" collapsed="false">
      <c r="A96" s="48" t="s">
        <v>195</v>
      </c>
      <c r="B96" s="48" t="s">
        <v>196</v>
      </c>
      <c r="C96" s="49" t="s">
        <v>197</v>
      </c>
      <c r="D96" s="49" t="s">
        <v>198</v>
      </c>
      <c r="E96" s="50" t="s">
        <v>199</v>
      </c>
      <c r="F96" s="51"/>
      <c r="G96" s="50" t="s">
        <v>200</v>
      </c>
      <c r="H96" s="50" t="s">
        <v>201</v>
      </c>
      <c r="I96" s="50" t="s">
        <v>202</v>
      </c>
      <c r="J96" s="50" t="s">
        <v>203</v>
      </c>
      <c r="K96" s="26"/>
      <c r="L96" s="26"/>
      <c r="M96" s="26"/>
      <c r="N96" s="26"/>
      <c r="O96" s="26"/>
      <c r="P96" s="26"/>
      <c r="Q96" s="26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</row>
    <row r="97" customFormat="false" ht="14.25" hidden="false" customHeight="true" outlineLevel="0" collapsed="false">
      <c r="A97" s="52" t="s">
        <v>204</v>
      </c>
      <c r="B97" s="53" t="s">
        <v>16</v>
      </c>
      <c r="C97" s="54" t="n">
        <f aca="false">SUMIFS($E$7:$E$95,$B$7:$B$95,B97,$D$7:$D$95,"&lt;&gt;VAGO")</f>
        <v>4</v>
      </c>
      <c r="D97" s="54" t="n">
        <f aca="false">SUMIFS($E$7:$E$95,$B$7:$B$95,B97,$D$7:$D$95,"=VAGO")</f>
        <v>0</v>
      </c>
      <c r="E97" s="54" t="n">
        <f aca="false">C97+D97</f>
        <v>4</v>
      </c>
      <c r="F97" s="55"/>
      <c r="G97" s="25" t="n">
        <f aca="false">SUMIF($B$7:$B$94,"DAS",$G$7:$G$94)</f>
        <v>0</v>
      </c>
      <c r="H97" s="25" t="n">
        <f aca="false">SUMIF($B$7:$B$95,B97,$H$7:$H$95)</f>
        <v>6542.4</v>
      </c>
      <c r="I97" s="25" t="n">
        <f aca="false">SUMIF($B$7:$B$95,B97,$I$7:$I$95)</f>
        <v>38233.6</v>
      </c>
      <c r="J97" s="25" t="n">
        <f aca="false">SUMIF($B$7:$B$95,B97,$J$7:$J$95)</f>
        <v>44776</v>
      </c>
      <c r="K97" s="56"/>
      <c r="L97" s="56"/>
      <c r="M97" s="56"/>
      <c r="N97" s="56"/>
      <c r="O97" s="56"/>
      <c r="P97" s="56"/>
      <c r="Q97" s="56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</row>
    <row r="98" customFormat="false" ht="14.25" hidden="false" customHeight="true" outlineLevel="0" collapsed="false">
      <c r="A98" s="52" t="s">
        <v>205</v>
      </c>
      <c r="B98" s="53" t="s">
        <v>206</v>
      </c>
      <c r="C98" s="54" t="n">
        <f aca="false">SUMIFS($E$7:$E$95,$B$7:$B$95,B98,$D$7:$D$95,"&lt;&gt;VAGO")</f>
        <v>0</v>
      </c>
      <c r="D98" s="54" t="n">
        <f aca="false">SUMIFS($E$7:$E$95,$B$7:$B$95,B98,$D$7:$D$95,"=VAGO")</f>
        <v>0</v>
      </c>
      <c r="E98" s="54" t="n">
        <f aca="false">C98+D98</f>
        <v>0</v>
      </c>
      <c r="F98" s="57"/>
      <c r="G98" s="25" t="n">
        <f aca="false">SUMIF($B$7:$B$94,"DAS-1",$G$7:$G$94)</f>
        <v>0</v>
      </c>
      <c r="H98" s="25" t="n">
        <f aca="false">SUMIF($B$7:$B$95,B98,$H$7:$H$95)</f>
        <v>0</v>
      </c>
      <c r="I98" s="25" t="n">
        <f aca="false">SUMIF($B$7:$B$95,B98,$I$7:$I$95)</f>
        <v>0</v>
      </c>
      <c r="J98" s="25" t="n">
        <f aca="false">SUMIF($B$7:$B$95,B98,$J$7:$J$95)</f>
        <v>0</v>
      </c>
      <c r="K98" s="56"/>
      <c r="L98" s="56"/>
      <c r="M98" s="56"/>
      <c r="N98" s="56"/>
      <c r="O98" s="56"/>
      <c r="P98" s="56"/>
      <c r="Q98" s="56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</row>
    <row r="99" customFormat="false" ht="14.25" hidden="false" customHeight="true" outlineLevel="0" collapsed="false">
      <c r="A99" s="52" t="s">
        <v>207</v>
      </c>
      <c r="B99" s="53" t="s">
        <v>34</v>
      </c>
      <c r="C99" s="54" t="n">
        <f aca="false">SUMIFS($E$7:$E$95,$B$7:$B$95,B99,$D$7:$D$95,"&lt;&gt;VAGO")</f>
        <v>6</v>
      </c>
      <c r="D99" s="54" t="n">
        <f aca="false">SUMIFS($E$7:$E$95,$B$7:$B$95,B99,$D$7:$D$95,"=VAGO")</f>
        <v>0</v>
      </c>
      <c r="E99" s="54" t="n">
        <f aca="false">C99+D99</f>
        <v>6</v>
      </c>
      <c r="F99" s="57"/>
      <c r="G99" s="25" t="n">
        <f aca="false">SUMIF($B$7:$B$94,"DAS-2",$G$7:$G$94)</f>
        <v>0</v>
      </c>
      <c r="H99" s="25" t="n">
        <f aca="false">SUMIF($B$7:$B$95,B99,$H$7:$H$95)</f>
        <v>8478.25</v>
      </c>
      <c r="I99" s="25" t="n">
        <f aca="false">SUMIF($B$7:$B$95,B99,$I$7:$I$95)</f>
        <v>40695.72</v>
      </c>
      <c r="J99" s="25" t="n">
        <f aca="false">SUMIF($B$7:$B$95,B99,$J$7:$J$95)</f>
        <v>49173.97</v>
      </c>
      <c r="K99" s="56"/>
      <c r="L99" s="56"/>
      <c r="M99" s="56"/>
      <c r="N99" s="56"/>
      <c r="O99" s="56"/>
      <c r="P99" s="56"/>
      <c r="Q99" s="56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</row>
    <row r="100" customFormat="false" ht="14.25" hidden="false" customHeight="true" outlineLevel="0" collapsed="false">
      <c r="A100" s="52" t="s">
        <v>208</v>
      </c>
      <c r="B100" s="53" t="s">
        <v>209</v>
      </c>
      <c r="C100" s="54" t="n">
        <f aca="false">SUMIFS($E$7:$E$95,$B$7:$B$95,B100,$D$7:$D$95,"&lt;&gt;VAGO")</f>
        <v>0</v>
      </c>
      <c r="D100" s="54" t="n">
        <f aca="false">SUMIFS($E$7:$E$95,$B$7:$B$95,B100,$D$7:$D$95,"=VAGO")</f>
        <v>0</v>
      </c>
      <c r="E100" s="54" t="n">
        <f aca="false">C100+D100</f>
        <v>0</v>
      </c>
      <c r="F100" s="57"/>
      <c r="G100" s="25" t="n">
        <f aca="false">SUMIF($B$7:$B$94,"DAS-3",$G$7:$G$94)</f>
        <v>0</v>
      </c>
      <c r="H100" s="25" t="n">
        <f aca="false">SUMIF($B$7:$B$95,B100,$H$7:$H$95)</f>
        <v>0</v>
      </c>
      <c r="I100" s="25" t="n">
        <f aca="false">SUMIF($B$7:$B$95,B100,$I$7:$I$95)</f>
        <v>0</v>
      </c>
      <c r="J100" s="25" t="n">
        <f aca="false">SUMIF($B$7:$B$95,B100,$J$7:$J$95)</f>
        <v>0</v>
      </c>
      <c r="K100" s="56"/>
      <c r="L100" s="56"/>
      <c r="M100" s="56"/>
      <c r="N100" s="56"/>
      <c r="O100" s="56"/>
      <c r="P100" s="56"/>
      <c r="Q100" s="56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</row>
    <row r="101" customFormat="false" ht="14.25" hidden="false" customHeight="true" outlineLevel="0" collapsed="false">
      <c r="A101" s="58" t="s">
        <v>210</v>
      </c>
      <c r="B101" s="53" t="s">
        <v>45</v>
      </c>
      <c r="C101" s="54" t="n">
        <f aca="false">SUMIFS($E$7:$E$95,$B$7:$B$95,B101,$D$7:$D$95,"&lt;&gt;VAGO")</f>
        <v>11</v>
      </c>
      <c r="D101" s="54" t="n">
        <f aca="false">SUMIFS($E$7:$E$95,$B$7:$B$95,B101,$D$7:$D$95,"=VAGO")</f>
        <v>0</v>
      </c>
      <c r="E101" s="54" t="n">
        <f aca="false">C101+D101</f>
        <v>11</v>
      </c>
      <c r="F101" s="59"/>
      <c r="G101" s="25" t="n">
        <f aca="false">SUMIF($B$7:$B$94,"DAS-4",$G$7:$G$94)</f>
        <v>0</v>
      </c>
      <c r="H101" s="25" t="n">
        <f aca="false">SUMIF($B$7:$B$95,B101,$H$7:$H$95)</f>
        <v>10251.02</v>
      </c>
      <c r="I101" s="25" t="n">
        <f aca="false">SUMIF($B$7:$B$95,B101,$I$7:$I$95)</f>
        <v>56727.31</v>
      </c>
      <c r="J101" s="25" t="n">
        <f aca="false">SUMIF($B$7:$B$95,B101,$J$7:$J$95)</f>
        <v>66978.33</v>
      </c>
      <c r="K101" s="56"/>
      <c r="L101" s="56"/>
      <c r="M101" s="56"/>
      <c r="N101" s="56"/>
      <c r="O101" s="56"/>
      <c r="P101" s="56"/>
      <c r="Q101" s="56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</row>
    <row r="102" customFormat="false" ht="14.25" hidden="false" customHeight="true" outlineLevel="0" collapsed="false">
      <c r="A102" s="58" t="s">
        <v>211</v>
      </c>
      <c r="B102" s="53" t="s">
        <v>49</v>
      </c>
      <c r="C102" s="54" t="n">
        <f aca="false">SUMIFS($E$7:$E$95,$B$7:$B$95,B102,$D$7:$D$95,"&lt;&gt;VAGO")</f>
        <v>4</v>
      </c>
      <c r="D102" s="54" t="n">
        <f aca="false">SUMIFS($E$7:$E$95,$B$7:$B$95,B102,$D$7:$D$95,"=VAGO")</f>
        <v>1</v>
      </c>
      <c r="E102" s="54" t="n">
        <f aca="false">C102+D102</f>
        <v>5</v>
      </c>
      <c r="F102" s="59"/>
      <c r="G102" s="25" t="n">
        <f aca="false">SUMIF($B$7:$B$94,"DAS-5",$G$7:$G$94)</f>
        <v>0</v>
      </c>
      <c r="H102" s="25" t="n">
        <f aca="false">SUMIF($B$7:$B$95,B102,$H$7:$H$95)</f>
        <v>5395.25</v>
      </c>
      <c r="I102" s="25" t="n">
        <f aca="false">SUMIF($B$7:$B$95,B102,$I$7:$I$95)</f>
        <v>21581.05</v>
      </c>
      <c r="J102" s="25" t="n">
        <f aca="false">SUMIF($B$7:$B$95,B102,$J$7:$J$95)</f>
        <v>26976.3</v>
      </c>
      <c r="K102" s="56"/>
      <c r="L102" s="56"/>
      <c r="M102" s="56"/>
      <c r="N102" s="56"/>
      <c r="O102" s="56"/>
      <c r="P102" s="56"/>
      <c r="Q102" s="56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</row>
    <row r="103" customFormat="false" ht="14.25" hidden="false" customHeight="true" outlineLevel="0" collapsed="false">
      <c r="A103" s="58" t="s">
        <v>212</v>
      </c>
      <c r="B103" s="53" t="s">
        <v>53</v>
      </c>
      <c r="C103" s="54" t="n">
        <f aca="false">SUMIFS($E$7:$E$95,$B$7:$B$95,B103,$D$7:$D$95,"&lt;&gt;VAGO")</f>
        <v>22</v>
      </c>
      <c r="D103" s="54" t="n">
        <f aca="false">SUMIFS($E$7:$E$95,$B$7:$B$95,B103,$D$7:$D$95,"=VAGO")</f>
        <v>0</v>
      </c>
      <c r="E103" s="54" t="n">
        <f aca="false">C103+D103</f>
        <v>22</v>
      </c>
      <c r="F103" s="59"/>
      <c r="G103" s="25" t="n">
        <f aca="false">SUMIF($B$7:$B$94,"CAA-1",$G$7:$G$94)</f>
        <v>0</v>
      </c>
      <c r="H103" s="25" t="n">
        <f aca="false">SUMIF($B$7:$B$95,B103,$H$7:$H$95)</f>
        <v>20602.12</v>
      </c>
      <c r="I103" s="25" t="n">
        <f aca="false">SUMIF($B$7:$B$95,B103,$I$7:$I$95)</f>
        <v>82408.7</v>
      </c>
      <c r="J103" s="25" t="n">
        <f aca="false">SUMIF($B$7:$B$95,B103,$J$7:$J$95)</f>
        <v>103010.82</v>
      </c>
      <c r="K103" s="56"/>
      <c r="L103" s="56"/>
      <c r="M103" s="56"/>
      <c r="N103" s="56"/>
      <c r="O103" s="56"/>
      <c r="P103" s="56"/>
      <c r="Q103" s="56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</row>
    <row r="104" customFormat="false" ht="14.25" hidden="false" customHeight="true" outlineLevel="0" collapsed="false">
      <c r="A104" s="58" t="s">
        <v>213</v>
      </c>
      <c r="B104" s="53" t="s">
        <v>57</v>
      </c>
      <c r="C104" s="54" t="n">
        <f aca="false">SUMIFS($E$7:$E$95,$B$7:$B$95,B104,$D$7:$D$95,"&lt;&gt;VAGO")</f>
        <v>10</v>
      </c>
      <c r="D104" s="54" t="n">
        <f aca="false">SUMIFS($E$7:$E$95,$B$7:$B$95,B104,$D$7:$D$95,"=VAGO")</f>
        <v>0</v>
      </c>
      <c r="E104" s="54" t="n">
        <f aca="false">C104+D104</f>
        <v>10</v>
      </c>
      <c r="F104" s="59"/>
      <c r="G104" s="25" t="n">
        <f aca="false">SUMIF($B$7:$B$94,"CAA-2",$G$7:$G$94)</f>
        <v>0</v>
      </c>
      <c r="H104" s="25" t="n">
        <f aca="false">SUMIF($B$7:$B$95,B104,$H$7:$H$95)</f>
        <v>6936.75</v>
      </c>
      <c r="I104" s="25" t="n">
        <f aca="false">SUMIF($B$7:$B$95,B104,$I$7:$I$95)</f>
        <v>30830.1</v>
      </c>
      <c r="J104" s="25" t="n">
        <f aca="false">SUMIF($B$7:$B$95,B104,$J$7:$J$95)</f>
        <v>37766.85</v>
      </c>
      <c r="K104" s="56"/>
      <c r="L104" s="56"/>
      <c r="M104" s="56"/>
      <c r="N104" s="56"/>
      <c r="O104" s="56"/>
      <c r="P104" s="56"/>
      <c r="Q104" s="56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</row>
    <row r="105" customFormat="false" ht="14.25" hidden="false" customHeight="true" outlineLevel="0" collapsed="false">
      <c r="A105" s="58" t="s">
        <v>214</v>
      </c>
      <c r="B105" s="53" t="s">
        <v>61</v>
      </c>
      <c r="C105" s="54" t="n">
        <f aca="false">SUMIFS($E$7:$E$95,$B$7:$B$95,B105,$D$7:$D$95,"&lt;&gt;VAGO")</f>
        <v>11</v>
      </c>
      <c r="D105" s="54" t="n">
        <f aca="false">SUMIFS($E$7:$E$95,$B$7:$B$95,B105,$D$7:$D$95,"=VAGO")</f>
        <v>0</v>
      </c>
      <c r="E105" s="54" t="n">
        <f aca="false">C105+D105</f>
        <v>11</v>
      </c>
      <c r="F105" s="57"/>
      <c r="G105" s="25" t="n">
        <f aca="false">SUMIF($B$7:$B$94,"CAA-3",$G$7:$G$94)</f>
        <v>0</v>
      </c>
      <c r="H105" s="25" t="n">
        <f aca="false">SUMIF($B$7:$B$95,B105,$H$7:$H$95)</f>
        <v>5510.89</v>
      </c>
      <c r="I105" s="25" t="n">
        <f aca="false">SUMIF($B$7:$B$95,B105,$I$7:$I$95)</f>
        <v>22043.56</v>
      </c>
      <c r="J105" s="25" t="n">
        <f aca="false">SUMIF($B$7:$B$95,B105,$J$7:$J$95)</f>
        <v>27554.45</v>
      </c>
      <c r="K105" s="56"/>
      <c r="L105" s="56"/>
      <c r="M105" s="56"/>
      <c r="N105" s="56"/>
      <c r="O105" s="56"/>
      <c r="P105" s="56"/>
      <c r="Q105" s="56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</row>
    <row r="106" customFormat="false" ht="14.25" hidden="false" customHeight="true" outlineLevel="0" collapsed="false">
      <c r="A106" s="58" t="s">
        <v>215</v>
      </c>
      <c r="B106" s="53" t="s">
        <v>216</v>
      </c>
      <c r="C106" s="54" t="n">
        <f aca="false">SUMIFS($E$7:$E$95,$B$7:$B$95,B106,$D$7:$D$95,"&lt;&gt;VAGO")</f>
        <v>0</v>
      </c>
      <c r="D106" s="54" t="n">
        <f aca="false">SUMIFS($E$7:$E$95,$B$7:$B$95,B106,$D$7:$D$95,"=VAGO")</f>
        <v>0</v>
      </c>
      <c r="E106" s="54" t="n">
        <f aca="false">C106+D106</f>
        <v>0</v>
      </c>
      <c r="F106" s="57"/>
      <c r="G106" s="25" t="n">
        <f aca="false">SUMIF($B$7:$B$94,"CAA-4",$G$7:$G$94)</f>
        <v>0</v>
      </c>
      <c r="H106" s="25" t="n">
        <f aca="false">SUMIF($B$7:$B$95,B106,$H$7:$H$95)</f>
        <v>0</v>
      </c>
      <c r="I106" s="25" t="n">
        <f aca="false">SUMIF($B$7:$B$95,B106,$I$7:$I$95)</f>
        <v>0</v>
      </c>
      <c r="J106" s="25" t="n">
        <f aca="false">SUMIF($B$7:$B$95,B106,$J$7:$J$95)</f>
        <v>0</v>
      </c>
      <c r="K106" s="56"/>
      <c r="L106" s="56"/>
      <c r="M106" s="56"/>
      <c r="N106" s="56"/>
      <c r="O106" s="56"/>
      <c r="P106" s="56"/>
      <c r="Q106" s="56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</row>
    <row r="107" customFormat="false" ht="14.25" hidden="false" customHeight="true" outlineLevel="0" collapsed="false">
      <c r="A107" s="58" t="s">
        <v>217</v>
      </c>
      <c r="B107" s="53" t="s">
        <v>65</v>
      </c>
      <c r="C107" s="54" t="n">
        <f aca="false">SUMIFS($E$7:$E$95,$B$7:$B$95,B107,$D$7:$D$95,"&lt;&gt;VAGO")</f>
        <v>9</v>
      </c>
      <c r="D107" s="54" t="n">
        <f aca="false">SUMIFS($E$7:$E$95,$B$7:$B$95,B107,$D$7:$D$95,"=VAGO")</f>
        <v>2</v>
      </c>
      <c r="E107" s="54" t="n">
        <f aca="false">C107+D107</f>
        <v>11</v>
      </c>
      <c r="F107" s="57"/>
      <c r="G107" s="25" t="n">
        <f aca="false">SUMIF($B$7:$B$94,"CAA-5",$G$7:$G$94)</f>
        <v>0</v>
      </c>
      <c r="H107" s="25" t="n">
        <f aca="false">SUMIF($B$7:$B$95,B107,$H$7:$H$95)</f>
        <v>2967.36</v>
      </c>
      <c r="I107" s="25" t="n">
        <f aca="false">SUMIF($B$7:$B$95,B107,$I$7:$I$95)</f>
        <v>11869.66</v>
      </c>
      <c r="J107" s="25" t="n">
        <f aca="false">SUMIF($B$7:$B$95,B107,$J$7:$J$95)</f>
        <v>14837.02</v>
      </c>
      <c r="K107" s="56"/>
      <c r="L107" s="56"/>
      <c r="M107" s="56"/>
      <c r="N107" s="56"/>
      <c r="O107" s="56"/>
      <c r="P107" s="56"/>
      <c r="Q107" s="56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</row>
    <row r="108" customFormat="false" ht="14.25" hidden="false" customHeight="true" outlineLevel="0" collapsed="false">
      <c r="A108" s="60" t="s">
        <v>218</v>
      </c>
      <c r="B108" s="61"/>
      <c r="C108" s="50" t="n">
        <f aca="false">SUM(C97:C107)</f>
        <v>77</v>
      </c>
      <c r="D108" s="50" t="n">
        <f aca="false">SUM(D97:D107)</f>
        <v>3</v>
      </c>
      <c r="E108" s="50" t="n">
        <f aca="false">SUM(E97:E107)</f>
        <v>80</v>
      </c>
      <c r="F108" s="61"/>
      <c r="G108" s="62" t="n">
        <f aca="false">SUM(G97:G107)</f>
        <v>0</v>
      </c>
      <c r="H108" s="62" t="n">
        <f aca="false">SUM(H97:H107)</f>
        <v>66684.04</v>
      </c>
      <c r="I108" s="62" t="n">
        <f aca="false">SUM(I97:I107)</f>
        <v>304389.7</v>
      </c>
      <c r="J108" s="62" t="n">
        <f aca="false">SUM(J97:J107)</f>
        <v>371073.74</v>
      </c>
      <c r="K108" s="56"/>
      <c r="L108" s="56"/>
      <c r="M108" s="56"/>
      <c r="N108" s="56"/>
      <c r="O108" s="56"/>
      <c r="P108" s="56"/>
      <c r="Q108" s="56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</row>
    <row r="109" customFormat="false" ht="45.75" hidden="false" customHeight="true" outlineLevel="0" collapsed="false">
      <c r="A109" s="56"/>
      <c r="B109" s="56"/>
      <c r="C109" s="56"/>
      <c r="D109" s="56"/>
      <c r="E109" s="56"/>
      <c r="F109" s="56"/>
      <c r="G109" s="56"/>
      <c r="H109" s="26"/>
      <c r="I109" s="26"/>
      <c r="J109" s="63"/>
      <c r="K109" s="56"/>
      <c r="L109" s="56"/>
      <c r="M109" s="56"/>
      <c r="N109" s="56"/>
      <c r="O109" s="56"/>
      <c r="P109" s="56"/>
      <c r="Q109" s="56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</row>
    <row r="110" customFormat="false" ht="15" hidden="true" customHeight="true" outlineLevel="0" collapsed="false">
      <c r="A110" s="11" t="s">
        <v>219</v>
      </c>
      <c r="B110" s="11"/>
      <c r="C110" s="11"/>
      <c r="D110" s="11"/>
      <c r="E110" s="11"/>
      <c r="F110" s="11"/>
      <c r="G110" s="11"/>
      <c r="H110" s="11"/>
      <c r="I110" s="11"/>
      <c r="J110" s="56"/>
      <c r="K110" s="12"/>
      <c r="L110" s="56"/>
      <c r="M110" s="56"/>
      <c r="N110" s="56"/>
      <c r="O110" s="56"/>
      <c r="P110" s="56"/>
      <c r="Q110" s="56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</row>
    <row r="111" customFormat="false" ht="14.25" hidden="true" customHeight="true" outlineLevel="0" collapsed="false">
      <c r="A111" s="11" t="s">
        <v>220</v>
      </c>
      <c r="B111" s="11" t="s">
        <v>221</v>
      </c>
      <c r="C111" s="11" t="s">
        <v>222</v>
      </c>
      <c r="D111" s="11" t="s">
        <v>223</v>
      </c>
      <c r="E111" s="11" t="s">
        <v>224</v>
      </c>
      <c r="F111" s="11" t="s">
        <v>225</v>
      </c>
      <c r="G111" s="11" t="s">
        <v>226</v>
      </c>
      <c r="H111" s="11" t="s">
        <v>227</v>
      </c>
      <c r="I111" s="11" t="s">
        <v>228</v>
      </c>
      <c r="J111" s="64"/>
      <c r="K111" s="12"/>
      <c r="L111" s="64"/>
      <c r="M111" s="64"/>
      <c r="N111" s="64"/>
      <c r="O111" s="64"/>
      <c r="P111" s="64"/>
      <c r="Q111" s="64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19"/>
    </row>
    <row r="112" customFormat="false" ht="14.25" hidden="true" customHeight="true" outlineLevel="0" collapsed="false">
      <c r="A112" s="65"/>
      <c r="B112" s="37"/>
      <c r="C112" s="21"/>
      <c r="D112" s="21"/>
      <c r="E112" s="53" t="n">
        <v>0</v>
      </c>
      <c r="F112" s="66"/>
      <c r="G112" s="24" t="n">
        <v>0</v>
      </c>
      <c r="H112" s="24" t="n">
        <v>0</v>
      </c>
      <c r="I112" s="25" t="n">
        <f aca="false">SUM(G112:H112)</f>
        <v>0</v>
      </c>
      <c r="J112" s="56"/>
      <c r="K112" s="26"/>
      <c r="L112" s="26"/>
      <c r="M112" s="26"/>
      <c r="N112" s="26"/>
      <c r="O112" s="26"/>
      <c r="P112" s="26"/>
      <c r="Q112" s="26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</row>
    <row r="113" customFormat="false" ht="14.25" hidden="true" customHeight="true" outlineLevel="0" collapsed="false">
      <c r="A113" s="65"/>
      <c r="B113" s="37"/>
      <c r="C113" s="21"/>
      <c r="D113" s="21"/>
      <c r="E113" s="53" t="n">
        <v>0</v>
      </c>
      <c r="F113" s="66"/>
      <c r="G113" s="24" t="n">
        <v>0</v>
      </c>
      <c r="H113" s="24" t="n">
        <v>0</v>
      </c>
      <c r="I113" s="25" t="n">
        <f aca="false">SUM(G113:H113)</f>
        <v>0</v>
      </c>
      <c r="J113" s="56"/>
      <c r="K113" s="26"/>
      <c r="L113" s="26"/>
      <c r="M113" s="26"/>
      <c r="N113" s="26"/>
      <c r="O113" s="26"/>
      <c r="P113" s="26"/>
      <c r="Q113" s="26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</row>
    <row r="114" customFormat="false" ht="14.25" hidden="true" customHeight="true" outlineLevel="0" collapsed="false">
      <c r="A114" s="65"/>
      <c r="B114" s="37"/>
      <c r="C114" s="21"/>
      <c r="D114" s="21"/>
      <c r="E114" s="53" t="n">
        <v>0</v>
      </c>
      <c r="F114" s="65"/>
      <c r="G114" s="24" t="n">
        <v>0</v>
      </c>
      <c r="H114" s="24" t="n">
        <v>0</v>
      </c>
      <c r="I114" s="25" t="n">
        <f aca="false">SUM(G114:H114)</f>
        <v>0</v>
      </c>
      <c r="J114" s="56"/>
      <c r="K114" s="26"/>
      <c r="L114" s="26"/>
      <c r="M114" s="26"/>
      <c r="N114" s="26"/>
      <c r="O114" s="26"/>
      <c r="P114" s="26"/>
      <c r="Q114" s="26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</row>
    <row r="115" customFormat="false" ht="14.25" hidden="true" customHeight="true" outlineLevel="0" collapsed="false">
      <c r="A115" s="65"/>
      <c r="B115" s="37"/>
      <c r="C115" s="21"/>
      <c r="D115" s="21"/>
      <c r="E115" s="53" t="n">
        <v>0</v>
      </c>
      <c r="F115" s="65"/>
      <c r="G115" s="24" t="n">
        <v>0</v>
      </c>
      <c r="H115" s="24" t="n">
        <v>0</v>
      </c>
      <c r="I115" s="25" t="n">
        <f aca="false">SUM(G115:H115)</f>
        <v>0</v>
      </c>
      <c r="J115" s="56"/>
      <c r="K115" s="26"/>
      <c r="L115" s="26"/>
      <c r="M115" s="26"/>
      <c r="N115" s="26"/>
      <c r="O115" s="26"/>
      <c r="P115" s="26"/>
      <c r="Q115" s="26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</row>
    <row r="116" customFormat="false" ht="14.25" hidden="true" customHeight="true" outlineLevel="0" collapsed="false">
      <c r="A116" s="65"/>
      <c r="B116" s="37"/>
      <c r="C116" s="21"/>
      <c r="D116" s="21"/>
      <c r="E116" s="53" t="n">
        <v>0</v>
      </c>
      <c r="F116" s="65"/>
      <c r="G116" s="24" t="n">
        <v>0</v>
      </c>
      <c r="H116" s="24" t="n">
        <v>0</v>
      </c>
      <c r="I116" s="25" t="n">
        <f aca="false">SUM(G116:H116)</f>
        <v>0</v>
      </c>
      <c r="J116" s="56"/>
      <c r="K116" s="26"/>
      <c r="L116" s="26"/>
      <c r="M116" s="26"/>
      <c r="N116" s="26"/>
      <c r="O116" s="26"/>
      <c r="P116" s="26"/>
      <c r="Q116" s="26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</row>
    <row r="117" customFormat="false" ht="14.25" hidden="true" customHeight="true" outlineLevel="0" collapsed="false">
      <c r="A117" s="65"/>
      <c r="B117" s="37"/>
      <c r="C117" s="21"/>
      <c r="D117" s="21"/>
      <c r="E117" s="53" t="n">
        <v>0</v>
      </c>
      <c r="F117" s="65"/>
      <c r="G117" s="24" t="n">
        <v>0</v>
      </c>
      <c r="H117" s="24" t="n">
        <v>0</v>
      </c>
      <c r="I117" s="25" t="n">
        <f aca="false">SUM(G117:H117)</f>
        <v>0</v>
      </c>
      <c r="J117" s="56"/>
      <c r="K117" s="26"/>
      <c r="L117" s="26"/>
      <c r="M117" s="26"/>
      <c r="N117" s="26"/>
      <c r="O117" s="26"/>
      <c r="P117" s="26"/>
      <c r="Q117" s="26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</row>
    <row r="118" customFormat="false" ht="14.25" hidden="true" customHeight="true" outlineLevel="0" collapsed="false">
      <c r="A118" s="65"/>
      <c r="B118" s="37"/>
      <c r="C118" s="21"/>
      <c r="D118" s="21"/>
      <c r="E118" s="53" t="n">
        <v>0</v>
      </c>
      <c r="F118" s="65"/>
      <c r="G118" s="24" t="n">
        <v>0</v>
      </c>
      <c r="H118" s="24" t="n">
        <v>0</v>
      </c>
      <c r="I118" s="25" t="n">
        <f aca="false">SUM(G118:H118)</f>
        <v>0</v>
      </c>
      <c r="J118" s="56"/>
      <c r="K118" s="26"/>
      <c r="L118" s="26"/>
      <c r="M118" s="26"/>
      <c r="N118" s="26"/>
      <c r="O118" s="26"/>
      <c r="P118" s="26"/>
      <c r="Q118" s="26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</row>
    <row r="119" customFormat="false" ht="14.25" hidden="true" customHeight="true" outlineLevel="0" collapsed="false">
      <c r="A119" s="65"/>
      <c r="B119" s="37"/>
      <c r="C119" s="21"/>
      <c r="D119" s="21"/>
      <c r="E119" s="53" t="n">
        <v>0</v>
      </c>
      <c r="F119" s="65"/>
      <c r="G119" s="24" t="n">
        <v>0</v>
      </c>
      <c r="H119" s="24" t="n">
        <v>0</v>
      </c>
      <c r="I119" s="25" t="n">
        <f aca="false">SUM(G119:H119)</f>
        <v>0</v>
      </c>
      <c r="J119" s="56"/>
      <c r="K119" s="26"/>
      <c r="L119" s="26"/>
      <c r="M119" s="26"/>
      <c r="N119" s="26"/>
      <c r="O119" s="26"/>
      <c r="P119" s="26"/>
      <c r="Q119" s="26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</row>
    <row r="120" customFormat="false" ht="14.25" hidden="true" customHeight="true" outlineLevel="0" collapsed="false">
      <c r="A120" s="65"/>
      <c r="B120" s="37"/>
      <c r="C120" s="21"/>
      <c r="D120" s="21"/>
      <c r="E120" s="53" t="n">
        <v>0</v>
      </c>
      <c r="F120" s="65"/>
      <c r="G120" s="24" t="n">
        <v>0</v>
      </c>
      <c r="H120" s="24" t="n">
        <v>0</v>
      </c>
      <c r="I120" s="25" t="n">
        <f aca="false">SUM(G120:H120)</f>
        <v>0</v>
      </c>
      <c r="J120" s="56"/>
      <c r="K120" s="26"/>
      <c r="L120" s="26"/>
      <c r="M120" s="26"/>
      <c r="N120" s="26"/>
      <c r="O120" s="26"/>
      <c r="P120" s="26"/>
      <c r="Q120" s="26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</row>
    <row r="121" customFormat="false" ht="14.25" hidden="true" customHeight="true" outlineLevel="0" collapsed="false">
      <c r="A121" s="65"/>
      <c r="B121" s="37"/>
      <c r="C121" s="21"/>
      <c r="D121" s="21"/>
      <c r="E121" s="53" t="n">
        <v>0</v>
      </c>
      <c r="F121" s="65"/>
      <c r="G121" s="24" t="n">
        <v>0</v>
      </c>
      <c r="H121" s="24" t="n">
        <v>0</v>
      </c>
      <c r="I121" s="25" t="n">
        <f aca="false">SUM(G121:H121)</f>
        <v>0</v>
      </c>
      <c r="J121" s="56"/>
      <c r="K121" s="26"/>
      <c r="L121" s="26"/>
      <c r="M121" s="26"/>
      <c r="N121" s="26"/>
      <c r="O121" s="26"/>
      <c r="P121" s="26"/>
      <c r="Q121" s="26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</row>
    <row r="122" customFormat="false" ht="14.25" hidden="true" customHeight="true" outlineLevel="0" collapsed="false">
      <c r="A122" s="60" t="s">
        <v>229</v>
      </c>
      <c r="B122" s="60" t="s">
        <v>230</v>
      </c>
      <c r="C122" s="50" t="s">
        <v>231</v>
      </c>
      <c r="D122" s="50" t="s">
        <v>232</v>
      </c>
      <c r="E122" s="50" t="s">
        <v>233</v>
      </c>
      <c r="F122" s="67"/>
      <c r="G122" s="50" t="s">
        <v>234</v>
      </c>
      <c r="H122" s="50" t="s">
        <v>235</v>
      </c>
      <c r="I122" s="50" t="s">
        <v>236</v>
      </c>
      <c r="J122" s="56"/>
      <c r="K122" s="12"/>
      <c r="L122" s="12"/>
      <c r="M122" s="12"/>
      <c r="N122" s="12"/>
      <c r="O122" s="12"/>
      <c r="P122" s="12"/>
      <c r="Q122" s="12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</row>
    <row r="123" customFormat="false" ht="14.25" hidden="true" customHeight="true" outlineLevel="0" collapsed="false">
      <c r="A123" s="52" t="s">
        <v>237</v>
      </c>
      <c r="B123" s="68" t="s">
        <v>238</v>
      </c>
      <c r="C123" s="54" t="n">
        <f aca="false">SUMIFS($E$112:$E$121,$B$112:$B$121,"FDA",$D$112:$D$121,"&lt;&gt;VAGO")</f>
        <v>0</v>
      </c>
      <c r="D123" s="54" t="n">
        <f aca="false">SUMIFS($E$112:$E$121,$B$112:$B$121,"FDA",$D$112:$D$121,"VAGO")</f>
        <v>0</v>
      </c>
      <c r="E123" s="54" t="n">
        <f aca="false">C123+D123</f>
        <v>0</v>
      </c>
      <c r="F123" s="55"/>
      <c r="G123" s="25" t="n">
        <f aca="false">SUMIF($B$112:$B$121,"FDA",$G$112:$G$121)</f>
        <v>0</v>
      </c>
      <c r="H123" s="25" t="n">
        <f aca="false">SUMIF($B$112:$B$121,"FDA",$H$112:$H$121)</f>
        <v>0</v>
      </c>
      <c r="I123" s="25" t="n">
        <f aca="false">SUMIF($B$112:$B$121,"FDA",$I$112:$I$121)</f>
        <v>0</v>
      </c>
      <c r="J123" s="26"/>
      <c r="K123" s="12"/>
      <c r="L123" s="26"/>
      <c r="M123" s="26"/>
      <c r="N123" s="26"/>
      <c r="O123" s="26"/>
      <c r="P123" s="26"/>
      <c r="Q123" s="26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</row>
    <row r="124" customFormat="false" ht="14.25" hidden="true" customHeight="true" outlineLevel="0" collapsed="false">
      <c r="A124" s="52" t="s">
        <v>239</v>
      </c>
      <c r="B124" s="68" t="s">
        <v>240</v>
      </c>
      <c r="C124" s="54" t="n">
        <f aca="false">SUMIFS($E$112:$E$121,$B$112:$B$121,"FDA-1",$D$112:$D$121,"&lt;&gt;VAGO")</f>
        <v>0</v>
      </c>
      <c r="D124" s="54" t="n">
        <f aca="false">SUMIFS($E$112:$E$121,$B$112:$B$121,"FDA-1",$D$112:$D$121,"VAGO")</f>
        <v>0</v>
      </c>
      <c r="E124" s="54" t="n">
        <f aca="false">C124+D124</f>
        <v>0</v>
      </c>
      <c r="F124" s="55"/>
      <c r="G124" s="25" t="n">
        <f aca="false">SUMIF($B$112:$B$121,"FDA-1",$G$112:$G$121)</f>
        <v>0</v>
      </c>
      <c r="H124" s="25" t="n">
        <f aca="false">SUMIF($B$112:$B$121,"FDA-1",$H$112:$H$121)</f>
        <v>0</v>
      </c>
      <c r="I124" s="25" t="n">
        <f aca="false">SUMIF($B$112:$B$121,"FDA-1",$I$112:$I$121)</f>
        <v>0</v>
      </c>
      <c r="J124" s="26"/>
      <c r="K124" s="12"/>
      <c r="L124" s="26"/>
      <c r="M124" s="26"/>
      <c r="N124" s="26"/>
      <c r="O124" s="26"/>
      <c r="P124" s="26"/>
      <c r="Q124" s="26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</row>
    <row r="125" customFormat="false" ht="14.25" hidden="true" customHeight="true" outlineLevel="0" collapsed="false">
      <c r="A125" s="52" t="s">
        <v>241</v>
      </c>
      <c r="B125" s="68" t="s">
        <v>242</v>
      </c>
      <c r="C125" s="54" t="n">
        <f aca="false">SUMIFS($E$112:$E$121,$B$112:$B$121,"FDA-2",$D$112:$D$121,"&lt;&gt;VAGO")</f>
        <v>0</v>
      </c>
      <c r="D125" s="54" t="n">
        <f aca="false">SUMIFS($E$112:$E$121,$B$112:$B$121,"FDA-2",$D$112:$D$121,"VAGO")</f>
        <v>0</v>
      </c>
      <c r="E125" s="54" t="n">
        <f aca="false">C125+D125</f>
        <v>0</v>
      </c>
      <c r="F125" s="57"/>
      <c r="G125" s="25" t="n">
        <f aca="false">SUMIF($B$112:$B$121,"FDA-2",$G$112:$G$121)</f>
        <v>0</v>
      </c>
      <c r="H125" s="25" t="n">
        <f aca="false">SUMIF($B$112:$B$121,"FDA-2",$H$112:$H$121)</f>
        <v>0</v>
      </c>
      <c r="I125" s="25" t="n">
        <f aca="false">SUMIF($B$112:$B$121,"FDA-2",$I$112:$I$121)</f>
        <v>0</v>
      </c>
      <c r="J125" s="26"/>
      <c r="K125" s="12"/>
      <c r="L125" s="26"/>
      <c r="M125" s="26"/>
      <c r="N125" s="26"/>
      <c r="O125" s="26"/>
      <c r="P125" s="26"/>
      <c r="Q125" s="26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</row>
    <row r="126" customFormat="false" ht="14.25" hidden="true" customHeight="true" outlineLevel="0" collapsed="false">
      <c r="A126" s="52" t="s">
        <v>243</v>
      </c>
      <c r="B126" s="68" t="s">
        <v>244</v>
      </c>
      <c r="C126" s="54" t="n">
        <f aca="false">SUMIFS($E$112:$E$121,$B$112:$B$121,"FDA-3",$D$112:$D$121,"&lt;&gt;VAGO")</f>
        <v>0</v>
      </c>
      <c r="D126" s="54" t="n">
        <f aca="false">SUMIFS($E$112:$E$121,$B$112:$B$121,"FDA-3",$D$112:$D$121,"VAGO")</f>
        <v>0</v>
      </c>
      <c r="E126" s="54" t="n">
        <f aca="false">C126+D126</f>
        <v>0</v>
      </c>
      <c r="F126" s="59"/>
      <c r="G126" s="25" t="n">
        <f aca="false">SUMIF($B$112:$B$121,"FDA-3",$G$112:$G$121)</f>
        <v>0</v>
      </c>
      <c r="H126" s="25" t="n">
        <f aca="false">SUMIF($B$112:$B$121,"FDA-3",$H$112:$H$121)</f>
        <v>0</v>
      </c>
      <c r="I126" s="25" t="n">
        <f aca="false">SUMIF($B$112:$B$121,"FDA-3",$I$112:$I$121)</f>
        <v>0</v>
      </c>
      <c r="J126" s="26"/>
      <c r="K126" s="12"/>
      <c r="L126" s="26"/>
      <c r="M126" s="26"/>
      <c r="N126" s="26"/>
      <c r="O126" s="26"/>
      <c r="P126" s="26"/>
      <c r="Q126" s="26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</row>
    <row r="127" customFormat="false" ht="14.25" hidden="true" customHeight="true" outlineLevel="0" collapsed="false">
      <c r="A127" s="52" t="s">
        <v>245</v>
      </c>
      <c r="B127" s="68" t="s">
        <v>246</v>
      </c>
      <c r="C127" s="54" t="n">
        <f aca="false">SUMIFS($E$112:$E$121,$B$112:$B$121,"FDA-4",$D$112:$D$121,"&lt;&gt;VAGO")</f>
        <v>0</v>
      </c>
      <c r="D127" s="54" t="n">
        <f aca="false">SUMIFS($E$112:$E$121,$B$112:$B$121,"FDA-4",$D$112:$D$121,"VAGO")</f>
        <v>0</v>
      </c>
      <c r="E127" s="54" t="n">
        <f aca="false">C127+D127</f>
        <v>0</v>
      </c>
      <c r="F127" s="57"/>
      <c r="G127" s="25" t="n">
        <f aca="false">SUMIF($B$112:$B$121,"FDA-4",$G$112:$G$121)</f>
        <v>0</v>
      </c>
      <c r="H127" s="25" t="n">
        <f aca="false">SUMIF($B$112:$B$121,"FDA-4",$H$112:$H$121)</f>
        <v>0</v>
      </c>
      <c r="I127" s="25" t="n">
        <f aca="false">SUMIF($B$112:$B$121,"FDA-4",$I$112:$I$121)</f>
        <v>0</v>
      </c>
      <c r="J127" s="26"/>
      <c r="K127" s="12"/>
      <c r="L127" s="26"/>
      <c r="M127" s="26"/>
      <c r="N127" s="26"/>
      <c r="O127" s="26"/>
      <c r="P127" s="26"/>
      <c r="Q127" s="26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</row>
    <row r="128" customFormat="false" ht="14.25" hidden="true" customHeight="true" outlineLevel="0" collapsed="false">
      <c r="A128" s="60" t="s">
        <v>247</v>
      </c>
      <c r="B128" s="67"/>
      <c r="C128" s="50" t="n">
        <f aca="false">SUM(C124:C127)</f>
        <v>0</v>
      </c>
      <c r="D128" s="50" t="n">
        <f aca="false">SUM(D124:D127)</f>
        <v>0</v>
      </c>
      <c r="E128" s="50" t="n">
        <f aca="false">SUM(E124:E127)</f>
        <v>0</v>
      </c>
      <c r="F128" s="67"/>
      <c r="G128" s="69" t="n">
        <f aca="false">SUM(G123:G127)</f>
        <v>0</v>
      </c>
      <c r="H128" s="69" t="n">
        <f aca="false">SUM(H123:H127)</f>
        <v>0</v>
      </c>
      <c r="I128" s="69" t="n">
        <f aca="false">SUM(I123:I127)</f>
        <v>0</v>
      </c>
      <c r="J128" s="26"/>
      <c r="K128" s="12"/>
      <c r="L128" s="26"/>
      <c r="M128" s="26"/>
      <c r="N128" s="26"/>
      <c r="O128" s="26"/>
      <c r="P128" s="26"/>
      <c r="Q128" s="26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</row>
    <row r="129" customFormat="false" ht="45" hidden="true" customHeight="true" outlineLevel="0" collapsed="false">
      <c r="A129" s="63"/>
      <c r="B129" s="63"/>
      <c r="C129" s="63"/>
      <c r="D129" s="63"/>
      <c r="E129" s="63"/>
      <c r="F129" s="63"/>
      <c r="G129" s="63"/>
      <c r="H129" s="63"/>
      <c r="I129" s="12"/>
      <c r="J129" s="26"/>
      <c r="K129" s="12"/>
      <c r="L129" s="26"/>
      <c r="M129" s="26"/>
      <c r="N129" s="26"/>
      <c r="O129" s="26"/>
      <c r="P129" s="26"/>
      <c r="Q129" s="26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</row>
    <row r="130" customFormat="false" ht="15" hidden="true" customHeight="true" outlineLevel="0" collapsed="false">
      <c r="A130" s="11" t="s">
        <v>248</v>
      </c>
      <c r="B130" s="11"/>
      <c r="C130" s="11"/>
      <c r="D130" s="11"/>
      <c r="E130" s="11"/>
      <c r="F130" s="11"/>
      <c r="G130" s="11"/>
      <c r="H130" s="11"/>
      <c r="I130" s="11"/>
      <c r="J130" s="26"/>
      <c r="K130" s="12"/>
      <c r="L130" s="26"/>
      <c r="M130" s="26"/>
      <c r="N130" s="26"/>
      <c r="O130" s="26"/>
      <c r="P130" s="26"/>
      <c r="Q130" s="26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</row>
    <row r="131" customFormat="false" ht="14.25" hidden="true" customHeight="true" outlineLevel="0" collapsed="false">
      <c r="A131" s="70" t="s">
        <v>249</v>
      </c>
      <c r="B131" s="11" t="s">
        <v>250</v>
      </c>
      <c r="C131" s="11" t="s">
        <v>251</v>
      </c>
      <c r="D131" s="11" t="s">
        <v>252</v>
      </c>
      <c r="E131" s="11" t="s">
        <v>253</v>
      </c>
      <c r="F131" s="11" t="s">
        <v>254</v>
      </c>
      <c r="G131" s="11" t="s">
        <v>255</v>
      </c>
      <c r="H131" s="11" t="s">
        <v>256</v>
      </c>
      <c r="I131" s="11" t="s">
        <v>257</v>
      </c>
      <c r="J131" s="12"/>
      <c r="K131" s="12"/>
      <c r="L131" s="12"/>
      <c r="M131" s="12"/>
      <c r="N131" s="12"/>
      <c r="O131" s="12"/>
      <c r="P131" s="12"/>
      <c r="Q131" s="12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19"/>
    </row>
    <row r="132" customFormat="false" ht="14.25" hidden="true" customHeight="true" outlineLevel="0" collapsed="false">
      <c r="A132" s="71"/>
      <c r="B132" s="72"/>
      <c r="C132" s="72"/>
      <c r="D132" s="21"/>
      <c r="E132" s="53" t="n">
        <v>0</v>
      </c>
      <c r="F132" s="71"/>
      <c r="G132" s="24" t="n">
        <v>0</v>
      </c>
      <c r="H132" s="24" t="n">
        <v>0</v>
      </c>
      <c r="I132" s="25" t="n">
        <f aca="false">SUM(G132:H132)</f>
        <v>0</v>
      </c>
      <c r="J132" s="26"/>
      <c r="K132" s="26"/>
      <c r="L132" s="26"/>
      <c r="M132" s="26"/>
      <c r="N132" s="26"/>
      <c r="O132" s="26"/>
      <c r="P132" s="26"/>
      <c r="Q132" s="26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</row>
    <row r="133" customFormat="false" ht="14.25" hidden="true" customHeight="true" outlineLevel="0" collapsed="false">
      <c r="A133" s="65"/>
      <c r="B133" s="72"/>
      <c r="C133" s="21"/>
      <c r="D133" s="21"/>
      <c r="E133" s="53" t="n">
        <v>0</v>
      </c>
      <c r="F133" s="65"/>
      <c r="G133" s="24" t="n">
        <v>0</v>
      </c>
      <c r="H133" s="24" t="n">
        <v>0</v>
      </c>
      <c r="I133" s="25" t="n">
        <f aca="false">SUM(G133:H133)</f>
        <v>0</v>
      </c>
      <c r="J133" s="26"/>
      <c r="K133" s="26"/>
      <c r="L133" s="26"/>
      <c r="M133" s="26"/>
      <c r="N133" s="26"/>
      <c r="O133" s="26"/>
      <c r="P133" s="26"/>
      <c r="Q133" s="26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</row>
    <row r="134" customFormat="false" ht="14.25" hidden="true" customHeight="true" outlineLevel="0" collapsed="false">
      <c r="A134" s="65"/>
      <c r="B134" s="72"/>
      <c r="C134" s="21"/>
      <c r="D134" s="21"/>
      <c r="E134" s="53" t="n">
        <v>0</v>
      </c>
      <c r="F134" s="66"/>
      <c r="G134" s="24" t="n">
        <v>0</v>
      </c>
      <c r="H134" s="24" t="n">
        <v>0</v>
      </c>
      <c r="I134" s="25" t="n">
        <f aca="false">SUM(G134:H134)</f>
        <v>0</v>
      </c>
      <c r="J134" s="26"/>
      <c r="K134" s="26"/>
      <c r="L134" s="26"/>
      <c r="M134" s="26"/>
      <c r="N134" s="26"/>
      <c r="O134" s="26"/>
      <c r="P134" s="26"/>
      <c r="Q134" s="26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</row>
    <row r="135" customFormat="false" ht="14.25" hidden="true" customHeight="true" outlineLevel="0" collapsed="false">
      <c r="A135" s="71"/>
      <c r="B135" s="72"/>
      <c r="C135" s="21"/>
      <c r="D135" s="21"/>
      <c r="E135" s="53" t="n">
        <v>0</v>
      </c>
      <c r="F135" s="65"/>
      <c r="G135" s="24" t="n">
        <v>0</v>
      </c>
      <c r="H135" s="24" t="n">
        <v>0</v>
      </c>
      <c r="I135" s="25" t="n">
        <f aca="false">SUM(G135:H135)</f>
        <v>0</v>
      </c>
      <c r="J135" s="26"/>
      <c r="K135" s="26"/>
      <c r="L135" s="26"/>
      <c r="M135" s="26"/>
      <c r="N135" s="26"/>
      <c r="O135" s="26"/>
      <c r="P135" s="26"/>
      <c r="Q135" s="26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</row>
    <row r="136" customFormat="false" ht="14.25" hidden="true" customHeight="true" outlineLevel="0" collapsed="false">
      <c r="A136" s="71"/>
      <c r="B136" s="72"/>
      <c r="C136" s="72"/>
      <c r="D136" s="21"/>
      <c r="E136" s="53" t="n">
        <v>0</v>
      </c>
      <c r="F136" s="71"/>
      <c r="G136" s="24" t="n">
        <v>0</v>
      </c>
      <c r="H136" s="24" t="n">
        <v>0</v>
      </c>
      <c r="I136" s="25" t="n">
        <f aca="false">SUM(G136:H136)</f>
        <v>0</v>
      </c>
      <c r="J136" s="26"/>
      <c r="K136" s="26"/>
      <c r="L136" s="26"/>
      <c r="M136" s="26"/>
      <c r="N136" s="26"/>
      <c r="O136" s="26"/>
      <c r="P136" s="26"/>
      <c r="Q136" s="26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</row>
    <row r="137" customFormat="false" ht="14.25" hidden="true" customHeight="true" outlineLevel="0" collapsed="false">
      <c r="A137" s="71"/>
      <c r="B137" s="72"/>
      <c r="C137" s="72"/>
      <c r="D137" s="21"/>
      <c r="E137" s="53" t="n">
        <v>0</v>
      </c>
      <c r="F137" s="71"/>
      <c r="G137" s="24" t="n">
        <v>0</v>
      </c>
      <c r="H137" s="24" t="n">
        <v>0</v>
      </c>
      <c r="I137" s="25" t="n">
        <f aca="false">SUM(G137:H137)</f>
        <v>0</v>
      </c>
      <c r="J137" s="26"/>
      <c r="K137" s="26"/>
      <c r="L137" s="26"/>
      <c r="M137" s="26"/>
      <c r="N137" s="26"/>
      <c r="O137" s="26"/>
      <c r="P137" s="26"/>
      <c r="Q137" s="26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</row>
    <row r="138" customFormat="false" ht="14.25" hidden="true" customHeight="true" outlineLevel="0" collapsed="false">
      <c r="A138" s="71"/>
      <c r="B138" s="72"/>
      <c r="C138" s="72"/>
      <c r="D138" s="21"/>
      <c r="E138" s="53" t="n">
        <v>0</v>
      </c>
      <c r="F138" s="71"/>
      <c r="G138" s="24" t="n">
        <v>0</v>
      </c>
      <c r="H138" s="24" t="n">
        <v>0</v>
      </c>
      <c r="I138" s="25" t="n">
        <f aca="false">SUM(G138:H138)</f>
        <v>0</v>
      </c>
      <c r="J138" s="26"/>
      <c r="K138" s="26"/>
      <c r="L138" s="26"/>
      <c r="M138" s="26"/>
      <c r="N138" s="26"/>
      <c r="O138" s="26"/>
      <c r="P138" s="26"/>
      <c r="Q138" s="26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</row>
    <row r="139" customFormat="false" ht="14.25" hidden="true" customHeight="true" outlineLevel="0" collapsed="false">
      <c r="A139" s="71"/>
      <c r="B139" s="72"/>
      <c r="C139" s="72"/>
      <c r="D139" s="21"/>
      <c r="E139" s="53" t="n">
        <v>0</v>
      </c>
      <c r="F139" s="71"/>
      <c r="G139" s="24" t="n">
        <v>0</v>
      </c>
      <c r="H139" s="24" t="n">
        <v>0</v>
      </c>
      <c r="I139" s="25" t="n">
        <f aca="false">SUM(G139:H139)</f>
        <v>0</v>
      </c>
      <c r="J139" s="26"/>
      <c r="K139" s="26"/>
      <c r="L139" s="26"/>
      <c r="M139" s="26"/>
      <c r="N139" s="26"/>
      <c r="O139" s="26"/>
      <c r="P139" s="26"/>
      <c r="Q139" s="26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</row>
    <row r="140" customFormat="false" ht="14.25" hidden="true" customHeight="true" outlineLevel="0" collapsed="false">
      <c r="A140" s="71"/>
      <c r="B140" s="72"/>
      <c r="C140" s="72"/>
      <c r="D140" s="21"/>
      <c r="E140" s="53" t="n">
        <v>0</v>
      </c>
      <c r="F140" s="71"/>
      <c r="G140" s="24" t="n">
        <v>0</v>
      </c>
      <c r="H140" s="24" t="n">
        <v>0</v>
      </c>
      <c r="I140" s="25" t="n">
        <f aca="false">SUM(G140:H140)</f>
        <v>0</v>
      </c>
      <c r="J140" s="26"/>
      <c r="K140" s="26"/>
      <c r="L140" s="26"/>
      <c r="M140" s="26"/>
      <c r="N140" s="26"/>
      <c r="O140" s="26"/>
      <c r="P140" s="26"/>
      <c r="Q140" s="26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</row>
    <row r="141" customFormat="false" ht="14.25" hidden="true" customHeight="true" outlineLevel="0" collapsed="false">
      <c r="A141" s="71"/>
      <c r="B141" s="72"/>
      <c r="C141" s="72"/>
      <c r="D141" s="21"/>
      <c r="E141" s="53" t="n">
        <v>0</v>
      </c>
      <c r="F141" s="71"/>
      <c r="G141" s="24" t="n">
        <v>0</v>
      </c>
      <c r="H141" s="24" t="n">
        <v>0</v>
      </c>
      <c r="I141" s="25" t="n">
        <f aca="false">SUM(G141:H141)</f>
        <v>0</v>
      </c>
      <c r="J141" s="26"/>
      <c r="K141" s="26"/>
      <c r="L141" s="26"/>
      <c r="M141" s="26"/>
      <c r="N141" s="26"/>
      <c r="O141" s="26"/>
      <c r="P141" s="26"/>
      <c r="Q141" s="26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</row>
    <row r="142" customFormat="false" ht="14.25" hidden="true" customHeight="true" outlineLevel="0" collapsed="false">
      <c r="A142" s="60" t="s">
        <v>258</v>
      </c>
      <c r="B142" s="60" t="s">
        <v>259</v>
      </c>
      <c r="C142" s="50" t="s">
        <v>260</v>
      </c>
      <c r="D142" s="50" t="s">
        <v>261</v>
      </c>
      <c r="E142" s="50" t="s">
        <v>262</v>
      </c>
      <c r="F142" s="67"/>
      <c r="G142" s="50" t="s">
        <v>263</v>
      </c>
      <c r="H142" s="50" t="s">
        <v>264</v>
      </c>
      <c r="I142" s="50" t="s">
        <v>265</v>
      </c>
      <c r="J142" s="26"/>
      <c r="K142" s="26"/>
      <c r="L142" s="26"/>
      <c r="M142" s="26"/>
      <c r="N142" s="26"/>
      <c r="O142" s="26"/>
      <c r="P142" s="26"/>
      <c r="Q142" s="26"/>
      <c r="R142" s="28"/>
      <c r="S142" s="28"/>
      <c r="T142" s="28"/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</row>
    <row r="143" customFormat="false" ht="14.25" hidden="true" customHeight="true" outlineLevel="0" collapsed="false">
      <c r="A143" s="52" t="s">
        <v>266</v>
      </c>
      <c r="B143" s="68" t="s">
        <v>267</v>
      </c>
      <c r="C143" s="54" t="n">
        <f aca="false">SUMIFS($E$132:$E$141,$B$132:$B$141,"FGS-1",$D$132:$D$141,"&lt;&gt;VAGO")</f>
        <v>0</v>
      </c>
      <c r="D143" s="54" t="n">
        <f aca="false">SUMIFS($E$132:$E$141,$B$132:$B$141,"FGS-1",$D$132:$D$141,"VAGO")</f>
        <v>0</v>
      </c>
      <c r="E143" s="54" t="n">
        <f aca="false">C143+D143</f>
        <v>0</v>
      </c>
      <c r="F143" s="55"/>
      <c r="G143" s="25" t="n">
        <f aca="false">SUMIF($B$132:$B$141,"FGS-1",$G$132:$G$141)</f>
        <v>0</v>
      </c>
      <c r="H143" s="25" t="n">
        <f aca="false">SUMIF($B$132:$B$141,"FGS-1",$G$132:$G$141)</f>
        <v>0</v>
      </c>
      <c r="I143" s="25" t="n">
        <f aca="false">SUMIF($B$132:$B$141,"FGS-1",$G$132:$G$141)</f>
        <v>0</v>
      </c>
      <c r="J143" s="26"/>
      <c r="K143" s="26"/>
      <c r="L143" s="26"/>
      <c r="M143" s="26"/>
      <c r="N143" s="26"/>
      <c r="O143" s="26"/>
      <c r="P143" s="26"/>
      <c r="Q143" s="26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  <c r="AD143" s="19"/>
    </row>
    <row r="144" customFormat="false" ht="14.25" hidden="true" customHeight="true" outlineLevel="0" collapsed="false">
      <c r="A144" s="52" t="s">
        <v>268</v>
      </c>
      <c r="B144" s="68" t="s">
        <v>269</v>
      </c>
      <c r="C144" s="54" t="n">
        <f aca="false">SUMIFS($E$132:$E$141,$B$132:$B$141,"FGS-2",$D$132:$D$141,"&lt;&gt;VAGO")</f>
        <v>0</v>
      </c>
      <c r="D144" s="54" t="n">
        <f aca="false">SUMIFS($E$132:$E$141,$B$132:$B$141,"FGS-2",$D$132:$D$141,"VAGO")</f>
        <v>0</v>
      </c>
      <c r="E144" s="54" t="n">
        <f aca="false">C144+D144</f>
        <v>0</v>
      </c>
      <c r="F144" s="57"/>
      <c r="G144" s="25" t="n">
        <f aca="false">SUMIF($B$132:$B$141,"FGS-2",$G$132:$G$141)</f>
        <v>0</v>
      </c>
      <c r="H144" s="25" t="n">
        <f aca="false">SUMIF($B$132:$B$141,"FGS-2",$G$132:$G$141)</f>
        <v>0</v>
      </c>
      <c r="I144" s="25" t="n">
        <f aca="false">SUMIF($B$132:$B$141,"FGS-2",$G$132:$G$141)</f>
        <v>0</v>
      </c>
      <c r="J144" s="26"/>
      <c r="K144" s="26"/>
      <c r="L144" s="26"/>
      <c r="M144" s="26"/>
      <c r="N144" s="26"/>
      <c r="O144" s="26"/>
      <c r="P144" s="26"/>
      <c r="Q144" s="26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</row>
    <row r="145" customFormat="false" ht="14.25" hidden="true" customHeight="true" outlineLevel="0" collapsed="false">
      <c r="A145" s="52" t="s">
        <v>270</v>
      </c>
      <c r="B145" s="68" t="s">
        <v>271</v>
      </c>
      <c r="C145" s="54" t="n">
        <f aca="false">SUMIFS($E$132:$E$141,$B$132:$B$141,"FGS-3",$D$132:$D$141,"&lt;&gt;VAGO")</f>
        <v>0</v>
      </c>
      <c r="D145" s="54" t="n">
        <f aca="false">SUMIFS($E$132:$E$141,$B$132:$B$141,"FGS-3",$D$132:$D$141,"VAGO")</f>
        <v>0</v>
      </c>
      <c r="E145" s="54" t="n">
        <f aca="false">C145+D145</f>
        <v>0</v>
      </c>
      <c r="F145" s="57"/>
      <c r="G145" s="25" t="n">
        <f aca="false">SUMIF($B$132:$B$141,"FGS-3",$G$132:$G$141)</f>
        <v>0</v>
      </c>
      <c r="H145" s="25" t="n">
        <f aca="false">SUMIF($B$132:$B$141,"FGS-3",$G$132:$G$141)</f>
        <v>0</v>
      </c>
      <c r="I145" s="25" t="n">
        <f aca="false">SUMIF($B$132:$B$141,"FGS-3",$G$132:$G$141)</f>
        <v>0</v>
      </c>
      <c r="J145" s="26"/>
      <c r="K145" s="26"/>
      <c r="L145" s="26"/>
      <c r="M145" s="26"/>
      <c r="N145" s="26"/>
      <c r="O145" s="26"/>
      <c r="P145" s="26"/>
      <c r="Q145" s="26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</row>
    <row r="146" customFormat="false" ht="14.25" hidden="true" customHeight="true" outlineLevel="0" collapsed="false">
      <c r="A146" s="58" t="s">
        <v>272</v>
      </c>
      <c r="B146" s="73" t="s">
        <v>273</v>
      </c>
      <c r="C146" s="54" t="n">
        <f aca="false">SUMIFS($E$132:$E$141,$B$132:$B$141,"FGA-1",$D$132:$D$141,"&lt;&gt;VAGO")</f>
        <v>0</v>
      </c>
      <c r="D146" s="54" t="n">
        <f aca="false">SUMIFS($E$132:$E$141,$B$132:$B$141,"FGA-1",$D$132:$D$141,"VAGO")</f>
        <v>0</v>
      </c>
      <c r="E146" s="54" t="n">
        <f aca="false">C146+D146</f>
        <v>0</v>
      </c>
      <c r="F146" s="59"/>
      <c r="G146" s="25" t="n">
        <f aca="false">SUMIF($B$132:$B$141,"FGA-1",$G$132:$G$141)</f>
        <v>0</v>
      </c>
      <c r="H146" s="25" t="n">
        <f aca="false">SUMIF($B$132:$B$141,"FGA-1",$G$132:$G$141)</f>
        <v>0</v>
      </c>
      <c r="I146" s="25" t="n">
        <f aca="false">SUMIF($B$132:$B$141,"FGA-1",$G$132:$G$141)</f>
        <v>0</v>
      </c>
      <c r="J146" s="26"/>
      <c r="K146" s="26"/>
      <c r="L146" s="26"/>
      <c r="M146" s="26"/>
      <c r="N146" s="26"/>
      <c r="O146" s="26"/>
      <c r="P146" s="26"/>
      <c r="Q146" s="26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  <c r="AC146" s="19"/>
      <c r="AD146" s="19"/>
    </row>
    <row r="147" customFormat="false" ht="14.25" hidden="true" customHeight="true" outlineLevel="0" collapsed="false">
      <c r="A147" s="52" t="s">
        <v>274</v>
      </c>
      <c r="B147" s="68" t="s">
        <v>275</v>
      </c>
      <c r="C147" s="54" t="n">
        <f aca="false">SUMIFS($E$132:$E$141,$B$132:$B$141,"FGA-2",$D$132:$D$141,"&lt;&gt;VAGO")</f>
        <v>0</v>
      </c>
      <c r="D147" s="54" t="n">
        <f aca="false">SUMIFS($E$132:$E$141,$B$132:$B$141,"FGA-2",$D$132:$D$141,"VAGO")</f>
        <v>0</v>
      </c>
      <c r="E147" s="54" t="n">
        <f aca="false">C147+D147</f>
        <v>0</v>
      </c>
      <c r="F147" s="59"/>
      <c r="G147" s="25" t="n">
        <f aca="false">SUMIF($B$132:$B$141,"FGA-2",$G$132:$G$141)</f>
        <v>0</v>
      </c>
      <c r="H147" s="25" t="n">
        <f aca="false">SUMIF($B$132:$B$141,"FGA-2",$G$132:$G$141)</f>
        <v>0</v>
      </c>
      <c r="I147" s="25" t="n">
        <f aca="false">SUMIF($B$132:$B$141,"FGA-2",$G$132:$G$141)</f>
        <v>0</v>
      </c>
      <c r="J147" s="26"/>
      <c r="K147" s="26"/>
      <c r="L147" s="26"/>
      <c r="M147" s="26"/>
      <c r="N147" s="26"/>
      <c r="O147" s="26"/>
      <c r="P147" s="26"/>
      <c r="Q147" s="26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  <c r="AD147" s="19"/>
    </row>
    <row r="148" customFormat="false" ht="14.25" hidden="true" customHeight="true" outlineLevel="0" collapsed="false">
      <c r="A148" s="52" t="s">
        <v>276</v>
      </c>
      <c r="B148" s="68" t="s">
        <v>277</v>
      </c>
      <c r="C148" s="54" t="n">
        <f aca="false">SUMIFS($E$132:$E$141,$B$132:$B$141,"FGA-3",$D$132:$D$141,"&lt;&gt;VAGO")</f>
        <v>0</v>
      </c>
      <c r="D148" s="54" t="n">
        <f aca="false">SUMIFS($E$132:$E$141,$B$132:$B$141,"FGA-3",$D$132:$D$141,"VAGO")</f>
        <v>0</v>
      </c>
      <c r="E148" s="54" t="n">
        <f aca="false">C148+D148</f>
        <v>0</v>
      </c>
      <c r="F148" s="57"/>
      <c r="G148" s="25" t="n">
        <f aca="false">SUMIF($B$132:$B$141,"FGA-3",$G$132:$G$141)</f>
        <v>0</v>
      </c>
      <c r="H148" s="25" t="n">
        <f aca="false">SUMIF($B$132:$B$141,"FGA-3",$G$132:$G$141)</f>
        <v>0</v>
      </c>
      <c r="I148" s="25" t="n">
        <f aca="false">SUMIF($B$132:$B$141,"FGA-3",$G$132:$G$141)</f>
        <v>0</v>
      </c>
      <c r="J148" s="26"/>
      <c r="K148" s="26"/>
      <c r="L148" s="26"/>
      <c r="M148" s="26"/>
      <c r="N148" s="26"/>
      <c r="O148" s="26"/>
      <c r="P148" s="26"/>
      <c r="Q148" s="26"/>
      <c r="R148" s="28"/>
      <c r="S148" s="28"/>
      <c r="T148" s="28"/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</row>
    <row r="149" customFormat="false" ht="14.25" hidden="true" customHeight="true" outlineLevel="0" collapsed="false">
      <c r="A149" s="60" t="s">
        <v>278</v>
      </c>
      <c r="B149" s="67"/>
      <c r="C149" s="50" t="n">
        <f aca="false">SUM(C143:C148)</f>
        <v>0</v>
      </c>
      <c r="D149" s="50" t="n">
        <f aca="false">SUM(D143:D148)</f>
        <v>0</v>
      </c>
      <c r="E149" s="50" t="n">
        <f aca="false">SUM(E143:E148)</f>
        <v>0</v>
      </c>
      <c r="F149" s="67"/>
      <c r="G149" s="69" t="n">
        <f aca="false">SUM(G143:G148)</f>
        <v>0</v>
      </c>
      <c r="H149" s="69" t="n">
        <f aca="false">SUM(H143:H148)</f>
        <v>0</v>
      </c>
      <c r="I149" s="69" t="n">
        <f aca="false">SUM(I143:I148)</f>
        <v>0</v>
      </c>
      <c r="J149" s="26"/>
      <c r="K149" s="26"/>
      <c r="L149" s="26"/>
      <c r="M149" s="26"/>
      <c r="N149" s="26"/>
      <c r="O149" s="26"/>
      <c r="P149" s="26"/>
      <c r="Q149" s="26"/>
      <c r="R149" s="28"/>
      <c r="S149" s="28"/>
      <c r="T149" s="28"/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</row>
    <row r="150" customFormat="false" ht="33" hidden="true" customHeight="true" outlineLevel="0" collapsed="false">
      <c r="A150" s="56"/>
      <c r="B150" s="56"/>
      <c r="C150" s="56"/>
      <c r="D150" s="56"/>
      <c r="E150" s="56"/>
      <c r="F150" s="56"/>
      <c r="G150" s="56"/>
      <c r="H150" s="56"/>
      <c r="I150" s="64"/>
      <c r="J150" s="64"/>
      <c r="K150" s="12"/>
      <c r="L150" s="64"/>
      <c r="M150" s="64"/>
      <c r="N150" s="64"/>
      <c r="O150" s="64"/>
      <c r="P150" s="64"/>
      <c r="Q150" s="64"/>
      <c r="R150" s="19"/>
      <c r="S150" s="19"/>
      <c r="T150" s="19"/>
      <c r="U150" s="19"/>
      <c r="V150" s="19"/>
      <c r="W150" s="19"/>
      <c r="X150" s="19"/>
      <c r="Y150" s="19"/>
      <c r="Z150" s="19"/>
      <c r="AA150" s="19"/>
      <c r="AB150" s="19"/>
      <c r="AC150" s="19"/>
      <c r="AD150" s="19"/>
    </row>
    <row r="151" customFormat="false" ht="38.8" hidden="false" customHeight="true" outlineLevel="0" collapsed="false">
      <c r="A151" s="60"/>
      <c r="B151" s="60"/>
      <c r="C151" s="50" t="s">
        <v>279</v>
      </c>
      <c r="D151" s="50" t="s">
        <v>280</v>
      </c>
      <c r="E151" s="50" t="s">
        <v>281</v>
      </c>
      <c r="F151" s="61"/>
      <c r="G151" s="50" t="s">
        <v>282</v>
      </c>
      <c r="H151" s="50" t="s">
        <v>283</v>
      </c>
      <c r="I151" s="50" t="s">
        <v>284</v>
      </c>
      <c r="J151" s="64"/>
      <c r="K151" s="12"/>
      <c r="L151" s="64"/>
      <c r="M151" s="64"/>
      <c r="N151" s="64"/>
      <c r="O151" s="64"/>
      <c r="P151" s="64"/>
      <c r="Q151" s="64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</row>
    <row r="152" customFormat="false" ht="14.25" hidden="false" customHeight="true" outlineLevel="0" collapsed="false">
      <c r="A152" s="60" t="s">
        <v>285</v>
      </c>
      <c r="B152" s="61"/>
      <c r="C152" s="50" t="n">
        <f aca="false">SUM(C108+C128+C149)</f>
        <v>77</v>
      </c>
      <c r="D152" s="50" t="n">
        <f aca="false">SUM(D108+D128+D149)</f>
        <v>3</v>
      </c>
      <c r="E152" s="50" t="n">
        <f aca="false">SUM(E108+E128+E149)</f>
        <v>80</v>
      </c>
      <c r="F152" s="61"/>
      <c r="G152" s="69" t="n">
        <f aca="false">SUM(H108+G128+G149)</f>
        <v>66684.04</v>
      </c>
      <c r="H152" s="69" t="n">
        <f aca="false">SUM(I108+H128+H149)</f>
        <v>304389.7</v>
      </c>
      <c r="I152" s="69" t="n">
        <f aca="false">SUM(J108+I128+I149)</f>
        <v>371073.74</v>
      </c>
      <c r="J152" s="64"/>
      <c r="K152" s="12"/>
      <c r="L152" s="64"/>
      <c r="M152" s="64"/>
      <c r="N152" s="64"/>
      <c r="O152" s="64"/>
      <c r="P152" s="64"/>
      <c r="Q152" s="64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</row>
    <row r="153" customFormat="false" ht="30" hidden="false" customHeight="true" outlineLevel="0" collapsed="false">
      <c r="A153" s="56"/>
      <c r="B153" s="56"/>
      <c r="C153" s="56"/>
      <c r="D153" s="56"/>
      <c r="E153" s="56"/>
      <c r="F153" s="56"/>
      <c r="G153" s="56"/>
      <c r="H153" s="56"/>
      <c r="I153" s="64"/>
      <c r="J153" s="64"/>
      <c r="K153" s="12"/>
      <c r="L153" s="64"/>
      <c r="M153" s="64"/>
      <c r="N153" s="64"/>
      <c r="O153" s="64"/>
      <c r="P153" s="64"/>
      <c r="Q153" s="64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</row>
    <row r="154" customFormat="false" ht="15" hidden="false" customHeight="true" outlineLevel="0" collapsed="false">
      <c r="A154" s="74" t="s">
        <v>286</v>
      </c>
      <c r="B154" s="74"/>
      <c r="C154" s="74"/>
      <c r="D154" s="74"/>
      <c r="E154" s="74"/>
      <c r="F154" s="74"/>
      <c r="G154" s="26"/>
      <c r="H154" s="56"/>
      <c r="I154" s="56"/>
      <c r="J154" s="56"/>
      <c r="K154" s="26"/>
      <c r="L154" s="56"/>
      <c r="M154" s="64"/>
      <c r="N154" s="64"/>
      <c r="O154" s="64"/>
      <c r="P154" s="64"/>
      <c r="Q154" s="64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  <c r="AD154" s="19"/>
    </row>
    <row r="155" customFormat="false" ht="15" hidden="false" customHeight="true" outlineLevel="0" collapsed="false">
      <c r="A155" s="75" t="s">
        <v>287</v>
      </c>
      <c r="B155" s="75"/>
      <c r="C155" s="75"/>
      <c r="D155" s="75"/>
      <c r="E155" s="75"/>
      <c r="F155" s="75"/>
      <c r="G155" s="26"/>
      <c r="H155" s="56"/>
      <c r="I155" s="56"/>
      <c r="J155" s="56"/>
      <c r="K155" s="56"/>
      <c r="L155" s="56"/>
      <c r="M155" s="64"/>
      <c r="N155" s="64"/>
      <c r="O155" s="64"/>
      <c r="P155" s="64"/>
      <c r="Q155" s="64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</row>
    <row r="156" customFormat="false" ht="15" hidden="false" customHeight="true" outlineLevel="0" collapsed="false">
      <c r="A156" s="75" t="s">
        <v>288</v>
      </c>
      <c r="B156" s="75"/>
      <c r="C156" s="75"/>
      <c r="D156" s="75"/>
      <c r="E156" s="75"/>
      <c r="F156" s="75"/>
      <c r="G156" s="26"/>
      <c r="H156" s="56"/>
      <c r="I156" s="56"/>
      <c r="J156" s="56"/>
      <c r="K156" s="56"/>
      <c r="L156" s="56"/>
      <c r="M156" s="64"/>
      <c r="N156" s="64"/>
      <c r="O156" s="64"/>
      <c r="P156" s="64"/>
      <c r="Q156" s="64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19"/>
    </row>
    <row r="157" customFormat="false" ht="15" hidden="false" customHeight="true" outlineLevel="0" collapsed="false">
      <c r="A157" s="65" t="s">
        <v>289</v>
      </c>
      <c r="B157" s="65"/>
      <c r="C157" s="65"/>
      <c r="D157" s="65"/>
      <c r="E157" s="65"/>
      <c r="F157" s="65"/>
      <c r="G157" s="26"/>
      <c r="H157" s="56"/>
      <c r="I157" s="56"/>
      <c r="J157" s="56"/>
      <c r="K157" s="56"/>
      <c r="L157" s="56"/>
      <c r="M157" s="64"/>
      <c r="N157" s="64"/>
      <c r="O157" s="64"/>
      <c r="P157" s="64"/>
      <c r="Q157" s="64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</row>
    <row r="158" customFormat="false" ht="15" hidden="false" customHeight="true" outlineLevel="0" collapsed="false">
      <c r="A158" s="65" t="s">
        <v>290</v>
      </c>
      <c r="B158" s="65"/>
      <c r="C158" s="65"/>
      <c r="D158" s="65"/>
      <c r="E158" s="65"/>
      <c r="F158" s="65"/>
      <c r="G158" s="26"/>
      <c r="H158" s="56"/>
      <c r="I158" s="56"/>
      <c r="J158" s="56"/>
      <c r="K158" s="56"/>
      <c r="L158" s="56"/>
      <c r="M158" s="64"/>
      <c r="N158" s="64"/>
      <c r="O158" s="64"/>
      <c r="P158" s="64"/>
      <c r="Q158" s="64"/>
      <c r="R158" s="19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  <c r="AC158" s="19"/>
      <c r="AD158" s="19"/>
    </row>
    <row r="159" customFormat="false" ht="15" hidden="false" customHeight="true" outlineLevel="0" collapsed="false">
      <c r="A159" s="65" t="s">
        <v>291</v>
      </c>
      <c r="B159" s="65"/>
      <c r="C159" s="65"/>
      <c r="D159" s="65"/>
      <c r="E159" s="65"/>
      <c r="F159" s="65"/>
      <c r="G159" s="26"/>
      <c r="H159" s="56"/>
      <c r="I159" s="56"/>
      <c r="J159" s="56"/>
      <c r="K159" s="56"/>
      <c r="L159" s="56"/>
      <c r="M159" s="64"/>
      <c r="N159" s="64"/>
      <c r="O159" s="64"/>
      <c r="P159" s="64"/>
      <c r="Q159" s="64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19"/>
    </row>
    <row r="160" customFormat="false" ht="14.25" hidden="false" customHeight="true" outlineLevel="0" collapsed="false">
      <c r="A160" s="65"/>
      <c r="B160" s="65"/>
      <c r="C160" s="65"/>
      <c r="D160" s="65"/>
      <c r="E160" s="65"/>
      <c r="F160" s="65"/>
      <c r="G160" s="26"/>
      <c r="H160" s="56"/>
      <c r="I160" s="56"/>
      <c r="J160" s="56"/>
      <c r="K160" s="56"/>
      <c r="L160" s="56"/>
      <c r="M160" s="64"/>
      <c r="N160" s="64"/>
      <c r="O160" s="64"/>
      <c r="P160" s="64"/>
      <c r="Q160" s="64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</row>
    <row r="161" customFormat="false" ht="14.25" hidden="false" customHeight="true" outlineLevel="0" collapsed="false">
      <c r="A161" s="65"/>
      <c r="B161" s="65"/>
      <c r="C161" s="65"/>
      <c r="D161" s="65"/>
      <c r="E161" s="65"/>
      <c r="F161" s="65"/>
      <c r="G161" s="26"/>
      <c r="H161" s="56"/>
      <c r="I161" s="56"/>
      <c r="J161" s="56"/>
      <c r="K161" s="56"/>
      <c r="L161" s="56"/>
      <c r="M161" s="64"/>
      <c r="N161" s="64"/>
      <c r="O161" s="64"/>
      <c r="P161" s="64"/>
      <c r="Q161" s="64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19"/>
    </row>
    <row r="162" customFormat="false" ht="14.25" hidden="false" customHeight="true" outlineLevel="0" collapsed="false">
      <c r="A162" s="76"/>
      <c r="B162" s="76"/>
      <c r="C162" s="76"/>
      <c r="D162" s="76"/>
      <c r="E162" s="76"/>
      <c r="F162" s="76"/>
      <c r="G162" s="26"/>
      <c r="H162" s="56"/>
      <c r="I162" s="56"/>
      <c r="J162" s="56"/>
      <c r="K162" s="56"/>
      <c r="L162" s="56"/>
      <c r="M162" s="64"/>
      <c r="N162" s="64"/>
      <c r="O162" s="64"/>
      <c r="P162" s="64"/>
      <c r="Q162" s="64"/>
      <c r="R162" s="19"/>
      <c r="S162" s="19"/>
      <c r="T162" s="19"/>
      <c r="U162" s="19"/>
      <c r="V162" s="19"/>
      <c r="W162" s="19"/>
      <c r="X162" s="19"/>
      <c r="Y162" s="19"/>
      <c r="Z162" s="19"/>
      <c r="AA162" s="19"/>
      <c r="AB162" s="19"/>
      <c r="AC162" s="19"/>
      <c r="AD162" s="19"/>
    </row>
    <row r="163" customFormat="false" ht="14.25" hidden="false" customHeight="true" outlineLevel="0" collapsed="false">
      <c r="A163" s="76"/>
      <c r="B163" s="76"/>
      <c r="C163" s="76"/>
      <c r="D163" s="76"/>
      <c r="E163" s="76"/>
      <c r="F163" s="76"/>
      <c r="G163" s="26"/>
      <c r="H163" s="56"/>
      <c r="I163" s="56"/>
      <c r="J163" s="56"/>
      <c r="K163" s="56"/>
      <c r="L163" s="56"/>
      <c r="M163" s="64"/>
      <c r="N163" s="64"/>
      <c r="O163" s="64"/>
      <c r="P163" s="64"/>
      <c r="Q163" s="64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  <c r="AD163" s="19"/>
    </row>
    <row r="164" customFormat="false" ht="14.25" hidden="false" customHeight="true" outlineLevel="0" collapsed="false">
      <c r="A164" s="76"/>
      <c r="B164" s="76"/>
      <c r="C164" s="76"/>
      <c r="D164" s="76"/>
      <c r="E164" s="76"/>
      <c r="F164" s="76"/>
      <c r="G164" s="26"/>
      <c r="H164" s="56"/>
      <c r="I164" s="56"/>
      <c r="J164" s="56"/>
      <c r="K164" s="56"/>
      <c r="L164" s="56"/>
      <c r="M164" s="64"/>
      <c r="N164" s="64"/>
      <c r="O164" s="64"/>
      <c r="P164" s="64"/>
      <c r="Q164" s="64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D164" s="19"/>
    </row>
    <row r="165" customFormat="false" ht="14.25" hidden="false" customHeight="true" outlineLevel="0" collapsed="false">
      <c r="A165" s="76"/>
      <c r="B165" s="76"/>
      <c r="C165" s="76"/>
      <c r="D165" s="76"/>
      <c r="E165" s="76"/>
      <c r="F165" s="76"/>
      <c r="G165" s="26"/>
      <c r="H165" s="56"/>
      <c r="I165" s="56"/>
      <c r="J165" s="56"/>
      <c r="K165" s="56"/>
      <c r="L165" s="56"/>
      <c r="M165" s="64"/>
      <c r="N165" s="64"/>
      <c r="O165" s="64"/>
      <c r="P165" s="64"/>
      <c r="Q165" s="64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D165" s="19"/>
    </row>
    <row r="166" customFormat="false" ht="14.25" hidden="false" customHeight="true" outlineLevel="0" collapsed="false">
      <c r="A166" s="76"/>
      <c r="B166" s="76"/>
      <c r="C166" s="76"/>
      <c r="D166" s="76"/>
      <c r="E166" s="76"/>
      <c r="F166" s="76"/>
      <c r="G166" s="26"/>
      <c r="H166" s="56"/>
      <c r="I166" s="56"/>
      <c r="J166" s="56"/>
      <c r="K166" s="56"/>
      <c r="L166" s="56"/>
      <c r="M166" s="64"/>
      <c r="N166" s="64"/>
      <c r="O166" s="64"/>
      <c r="P166" s="64"/>
      <c r="Q166" s="64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  <c r="AD166" s="19"/>
    </row>
    <row r="167" customFormat="false" ht="32.25" hidden="false" customHeight="true" outlineLevel="0" collapsed="false">
      <c r="A167" s="77"/>
      <c r="B167" s="77"/>
      <c r="C167" s="77"/>
      <c r="D167" s="77"/>
      <c r="E167" s="77"/>
      <c r="F167" s="77"/>
      <c r="G167" s="26"/>
      <c r="H167" s="56"/>
      <c r="I167" s="56"/>
      <c r="J167" s="56"/>
      <c r="K167" s="56"/>
      <c r="L167" s="56"/>
      <c r="M167" s="64"/>
      <c r="N167" s="64"/>
      <c r="O167" s="64"/>
      <c r="P167" s="64"/>
      <c r="Q167" s="64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</row>
    <row r="168" customFormat="false" ht="15" hidden="false" customHeight="true" outlineLevel="0" collapsed="false">
      <c r="A168" s="74" t="s">
        <v>292</v>
      </c>
      <c r="B168" s="74"/>
      <c r="C168" s="74"/>
      <c r="D168" s="74"/>
      <c r="E168" s="74"/>
      <c r="F168" s="74"/>
      <c r="G168" s="26"/>
      <c r="H168" s="56"/>
      <c r="I168" s="56"/>
      <c r="J168" s="56"/>
      <c r="K168" s="56"/>
      <c r="L168" s="56"/>
      <c r="M168" s="64"/>
      <c r="N168" s="64"/>
      <c r="O168" s="64"/>
      <c r="P168" s="64"/>
      <c r="Q168" s="64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</row>
    <row r="169" customFormat="false" ht="15" hidden="false" customHeight="true" outlineLevel="0" collapsed="false">
      <c r="A169" s="75" t="s">
        <v>293</v>
      </c>
      <c r="B169" s="75"/>
      <c r="C169" s="75"/>
      <c r="D169" s="75"/>
      <c r="E169" s="75"/>
      <c r="F169" s="75"/>
      <c r="G169" s="26"/>
      <c r="H169" s="56"/>
      <c r="I169" s="56"/>
      <c r="J169" s="56"/>
      <c r="K169" s="56"/>
      <c r="L169" s="56"/>
      <c r="M169" s="64"/>
      <c r="N169" s="64"/>
      <c r="O169" s="64"/>
      <c r="P169" s="64"/>
      <c r="Q169" s="64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</row>
    <row r="170" customFormat="false" ht="15" hidden="false" customHeight="true" outlineLevel="0" collapsed="false">
      <c r="A170" s="65" t="s">
        <v>294</v>
      </c>
      <c r="B170" s="65"/>
      <c r="C170" s="65"/>
      <c r="D170" s="65"/>
      <c r="E170" s="65"/>
      <c r="F170" s="65"/>
      <c r="G170" s="26"/>
      <c r="H170" s="56"/>
      <c r="I170" s="56"/>
      <c r="J170" s="56"/>
      <c r="K170" s="56"/>
      <c r="L170" s="56"/>
      <c r="M170" s="64"/>
      <c r="N170" s="64"/>
      <c r="O170" s="64"/>
      <c r="P170" s="64"/>
      <c r="Q170" s="64"/>
      <c r="R170" s="19"/>
      <c r="S170" s="19"/>
      <c r="T170" s="19"/>
      <c r="U170" s="19"/>
      <c r="V170" s="19"/>
      <c r="W170" s="19"/>
      <c r="X170" s="19"/>
      <c r="Y170" s="19"/>
      <c r="Z170" s="19"/>
      <c r="AA170" s="19"/>
      <c r="AB170" s="19"/>
      <c r="AC170" s="19"/>
      <c r="AD170" s="19"/>
    </row>
    <row r="171" customFormat="false" ht="15" hidden="false" customHeight="true" outlineLevel="0" collapsed="false">
      <c r="A171" s="65" t="s">
        <v>295</v>
      </c>
      <c r="B171" s="65"/>
      <c r="C171" s="65"/>
      <c r="D171" s="65"/>
      <c r="E171" s="65"/>
      <c r="F171" s="65"/>
      <c r="G171" s="26"/>
      <c r="H171" s="56"/>
      <c r="I171" s="56"/>
      <c r="J171" s="56"/>
      <c r="K171" s="56"/>
      <c r="L171" s="56"/>
      <c r="M171" s="64"/>
      <c r="N171" s="64"/>
      <c r="O171" s="64"/>
      <c r="P171" s="64"/>
      <c r="Q171" s="64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  <c r="AD171" s="19"/>
    </row>
    <row r="172" customFormat="false" ht="15" hidden="false" customHeight="true" outlineLevel="0" collapsed="false">
      <c r="A172" s="65" t="s">
        <v>296</v>
      </c>
      <c r="B172" s="65"/>
      <c r="C172" s="65"/>
      <c r="D172" s="65"/>
      <c r="E172" s="65"/>
      <c r="F172" s="65"/>
      <c r="G172" s="26"/>
      <c r="H172" s="56"/>
      <c r="I172" s="56"/>
      <c r="J172" s="56"/>
      <c r="K172" s="56"/>
      <c r="L172" s="56"/>
      <c r="M172" s="64"/>
      <c r="N172" s="64"/>
      <c r="O172" s="64"/>
      <c r="P172" s="64"/>
      <c r="Q172" s="64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D172" s="19"/>
    </row>
    <row r="173" customFormat="false" ht="15" hidden="false" customHeight="true" outlineLevel="0" collapsed="false">
      <c r="A173" s="65" t="s">
        <v>297</v>
      </c>
      <c r="B173" s="65"/>
      <c r="C173" s="65"/>
      <c r="D173" s="65"/>
      <c r="E173" s="65"/>
      <c r="F173" s="65"/>
      <c r="G173" s="26"/>
      <c r="H173" s="56"/>
      <c r="I173" s="56"/>
      <c r="J173" s="56"/>
      <c r="K173" s="56"/>
      <c r="L173" s="56"/>
      <c r="M173" s="64"/>
      <c r="N173" s="64"/>
      <c r="O173" s="64"/>
      <c r="P173" s="64"/>
      <c r="Q173" s="64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  <c r="AD173" s="19"/>
    </row>
    <row r="174" customFormat="false" ht="15" hidden="false" customHeight="true" outlineLevel="0" collapsed="false">
      <c r="A174" s="65" t="s">
        <v>298</v>
      </c>
      <c r="B174" s="65"/>
      <c r="C174" s="65"/>
      <c r="D174" s="65"/>
      <c r="E174" s="65"/>
      <c r="F174" s="65"/>
      <c r="G174" s="26"/>
      <c r="H174" s="56"/>
      <c r="I174" s="56"/>
      <c r="J174" s="56"/>
      <c r="K174" s="56"/>
      <c r="L174" s="56"/>
      <c r="M174" s="64"/>
      <c r="N174" s="64"/>
      <c r="O174" s="64"/>
      <c r="P174" s="64"/>
      <c r="Q174" s="64"/>
      <c r="R174" s="19"/>
      <c r="S174" s="19"/>
      <c r="T174" s="19"/>
      <c r="U174" s="19"/>
      <c r="V174" s="19"/>
      <c r="W174" s="19"/>
      <c r="X174" s="19"/>
      <c r="Y174" s="19"/>
      <c r="Z174" s="19"/>
      <c r="AA174" s="19"/>
      <c r="AB174" s="19"/>
      <c r="AC174" s="19"/>
      <c r="AD174" s="19"/>
    </row>
    <row r="175" customFormat="false" ht="15" hidden="false" customHeight="true" outlineLevel="0" collapsed="false">
      <c r="A175" s="65" t="s">
        <v>299</v>
      </c>
      <c r="B175" s="65"/>
      <c r="C175" s="65"/>
      <c r="D175" s="65"/>
      <c r="E175" s="65"/>
      <c r="F175" s="65"/>
      <c r="G175" s="26"/>
      <c r="H175" s="56"/>
      <c r="I175" s="56"/>
      <c r="J175" s="56"/>
      <c r="K175" s="56"/>
      <c r="L175" s="56"/>
      <c r="M175" s="64"/>
      <c r="N175" s="64"/>
      <c r="O175" s="64"/>
      <c r="P175" s="64"/>
      <c r="Q175" s="64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  <c r="AD175" s="19"/>
    </row>
    <row r="176" customFormat="false" ht="15" hidden="false" customHeight="true" outlineLevel="0" collapsed="false">
      <c r="A176" s="65" t="s">
        <v>300</v>
      </c>
      <c r="B176" s="65"/>
      <c r="C176" s="65"/>
      <c r="D176" s="65"/>
      <c r="E176" s="65"/>
      <c r="F176" s="65"/>
      <c r="G176" s="26"/>
      <c r="H176" s="56"/>
      <c r="I176" s="56"/>
      <c r="J176" s="56"/>
      <c r="K176" s="56"/>
      <c r="L176" s="56"/>
      <c r="M176" s="64"/>
      <c r="N176" s="64"/>
      <c r="O176" s="64"/>
      <c r="P176" s="64"/>
      <c r="Q176" s="64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D176" s="19"/>
    </row>
    <row r="177" customFormat="false" ht="15" hidden="false" customHeight="true" outlineLevel="0" collapsed="false">
      <c r="A177" s="65" t="s">
        <v>301</v>
      </c>
      <c r="B177" s="65"/>
      <c r="C177" s="65"/>
      <c r="D177" s="65"/>
      <c r="E177" s="65"/>
      <c r="F177" s="65"/>
      <c r="G177" s="26"/>
      <c r="H177" s="56"/>
      <c r="I177" s="56"/>
      <c r="J177" s="56"/>
      <c r="K177" s="56"/>
      <c r="L177" s="56"/>
      <c r="M177" s="64"/>
      <c r="N177" s="64"/>
      <c r="O177" s="64"/>
      <c r="P177" s="64"/>
      <c r="Q177" s="64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  <c r="AD177" s="19"/>
    </row>
    <row r="178" customFormat="false" ht="15" hidden="false" customHeight="true" outlineLevel="0" collapsed="false">
      <c r="A178" s="65" t="s">
        <v>302</v>
      </c>
      <c r="B178" s="65"/>
      <c r="C178" s="65"/>
      <c r="D178" s="65"/>
      <c r="E178" s="65"/>
      <c r="F178" s="65"/>
      <c r="G178" s="26"/>
      <c r="H178" s="56"/>
      <c r="I178" s="56"/>
      <c r="J178" s="56"/>
      <c r="K178" s="56"/>
      <c r="L178" s="56"/>
      <c r="M178" s="64"/>
      <c r="N178" s="64"/>
      <c r="O178" s="64"/>
      <c r="P178" s="64"/>
      <c r="Q178" s="64"/>
      <c r="R178" s="19"/>
      <c r="S178" s="19"/>
      <c r="T178" s="19"/>
      <c r="U178" s="19"/>
      <c r="V178" s="19"/>
      <c r="W178" s="19"/>
      <c r="X178" s="19"/>
      <c r="Y178" s="19"/>
      <c r="Z178" s="19"/>
      <c r="AA178" s="19"/>
      <c r="AB178" s="19"/>
      <c r="AC178" s="19"/>
      <c r="AD178" s="19"/>
    </row>
    <row r="179" customFormat="false" ht="15" hidden="false" customHeight="true" outlineLevel="0" collapsed="false">
      <c r="A179" s="65" t="s">
        <v>303</v>
      </c>
      <c r="B179" s="65"/>
      <c r="C179" s="65"/>
      <c r="D179" s="65"/>
      <c r="E179" s="65"/>
      <c r="F179" s="65"/>
      <c r="G179" s="26"/>
      <c r="H179" s="56"/>
      <c r="I179" s="56"/>
      <c r="J179" s="56"/>
      <c r="K179" s="56"/>
      <c r="L179" s="56"/>
      <c r="M179" s="64"/>
      <c r="N179" s="64"/>
      <c r="O179" s="64"/>
      <c r="P179" s="64"/>
      <c r="Q179" s="64"/>
      <c r="R179" s="19"/>
      <c r="S179" s="19"/>
      <c r="T179" s="19"/>
      <c r="U179" s="19"/>
      <c r="V179" s="19"/>
      <c r="W179" s="19"/>
      <c r="X179" s="19"/>
      <c r="Y179" s="19"/>
      <c r="Z179" s="19"/>
      <c r="AA179" s="19"/>
      <c r="AB179" s="19"/>
      <c r="AC179" s="19"/>
      <c r="AD179" s="19"/>
    </row>
    <row r="180" customFormat="false" ht="15" hidden="false" customHeight="true" outlineLevel="0" collapsed="false">
      <c r="A180" s="65" t="s">
        <v>304</v>
      </c>
      <c r="B180" s="65"/>
      <c r="C180" s="65"/>
      <c r="D180" s="65"/>
      <c r="E180" s="65"/>
      <c r="F180" s="65"/>
      <c r="G180" s="26"/>
      <c r="H180" s="56"/>
      <c r="I180" s="56"/>
      <c r="J180" s="56"/>
      <c r="K180" s="56"/>
      <c r="L180" s="56"/>
      <c r="M180" s="64"/>
      <c r="N180" s="64"/>
      <c r="O180" s="64"/>
      <c r="P180" s="64"/>
      <c r="Q180" s="64"/>
      <c r="R180" s="19"/>
      <c r="S180" s="19"/>
      <c r="T180" s="19"/>
      <c r="U180" s="19"/>
      <c r="V180" s="19"/>
      <c r="W180" s="19"/>
      <c r="X180" s="19"/>
      <c r="Y180" s="19"/>
      <c r="Z180" s="19"/>
      <c r="AA180" s="19"/>
      <c r="AB180" s="19"/>
      <c r="AC180" s="19"/>
      <c r="AD180" s="19"/>
    </row>
    <row r="181" customFormat="false" ht="15" hidden="false" customHeight="true" outlineLevel="0" collapsed="false">
      <c r="A181" s="65" t="s">
        <v>305</v>
      </c>
      <c r="B181" s="65"/>
      <c r="C181" s="65"/>
      <c r="D181" s="65"/>
      <c r="E181" s="65"/>
      <c r="F181" s="65"/>
      <c r="G181" s="26"/>
      <c r="H181" s="56"/>
      <c r="I181" s="56"/>
      <c r="J181" s="56"/>
      <c r="K181" s="56"/>
      <c r="L181" s="56"/>
      <c r="M181" s="64"/>
      <c r="N181" s="64"/>
      <c r="O181" s="64"/>
      <c r="P181" s="64"/>
      <c r="Q181" s="64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</row>
    <row r="182" customFormat="false" ht="15" hidden="false" customHeight="true" outlineLevel="0" collapsed="false">
      <c r="A182" s="65" t="s">
        <v>306</v>
      </c>
      <c r="B182" s="65"/>
      <c r="C182" s="65"/>
      <c r="D182" s="65"/>
      <c r="E182" s="65"/>
      <c r="F182" s="65"/>
      <c r="G182" s="26"/>
      <c r="H182" s="56"/>
      <c r="I182" s="56"/>
      <c r="J182" s="56"/>
      <c r="K182" s="56"/>
      <c r="L182" s="56"/>
      <c r="M182" s="64"/>
      <c r="N182" s="64"/>
      <c r="O182" s="64"/>
      <c r="P182" s="64"/>
      <c r="Q182" s="64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  <c r="AD182" s="19"/>
    </row>
    <row r="183" customFormat="false" ht="15" hidden="false" customHeight="true" outlineLevel="0" collapsed="false">
      <c r="A183" s="65" t="s">
        <v>307</v>
      </c>
      <c r="B183" s="65"/>
      <c r="C183" s="65"/>
      <c r="D183" s="65"/>
      <c r="E183" s="65"/>
      <c r="F183" s="65"/>
      <c r="G183" s="26"/>
      <c r="H183" s="56"/>
      <c r="I183" s="56"/>
      <c r="J183" s="56"/>
      <c r="K183" s="56"/>
      <c r="L183" s="56"/>
      <c r="M183" s="64"/>
      <c r="N183" s="64"/>
      <c r="O183" s="64"/>
      <c r="P183" s="64"/>
      <c r="Q183" s="64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  <c r="AD183" s="19"/>
    </row>
    <row r="184" customFormat="false" ht="15" hidden="false" customHeight="true" outlineLevel="0" collapsed="false">
      <c r="A184" s="65" t="s">
        <v>308</v>
      </c>
      <c r="B184" s="65"/>
      <c r="C184" s="65"/>
      <c r="D184" s="65"/>
      <c r="E184" s="65"/>
      <c r="F184" s="65"/>
      <c r="G184" s="26"/>
      <c r="H184" s="56"/>
      <c r="I184" s="56"/>
      <c r="J184" s="56"/>
      <c r="K184" s="56"/>
      <c r="L184" s="56"/>
      <c r="M184" s="64"/>
      <c r="N184" s="64"/>
      <c r="O184" s="64"/>
      <c r="P184" s="64"/>
      <c r="Q184" s="64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  <c r="AD184" s="19"/>
    </row>
    <row r="185" customFormat="false" ht="15" hidden="false" customHeight="true" outlineLevel="0" collapsed="false">
      <c r="A185" s="65" t="s">
        <v>309</v>
      </c>
      <c r="B185" s="65"/>
      <c r="C185" s="65"/>
      <c r="D185" s="65"/>
      <c r="E185" s="65"/>
      <c r="F185" s="65"/>
      <c r="G185" s="26"/>
      <c r="H185" s="56"/>
      <c r="I185" s="56"/>
      <c r="J185" s="56"/>
      <c r="K185" s="56"/>
      <c r="L185" s="56"/>
      <c r="M185" s="64"/>
      <c r="N185" s="64"/>
      <c r="O185" s="64"/>
      <c r="P185" s="64"/>
      <c r="Q185" s="64"/>
      <c r="R185" s="19"/>
      <c r="S185" s="19"/>
      <c r="T185" s="19"/>
      <c r="U185" s="19"/>
      <c r="V185" s="19"/>
      <c r="W185" s="19"/>
      <c r="X185" s="19"/>
      <c r="Y185" s="19"/>
      <c r="Z185" s="19"/>
      <c r="AA185" s="19"/>
      <c r="AB185" s="19"/>
      <c r="AC185" s="19"/>
      <c r="AD185" s="19"/>
    </row>
    <row r="186" customFormat="false" ht="15" hidden="false" customHeight="true" outlineLevel="0" collapsed="false">
      <c r="A186" s="65" t="s">
        <v>310</v>
      </c>
      <c r="B186" s="65"/>
      <c r="C186" s="65"/>
      <c r="D186" s="65"/>
      <c r="E186" s="65"/>
      <c r="F186" s="65"/>
      <c r="G186" s="26"/>
      <c r="H186" s="56"/>
      <c r="I186" s="56"/>
      <c r="J186" s="56"/>
      <c r="K186" s="56"/>
      <c r="L186" s="56"/>
      <c r="M186" s="64"/>
      <c r="N186" s="64"/>
      <c r="O186" s="64"/>
      <c r="P186" s="64"/>
      <c r="Q186" s="64"/>
      <c r="R186" s="19"/>
      <c r="S186" s="19"/>
      <c r="T186" s="19"/>
      <c r="U186" s="19"/>
      <c r="V186" s="19"/>
      <c r="W186" s="19"/>
      <c r="X186" s="19"/>
      <c r="Y186" s="19"/>
      <c r="Z186" s="19"/>
      <c r="AA186" s="19"/>
      <c r="AB186" s="19"/>
      <c r="AC186" s="19"/>
      <c r="AD186" s="19"/>
    </row>
    <row r="187" customFormat="false" ht="15" hidden="false" customHeight="true" outlineLevel="0" collapsed="false">
      <c r="A187" s="65" t="s">
        <v>311</v>
      </c>
      <c r="B187" s="65"/>
      <c r="C187" s="65"/>
      <c r="D187" s="65"/>
      <c r="E187" s="65"/>
      <c r="F187" s="65"/>
      <c r="G187" s="26"/>
      <c r="H187" s="56"/>
      <c r="I187" s="56"/>
      <c r="J187" s="56"/>
      <c r="K187" s="56"/>
      <c r="L187" s="56"/>
      <c r="M187" s="64"/>
      <c r="N187" s="64"/>
      <c r="O187" s="64"/>
      <c r="P187" s="64"/>
      <c r="Q187" s="64"/>
      <c r="R187" s="19"/>
      <c r="S187" s="19"/>
      <c r="T187" s="19"/>
      <c r="U187" s="19"/>
      <c r="V187" s="19"/>
      <c r="W187" s="19"/>
      <c r="X187" s="19"/>
      <c r="Y187" s="19"/>
      <c r="Z187" s="19"/>
      <c r="AA187" s="19"/>
      <c r="AB187" s="19"/>
      <c r="AC187" s="19"/>
      <c r="AD187" s="19"/>
    </row>
    <row r="188" customFormat="false" ht="15" hidden="false" customHeight="true" outlineLevel="0" collapsed="false">
      <c r="A188" s="65" t="s">
        <v>312</v>
      </c>
      <c r="B188" s="65"/>
      <c r="C188" s="65"/>
      <c r="D188" s="65"/>
      <c r="E188" s="65"/>
      <c r="F188" s="65"/>
      <c r="G188" s="26"/>
      <c r="H188" s="56"/>
      <c r="I188" s="56"/>
      <c r="J188" s="56"/>
      <c r="K188" s="56"/>
      <c r="L188" s="56"/>
      <c r="M188" s="64"/>
      <c r="N188" s="64"/>
      <c r="O188" s="64"/>
      <c r="P188" s="64"/>
      <c r="Q188" s="64"/>
      <c r="R188" s="19"/>
      <c r="S188" s="19"/>
      <c r="T188" s="19"/>
      <c r="U188" s="19"/>
      <c r="V188" s="19"/>
      <c r="W188" s="19"/>
      <c r="X188" s="19"/>
      <c r="Y188" s="19"/>
      <c r="Z188" s="19"/>
      <c r="AA188" s="19"/>
      <c r="AB188" s="19"/>
      <c r="AC188" s="19"/>
      <c r="AD188" s="19"/>
    </row>
    <row r="189" customFormat="false" ht="15" hidden="false" customHeight="true" outlineLevel="0" collapsed="false">
      <c r="A189" s="65" t="s">
        <v>313</v>
      </c>
      <c r="B189" s="65"/>
      <c r="C189" s="65"/>
      <c r="D189" s="65"/>
      <c r="E189" s="65"/>
      <c r="F189" s="65"/>
      <c r="G189" s="26"/>
      <c r="H189" s="56"/>
      <c r="I189" s="56"/>
      <c r="J189" s="56"/>
      <c r="K189" s="56"/>
      <c r="L189" s="56"/>
      <c r="M189" s="64"/>
      <c r="N189" s="64"/>
      <c r="O189" s="64"/>
      <c r="P189" s="64"/>
      <c r="Q189" s="64"/>
      <c r="R189" s="19"/>
      <c r="S189" s="19"/>
      <c r="T189" s="19"/>
      <c r="U189" s="19"/>
      <c r="V189" s="19"/>
      <c r="W189" s="19"/>
      <c r="X189" s="19"/>
      <c r="Y189" s="19"/>
      <c r="Z189" s="19"/>
      <c r="AA189" s="19"/>
      <c r="AB189" s="19"/>
      <c r="AC189" s="19"/>
      <c r="AD189" s="19"/>
    </row>
    <row r="190" customFormat="false" ht="15" hidden="false" customHeight="true" outlineLevel="0" collapsed="false">
      <c r="A190" s="65" t="s">
        <v>314</v>
      </c>
      <c r="B190" s="65"/>
      <c r="C190" s="65"/>
      <c r="D190" s="65"/>
      <c r="E190" s="65"/>
      <c r="F190" s="65"/>
      <c r="G190" s="26"/>
      <c r="H190" s="56"/>
      <c r="I190" s="56"/>
      <c r="J190" s="56"/>
      <c r="K190" s="56"/>
      <c r="L190" s="56"/>
      <c r="M190" s="64"/>
      <c r="N190" s="64"/>
      <c r="O190" s="64"/>
      <c r="P190" s="64"/>
      <c r="Q190" s="64"/>
      <c r="R190" s="19"/>
      <c r="S190" s="19"/>
      <c r="T190" s="19"/>
      <c r="U190" s="19"/>
      <c r="V190" s="19"/>
      <c r="W190" s="19"/>
      <c r="X190" s="19"/>
      <c r="Y190" s="19"/>
      <c r="Z190" s="19"/>
      <c r="AA190" s="19"/>
      <c r="AB190" s="19"/>
      <c r="AC190" s="19"/>
      <c r="AD190" s="19"/>
    </row>
    <row r="191" customFormat="false" ht="15" hidden="false" customHeight="true" outlineLevel="0" collapsed="false">
      <c r="A191" s="65" t="s">
        <v>315</v>
      </c>
      <c r="B191" s="65"/>
      <c r="C191" s="65"/>
      <c r="D191" s="65"/>
      <c r="E191" s="65"/>
      <c r="F191" s="65"/>
      <c r="G191" s="26"/>
      <c r="H191" s="56"/>
      <c r="I191" s="56"/>
      <c r="J191" s="56"/>
      <c r="K191" s="56"/>
      <c r="L191" s="56"/>
      <c r="M191" s="64"/>
      <c r="N191" s="64"/>
      <c r="O191" s="64"/>
      <c r="P191" s="64"/>
      <c r="Q191" s="64"/>
      <c r="R191" s="19"/>
      <c r="S191" s="19"/>
      <c r="T191" s="19"/>
      <c r="U191" s="19"/>
      <c r="V191" s="19"/>
      <c r="W191" s="19"/>
      <c r="X191" s="19"/>
      <c r="Y191" s="19"/>
      <c r="Z191" s="19"/>
      <c r="AA191" s="19"/>
      <c r="AB191" s="19"/>
      <c r="AC191" s="19"/>
      <c r="AD191" s="19"/>
    </row>
    <row r="192" customFormat="false" ht="15" hidden="false" customHeight="true" outlineLevel="0" collapsed="false">
      <c r="A192" s="65" t="s">
        <v>316</v>
      </c>
      <c r="B192" s="65"/>
      <c r="C192" s="65"/>
      <c r="D192" s="65"/>
      <c r="E192" s="65"/>
      <c r="F192" s="65"/>
      <c r="G192" s="26"/>
      <c r="H192" s="56"/>
      <c r="I192" s="56"/>
      <c r="J192" s="56"/>
      <c r="K192" s="56"/>
      <c r="L192" s="56"/>
      <c r="M192" s="64"/>
      <c r="N192" s="64"/>
      <c r="O192" s="64"/>
      <c r="P192" s="64"/>
      <c r="Q192" s="64"/>
      <c r="R192" s="78"/>
      <c r="S192" s="78"/>
      <c r="T192" s="78"/>
      <c r="U192" s="78"/>
      <c r="V192" s="78"/>
      <c r="W192" s="78"/>
      <c r="X192" s="78"/>
      <c r="Y192" s="78"/>
      <c r="Z192" s="78"/>
      <c r="AA192" s="78"/>
      <c r="AB192" s="78"/>
      <c r="AC192" s="78"/>
      <c r="AD192" s="78"/>
    </row>
    <row r="193" customFormat="false" ht="15" hidden="false" customHeight="true" outlineLevel="0" collapsed="false">
      <c r="A193" s="65" t="s">
        <v>317</v>
      </c>
      <c r="B193" s="65"/>
      <c r="C193" s="65"/>
      <c r="D193" s="65"/>
      <c r="E193" s="65"/>
      <c r="F193" s="65"/>
      <c r="G193" s="26"/>
      <c r="H193" s="56"/>
      <c r="I193" s="56"/>
      <c r="J193" s="56"/>
      <c r="K193" s="56"/>
      <c r="L193" s="56"/>
      <c r="M193" s="64"/>
      <c r="N193" s="64"/>
      <c r="O193" s="64"/>
      <c r="P193" s="64"/>
      <c r="Q193" s="64"/>
      <c r="R193" s="78"/>
      <c r="S193" s="78"/>
      <c r="T193" s="78"/>
      <c r="U193" s="78"/>
      <c r="V193" s="78"/>
      <c r="W193" s="78"/>
      <c r="X193" s="78"/>
      <c r="Y193" s="78"/>
      <c r="Z193" s="78"/>
      <c r="AA193" s="78"/>
      <c r="AB193" s="78"/>
      <c r="AC193" s="78"/>
      <c r="AD193" s="78"/>
    </row>
    <row r="194" customFormat="false" ht="15" hidden="false" customHeight="true" outlineLevel="0" collapsed="false">
      <c r="A194" s="65" t="s">
        <v>318</v>
      </c>
      <c r="B194" s="65"/>
      <c r="C194" s="65"/>
      <c r="D194" s="65"/>
      <c r="E194" s="65"/>
      <c r="F194" s="65"/>
      <c r="G194" s="26"/>
      <c r="H194" s="56"/>
      <c r="I194" s="56"/>
      <c r="J194" s="56"/>
      <c r="K194" s="56"/>
      <c r="L194" s="56"/>
      <c r="M194" s="64"/>
      <c r="N194" s="64"/>
      <c r="O194" s="64"/>
      <c r="P194" s="64"/>
      <c r="Q194" s="64"/>
      <c r="R194" s="78"/>
      <c r="S194" s="78"/>
      <c r="T194" s="78"/>
      <c r="U194" s="78"/>
      <c r="V194" s="78"/>
      <c r="W194" s="78"/>
      <c r="X194" s="78"/>
      <c r="Y194" s="78"/>
      <c r="Z194" s="78"/>
      <c r="AA194" s="78"/>
      <c r="AB194" s="78"/>
      <c r="AC194" s="78"/>
      <c r="AD194" s="78"/>
    </row>
    <row r="195" customFormat="false" ht="15" hidden="false" customHeight="true" outlineLevel="0" collapsed="false">
      <c r="A195" s="65" t="s">
        <v>319</v>
      </c>
      <c r="B195" s="65"/>
      <c r="C195" s="65"/>
      <c r="D195" s="65"/>
      <c r="E195" s="65"/>
      <c r="F195" s="65"/>
      <c r="G195" s="26"/>
      <c r="H195" s="56"/>
      <c r="I195" s="56"/>
      <c r="J195" s="56"/>
      <c r="K195" s="56"/>
      <c r="L195" s="56"/>
      <c r="M195" s="64"/>
      <c r="N195" s="64"/>
      <c r="O195" s="64"/>
      <c r="P195" s="64"/>
      <c r="Q195" s="64"/>
      <c r="R195" s="78"/>
      <c r="S195" s="78"/>
      <c r="T195" s="78"/>
      <c r="U195" s="78"/>
      <c r="V195" s="78"/>
      <c r="W195" s="78"/>
      <c r="X195" s="78"/>
      <c r="Y195" s="78"/>
      <c r="Z195" s="78"/>
      <c r="AA195" s="78"/>
      <c r="AB195" s="78"/>
      <c r="AC195" s="78"/>
      <c r="AD195" s="78"/>
    </row>
    <row r="196" customFormat="false" ht="15" hidden="false" customHeight="true" outlineLevel="0" collapsed="false">
      <c r="A196" s="65" t="s">
        <v>320</v>
      </c>
      <c r="B196" s="65"/>
      <c r="C196" s="65"/>
      <c r="D196" s="65"/>
      <c r="E196" s="65"/>
      <c r="F196" s="65"/>
      <c r="G196" s="26"/>
      <c r="H196" s="56"/>
      <c r="I196" s="56"/>
      <c r="J196" s="56"/>
      <c r="K196" s="56"/>
      <c r="L196" s="56"/>
      <c r="M196" s="64"/>
      <c r="N196" s="64"/>
      <c r="O196" s="64"/>
      <c r="P196" s="64"/>
      <c r="Q196" s="64"/>
      <c r="R196" s="78"/>
      <c r="S196" s="78"/>
      <c r="T196" s="78"/>
      <c r="U196" s="78"/>
      <c r="V196" s="78"/>
      <c r="W196" s="78"/>
      <c r="X196" s="78"/>
      <c r="Y196" s="78"/>
      <c r="Z196" s="78"/>
      <c r="AA196" s="78"/>
      <c r="AB196" s="78"/>
      <c r="AC196" s="78"/>
      <c r="AD196" s="78"/>
    </row>
    <row r="197" customFormat="false" ht="15" hidden="false" customHeight="true" outlineLevel="0" collapsed="false">
      <c r="A197" s="65" t="s">
        <v>321</v>
      </c>
      <c r="B197" s="65"/>
      <c r="C197" s="65"/>
      <c r="D197" s="65"/>
      <c r="E197" s="65"/>
      <c r="F197" s="65"/>
      <c r="G197" s="26"/>
      <c r="H197" s="56"/>
      <c r="I197" s="56"/>
      <c r="J197" s="56"/>
      <c r="K197" s="56"/>
      <c r="L197" s="56"/>
      <c r="M197" s="64"/>
      <c r="N197" s="64"/>
      <c r="O197" s="64"/>
      <c r="P197" s="64"/>
      <c r="Q197" s="64"/>
      <c r="R197" s="78"/>
      <c r="S197" s="78"/>
      <c r="T197" s="78"/>
      <c r="U197" s="78"/>
      <c r="V197" s="78"/>
      <c r="W197" s="78"/>
      <c r="X197" s="78"/>
      <c r="Y197" s="78"/>
      <c r="Z197" s="78"/>
      <c r="AA197" s="78"/>
      <c r="AB197" s="78"/>
      <c r="AC197" s="78"/>
      <c r="AD197" s="78"/>
    </row>
    <row r="198" customFormat="false" ht="15" hidden="false" customHeight="true" outlineLevel="0" collapsed="false">
      <c r="A198" s="65" t="s">
        <v>322</v>
      </c>
      <c r="B198" s="65"/>
      <c r="C198" s="65"/>
      <c r="D198" s="65"/>
      <c r="E198" s="65"/>
      <c r="F198" s="65"/>
      <c r="G198" s="26"/>
      <c r="H198" s="56"/>
      <c r="I198" s="56"/>
      <c r="J198" s="56"/>
      <c r="K198" s="56"/>
      <c r="L198" s="56"/>
      <c r="M198" s="64"/>
      <c r="N198" s="64"/>
      <c r="O198" s="64"/>
      <c r="P198" s="64"/>
      <c r="Q198" s="64"/>
      <c r="R198" s="78"/>
      <c r="S198" s="78"/>
      <c r="T198" s="78"/>
      <c r="U198" s="78"/>
      <c r="V198" s="78"/>
      <c r="W198" s="78"/>
      <c r="X198" s="78"/>
      <c r="Y198" s="78"/>
      <c r="Z198" s="78"/>
      <c r="AA198" s="78"/>
      <c r="AB198" s="78"/>
      <c r="AC198" s="78"/>
      <c r="AD198" s="78"/>
    </row>
    <row r="199" customFormat="false" ht="15" hidden="false" customHeight="true" outlineLevel="0" collapsed="false">
      <c r="A199" s="65" t="s">
        <v>323</v>
      </c>
      <c r="B199" s="65"/>
      <c r="C199" s="65"/>
      <c r="D199" s="65"/>
      <c r="E199" s="65"/>
      <c r="F199" s="65"/>
      <c r="G199" s="26"/>
      <c r="H199" s="56"/>
      <c r="I199" s="56"/>
      <c r="J199" s="56"/>
      <c r="K199" s="56"/>
      <c r="L199" s="56"/>
      <c r="M199" s="64"/>
      <c r="N199" s="64"/>
      <c r="O199" s="64"/>
      <c r="P199" s="64"/>
      <c r="Q199" s="64"/>
      <c r="R199" s="78"/>
      <c r="S199" s="78"/>
      <c r="T199" s="78"/>
      <c r="U199" s="78"/>
      <c r="V199" s="78"/>
      <c r="W199" s="78"/>
      <c r="X199" s="78"/>
      <c r="Y199" s="78"/>
      <c r="Z199" s="78"/>
      <c r="AA199" s="78"/>
      <c r="AB199" s="78"/>
      <c r="AC199" s="78"/>
      <c r="AD199" s="78"/>
    </row>
    <row r="200" customFormat="false" ht="15" hidden="false" customHeight="true" outlineLevel="0" collapsed="false">
      <c r="A200" s="65" t="s">
        <v>324</v>
      </c>
      <c r="B200" s="65"/>
      <c r="C200" s="65"/>
      <c r="D200" s="65"/>
      <c r="E200" s="65"/>
      <c r="F200" s="65"/>
      <c r="G200" s="26"/>
      <c r="H200" s="56"/>
      <c r="I200" s="56"/>
      <c r="J200" s="56"/>
      <c r="K200" s="56"/>
      <c r="L200" s="56"/>
      <c r="M200" s="64"/>
      <c r="N200" s="64"/>
      <c r="O200" s="64"/>
      <c r="P200" s="64"/>
      <c r="Q200" s="64"/>
      <c r="R200" s="78"/>
      <c r="S200" s="78"/>
      <c r="T200" s="78"/>
      <c r="U200" s="78"/>
      <c r="V200" s="78"/>
      <c r="W200" s="78"/>
      <c r="X200" s="78"/>
      <c r="Y200" s="78"/>
      <c r="Z200" s="78"/>
      <c r="AA200" s="78"/>
      <c r="AB200" s="78"/>
      <c r="AC200" s="78"/>
      <c r="AD200" s="78"/>
    </row>
    <row r="201" customFormat="false" ht="15" hidden="false" customHeight="true" outlineLevel="0" collapsed="false">
      <c r="A201" s="65" t="s">
        <v>325</v>
      </c>
      <c r="B201" s="65"/>
      <c r="C201" s="65"/>
      <c r="D201" s="65"/>
      <c r="E201" s="65"/>
      <c r="F201" s="65"/>
      <c r="G201" s="26"/>
      <c r="H201" s="56"/>
      <c r="I201" s="56"/>
      <c r="J201" s="56"/>
      <c r="K201" s="56"/>
      <c r="L201" s="56"/>
      <c r="M201" s="64"/>
      <c r="N201" s="64"/>
      <c r="O201" s="64"/>
      <c r="P201" s="64"/>
      <c r="Q201" s="64"/>
      <c r="R201" s="78"/>
      <c r="S201" s="78"/>
      <c r="T201" s="78"/>
      <c r="U201" s="78"/>
      <c r="V201" s="78"/>
      <c r="W201" s="78"/>
      <c r="X201" s="78"/>
      <c r="Y201" s="78"/>
      <c r="Z201" s="78"/>
      <c r="AA201" s="78"/>
      <c r="AB201" s="78"/>
      <c r="AC201" s="78"/>
      <c r="AD201" s="78"/>
    </row>
    <row r="202" customFormat="false" ht="15" hidden="false" customHeight="true" outlineLevel="0" collapsed="false">
      <c r="A202" s="65" t="s">
        <v>326</v>
      </c>
      <c r="B202" s="65"/>
      <c r="C202" s="65"/>
      <c r="D202" s="65"/>
      <c r="E202" s="65"/>
      <c r="F202" s="65"/>
      <c r="G202" s="26"/>
      <c r="H202" s="56"/>
      <c r="I202" s="56"/>
      <c r="J202" s="56"/>
      <c r="K202" s="56"/>
      <c r="L202" s="56"/>
      <c r="M202" s="64"/>
      <c r="N202" s="64"/>
      <c r="O202" s="64"/>
      <c r="P202" s="64"/>
      <c r="Q202" s="64"/>
      <c r="R202" s="78"/>
      <c r="S202" s="78"/>
      <c r="T202" s="78"/>
      <c r="U202" s="78"/>
      <c r="V202" s="78"/>
      <c r="W202" s="78"/>
      <c r="X202" s="78"/>
      <c r="Y202" s="78"/>
      <c r="Z202" s="78"/>
      <c r="AA202" s="78"/>
      <c r="AB202" s="78"/>
      <c r="AC202" s="78"/>
      <c r="AD202" s="78"/>
    </row>
    <row r="203" customFormat="false" ht="15" hidden="false" customHeight="true" outlineLevel="0" collapsed="false">
      <c r="A203" s="65" t="s">
        <v>327</v>
      </c>
      <c r="B203" s="65"/>
      <c r="C203" s="65"/>
      <c r="D203" s="65"/>
      <c r="E203" s="65"/>
      <c r="F203" s="65"/>
      <c r="G203" s="26"/>
      <c r="H203" s="56"/>
      <c r="I203" s="56"/>
      <c r="J203" s="56"/>
      <c r="K203" s="56"/>
      <c r="L203" s="56"/>
      <c r="M203" s="64"/>
      <c r="N203" s="64"/>
      <c r="O203" s="64"/>
      <c r="P203" s="64"/>
      <c r="Q203" s="64"/>
      <c r="R203" s="78"/>
      <c r="S203" s="78"/>
      <c r="T203" s="78"/>
      <c r="U203" s="78"/>
      <c r="V203" s="78"/>
      <c r="W203" s="78"/>
      <c r="X203" s="78"/>
      <c r="Y203" s="78"/>
      <c r="Z203" s="78"/>
      <c r="AA203" s="78"/>
      <c r="AB203" s="78"/>
      <c r="AC203" s="78"/>
      <c r="AD203" s="78"/>
    </row>
    <row r="204" customFormat="false" ht="15" hidden="false" customHeight="true" outlineLevel="0" collapsed="false">
      <c r="A204" s="65" t="s">
        <v>328</v>
      </c>
      <c r="B204" s="65"/>
      <c r="C204" s="65"/>
      <c r="D204" s="65"/>
      <c r="E204" s="65"/>
      <c r="F204" s="65"/>
      <c r="G204" s="26"/>
      <c r="H204" s="56"/>
      <c r="I204" s="56"/>
      <c r="J204" s="56"/>
      <c r="K204" s="56"/>
      <c r="L204" s="56"/>
      <c r="M204" s="64"/>
      <c r="N204" s="64"/>
      <c r="O204" s="64"/>
      <c r="P204" s="64"/>
      <c r="Q204" s="64"/>
      <c r="R204" s="78"/>
      <c r="S204" s="78"/>
      <c r="T204" s="78"/>
      <c r="U204" s="78"/>
      <c r="V204" s="78"/>
      <c r="W204" s="78"/>
      <c r="X204" s="78"/>
      <c r="Y204" s="78"/>
      <c r="Z204" s="78"/>
      <c r="AA204" s="78"/>
      <c r="AB204" s="78"/>
      <c r="AC204" s="78"/>
      <c r="AD204" s="78"/>
    </row>
    <row r="205" customFormat="false" ht="15" hidden="false" customHeight="true" outlineLevel="0" collapsed="false">
      <c r="A205" s="65" t="s">
        <v>329</v>
      </c>
      <c r="B205" s="65"/>
      <c r="C205" s="65"/>
      <c r="D205" s="65"/>
      <c r="E205" s="65"/>
      <c r="F205" s="65"/>
      <c r="G205" s="26"/>
      <c r="H205" s="56"/>
      <c r="I205" s="56"/>
      <c r="J205" s="56"/>
      <c r="K205" s="56"/>
      <c r="L205" s="56"/>
      <c r="M205" s="64"/>
      <c r="N205" s="64"/>
      <c r="O205" s="64"/>
      <c r="P205" s="64"/>
      <c r="Q205" s="64"/>
      <c r="R205" s="78"/>
      <c r="S205" s="78"/>
      <c r="T205" s="78"/>
      <c r="U205" s="78"/>
      <c r="V205" s="78"/>
      <c r="W205" s="78"/>
      <c r="X205" s="78"/>
      <c r="Y205" s="78"/>
      <c r="Z205" s="78"/>
      <c r="AA205" s="78"/>
      <c r="AB205" s="78"/>
      <c r="AC205" s="78"/>
      <c r="AD205" s="78"/>
    </row>
    <row r="206" customFormat="false" ht="15" hidden="false" customHeight="true" outlineLevel="0" collapsed="false">
      <c r="A206" s="65" t="s">
        <v>330</v>
      </c>
      <c r="B206" s="65"/>
      <c r="C206" s="65"/>
      <c r="D206" s="65"/>
      <c r="E206" s="65"/>
      <c r="F206" s="65"/>
      <c r="G206" s="26"/>
      <c r="H206" s="56"/>
      <c r="I206" s="56"/>
      <c r="J206" s="56"/>
      <c r="K206" s="56"/>
      <c r="L206" s="56"/>
      <c r="M206" s="64"/>
      <c r="N206" s="64"/>
      <c r="O206" s="64"/>
      <c r="P206" s="64"/>
      <c r="Q206" s="64"/>
      <c r="R206" s="78"/>
      <c r="S206" s="78"/>
      <c r="T206" s="78"/>
      <c r="U206" s="78"/>
      <c r="V206" s="78"/>
      <c r="W206" s="78"/>
      <c r="X206" s="78"/>
      <c r="Y206" s="78"/>
      <c r="Z206" s="78"/>
      <c r="AA206" s="78"/>
      <c r="AB206" s="78"/>
      <c r="AC206" s="78"/>
      <c r="AD206" s="78"/>
    </row>
    <row r="207" customFormat="false" ht="15" hidden="false" customHeight="true" outlineLevel="0" collapsed="false">
      <c r="A207" s="65" t="s">
        <v>331</v>
      </c>
      <c r="B207" s="65"/>
      <c r="C207" s="65"/>
      <c r="D207" s="65"/>
      <c r="E207" s="65"/>
      <c r="F207" s="65"/>
      <c r="G207" s="26"/>
      <c r="H207" s="56"/>
      <c r="I207" s="56"/>
      <c r="J207" s="56"/>
      <c r="K207" s="56"/>
      <c r="L207" s="56"/>
      <c r="M207" s="64"/>
      <c r="N207" s="64"/>
      <c r="O207" s="64"/>
      <c r="P207" s="64"/>
      <c r="Q207" s="64"/>
      <c r="R207" s="78"/>
      <c r="S207" s="78"/>
      <c r="T207" s="78"/>
      <c r="U207" s="78"/>
      <c r="V207" s="78"/>
      <c r="W207" s="78"/>
      <c r="X207" s="78"/>
      <c r="Y207" s="78"/>
      <c r="Z207" s="78"/>
      <c r="AA207" s="78"/>
      <c r="AB207" s="78"/>
      <c r="AC207" s="78"/>
      <c r="AD207" s="78"/>
    </row>
    <row r="208" customFormat="false" ht="15" hidden="false" customHeight="true" outlineLevel="0" collapsed="false">
      <c r="A208" s="65" t="s">
        <v>332</v>
      </c>
      <c r="B208" s="65"/>
      <c r="C208" s="65"/>
      <c r="D208" s="65"/>
      <c r="E208" s="65"/>
      <c r="F208" s="65"/>
      <c r="G208" s="26"/>
      <c r="H208" s="56"/>
      <c r="I208" s="56"/>
      <c r="J208" s="56"/>
      <c r="K208" s="56"/>
      <c r="L208" s="56"/>
      <c r="M208" s="64"/>
      <c r="N208" s="64"/>
      <c r="O208" s="64"/>
      <c r="P208" s="64"/>
      <c r="Q208" s="64"/>
      <c r="R208" s="78"/>
      <c r="S208" s="78"/>
      <c r="T208" s="78"/>
      <c r="U208" s="78"/>
      <c r="V208" s="78"/>
      <c r="W208" s="78"/>
      <c r="X208" s="78"/>
      <c r="Y208" s="78"/>
      <c r="Z208" s="78"/>
      <c r="AA208" s="78"/>
      <c r="AB208" s="78"/>
      <c r="AC208" s="78"/>
      <c r="AD208" s="78"/>
    </row>
    <row r="209" customFormat="false" ht="15" hidden="false" customHeight="true" outlineLevel="0" collapsed="false">
      <c r="A209" s="65" t="s">
        <v>333</v>
      </c>
      <c r="B209" s="65"/>
      <c r="C209" s="65"/>
      <c r="D209" s="65"/>
      <c r="E209" s="65"/>
      <c r="F209" s="65"/>
      <c r="G209" s="26"/>
      <c r="H209" s="56"/>
      <c r="I209" s="56"/>
      <c r="J209" s="56"/>
      <c r="K209" s="56"/>
      <c r="L209" s="56"/>
      <c r="M209" s="64"/>
      <c r="N209" s="64"/>
      <c r="O209" s="64"/>
      <c r="P209" s="64"/>
      <c r="Q209" s="64"/>
      <c r="R209" s="78"/>
      <c r="S209" s="78"/>
      <c r="T209" s="78"/>
      <c r="U209" s="78"/>
      <c r="V209" s="78"/>
      <c r="W209" s="78"/>
      <c r="X209" s="78"/>
      <c r="Y209" s="78"/>
      <c r="Z209" s="78"/>
      <c r="AA209" s="78"/>
      <c r="AB209" s="78"/>
      <c r="AC209" s="78"/>
      <c r="AD209" s="78"/>
    </row>
    <row r="210" customFormat="false" ht="14.25" hidden="false" customHeight="true" outlineLevel="0" collapsed="false">
      <c r="A210" s="65" t="s">
        <v>334</v>
      </c>
      <c r="B210" s="65"/>
      <c r="C210" s="65"/>
      <c r="D210" s="65"/>
      <c r="E210" s="65"/>
      <c r="F210" s="65"/>
      <c r="G210" s="79"/>
      <c r="H210" s="79"/>
      <c r="I210" s="79"/>
      <c r="J210" s="79"/>
      <c r="K210" s="79"/>
      <c r="L210" s="79"/>
      <c r="M210" s="79"/>
      <c r="N210" s="79"/>
      <c r="O210" s="79"/>
      <c r="P210" s="79"/>
      <c r="Q210" s="79"/>
      <c r="R210" s="78"/>
      <c r="S210" s="78"/>
      <c r="T210" s="78"/>
      <c r="U210" s="78"/>
      <c r="V210" s="78"/>
      <c r="W210" s="78"/>
      <c r="X210" s="78"/>
      <c r="Y210" s="78"/>
      <c r="Z210" s="78"/>
      <c r="AA210" s="78"/>
      <c r="AB210" s="78"/>
      <c r="AC210" s="78"/>
      <c r="AD210" s="78"/>
    </row>
    <row r="211" customFormat="false" ht="14.25" hidden="false" customHeight="true" outlineLevel="0" collapsed="false">
      <c r="A211" s="65" t="s">
        <v>335</v>
      </c>
      <c r="B211" s="65"/>
      <c r="C211" s="65"/>
      <c r="D211" s="65"/>
      <c r="E211" s="65"/>
      <c r="F211" s="65"/>
      <c r="G211" s="79"/>
      <c r="H211" s="79"/>
      <c r="I211" s="79"/>
      <c r="J211" s="79"/>
      <c r="K211" s="79"/>
      <c r="L211" s="79"/>
      <c r="M211" s="79"/>
      <c r="N211" s="79"/>
      <c r="O211" s="79"/>
      <c r="P211" s="79"/>
      <c r="Q211" s="79"/>
      <c r="R211" s="78"/>
      <c r="S211" s="78"/>
      <c r="T211" s="78"/>
      <c r="U211" s="78"/>
      <c r="V211" s="78"/>
      <c r="W211" s="78"/>
      <c r="X211" s="78"/>
      <c r="Y211" s="78"/>
      <c r="Z211" s="78"/>
      <c r="AA211" s="78"/>
      <c r="AB211" s="78"/>
      <c r="AC211" s="78"/>
      <c r="AD211" s="78"/>
    </row>
    <row r="212" customFormat="false" ht="14.25" hidden="false" customHeight="true" outlineLevel="0" collapsed="false">
      <c r="A212" s="65" t="s">
        <v>336</v>
      </c>
      <c r="B212" s="65"/>
      <c r="C212" s="65"/>
      <c r="D212" s="65"/>
      <c r="E212" s="65"/>
      <c r="F212" s="65"/>
      <c r="G212" s="79"/>
      <c r="H212" s="79"/>
      <c r="I212" s="79"/>
      <c r="J212" s="79"/>
      <c r="K212" s="79"/>
      <c r="L212" s="79"/>
      <c r="M212" s="79"/>
      <c r="N212" s="79"/>
      <c r="O212" s="79"/>
      <c r="P212" s="79"/>
      <c r="Q212" s="79"/>
      <c r="R212" s="78"/>
      <c r="S212" s="78"/>
      <c r="T212" s="78"/>
      <c r="U212" s="78"/>
      <c r="V212" s="78"/>
      <c r="W212" s="78"/>
      <c r="X212" s="78"/>
      <c r="Y212" s="78"/>
      <c r="Z212" s="78"/>
      <c r="AA212" s="78"/>
      <c r="AB212" s="78"/>
      <c r="AC212" s="78"/>
      <c r="AD212" s="78"/>
    </row>
    <row r="213" customFormat="false" ht="14.25" hidden="false" customHeight="true" outlineLevel="0" collapsed="false">
      <c r="A213" s="65" t="s">
        <v>337</v>
      </c>
      <c r="B213" s="65"/>
      <c r="C213" s="65"/>
      <c r="D213" s="65"/>
      <c r="E213" s="65"/>
      <c r="F213" s="65"/>
      <c r="G213" s="79"/>
      <c r="H213" s="79"/>
      <c r="I213" s="79"/>
      <c r="J213" s="79"/>
      <c r="K213" s="79"/>
      <c r="L213" s="79"/>
      <c r="M213" s="79"/>
      <c r="N213" s="79"/>
      <c r="O213" s="79"/>
      <c r="P213" s="79"/>
      <c r="Q213" s="79"/>
      <c r="R213" s="78"/>
      <c r="S213" s="78"/>
      <c r="T213" s="78"/>
      <c r="U213" s="78"/>
      <c r="V213" s="78"/>
      <c r="W213" s="78"/>
      <c r="X213" s="78"/>
      <c r="Y213" s="78"/>
      <c r="Z213" s="78"/>
      <c r="AA213" s="78"/>
      <c r="AB213" s="78"/>
      <c r="AC213" s="78"/>
      <c r="AD213" s="78"/>
    </row>
    <row r="214" customFormat="false" ht="14.25" hidden="false" customHeight="true" outlineLevel="0" collapsed="false">
      <c r="A214" s="65" t="s">
        <v>338</v>
      </c>
      <c r="B214" s="65"/>
      <c r="C214" s="65"/>
      <c r="D214" s="65"/>
      <c r="E214" s="65"/>
      <c r="F214" s="65"/>
      <c r="G214" s="79"/>
      <c r="H214" s="79"/>
      <c r="I214" s="79"/>
      <c r="J214" s="79"/>
      <c r="K214" s="79"/>
      <c r="L214" s="79"/>
      <c r="M214" s="79"/>
      <c r="N214" s="79"/>
      <c r="O214" s="79"/>
      <c r="P214" s="79"/>
      <c r="Q214" s="79"/>
      <c r="R214" s="78"/>
      <c r="S214" s="78"/>
      <c r="T214" s="78"/>
      <c r="U214" s="78"/>
      <c r="V214" s="78"/>
      <c r="W214" s="78"/>
      <c r="X214" s="78"/>
      <c r="Y214" s="78"/>
      <c r="Z214" s="78"/>
      <c r="AA214" s="78"/>
      <c r="AB214" s="78"/>
      <c r="AC214" s="78"/>
      <c r="AD214" s="78"/>
    </row>
    <row r="215" customFormat="false" ht="14.25" hidden="false" customHeight="true" outlineLevel="0" collapsed="false">
      <c r="A215" s="65" t="s">
        <v>339</v>
      </c>
      <c r="B215" s="65"/>
      <c r="C215" s="65"/>
      <c r="D215" s="65"/>
      <c r="E215" s="65"/>
      <c r="F215" s="65"/>
      <c r="G215" s="79"/>
      <c r="H215" s="79"/>
      <c r="I215" s="79"/>
      <c r="J215" s="79"/>
      <c r="K215" s="79"/>
      <c r="L215" s="79"/>
      <c r="M215" s="79"/>
      <c r="N215" s="79"/>
      <c r="O215" s="79"/>
      <c r="P215" s="79"/>
      <c r="Q215" s="79"/>
      <c r="R215" s="78"/>
      <c r="S215" s="78"/>
      <c r="T215" s="78"/>
      <c r="U215" s="78"/>
      <c r="V215" s="78"/>
      <c r="W215" s="78"/>
      <c r="X215" s="78"/>
      <c r="Y215" s="78"/>
      <c r="Z215" s="78"/>
      <c r="AA215" s="78"/>
      <c r="AB215" s="78"/>
      <c r="AC215" s="78"/>
      <c r="AD215" s="78"/>
    </row>
    <row r="216" customFormat="false" ht="14.25" hidden="false" customHeight="true" outlineLevel="0" collapsed="false">
      <c r="A216" s="65" t="s">
        <v>340</v>
      </c>
      <c r="B216" s="65"/>
      <c r="C216" s="65"/>
      <c r="D216" s="65"/>
      <c r="E216" s="65"/>
      <c r="F216" s="65"/>
      <c r="G216" s="79"/>
      <c r="H216" s="79"/>
      <c r="I216" s="79"/>
      <c r="J216" s="79"/>
      <c r="K216" s="79"/>
      <c r="L216" s="79"/>
      <c r="M216" s="79"/>
      <c r="N216" s="79"/>
      <c r="O216" s="79"/>
      <c r="P216" s="79"/>
      <c r="Q216" s="79"/>
      <c r="R216" s="78"/>
      <c r="S216" s="78"/>
      <c r="T216" s="78"/>
      <c r="U216" s="78"/>
      <c r="V216" s="78"/>
      <c r="W216" s="78"/>
      <c r="X216" s="78"/>
      <c r="Y216" s="78"/>
      <c r="Z216" s="78"/>
      <c r="AA216" s="78"/>
      <c r="AB216" s="78"/>
      <c r="AC216" s="78"/>
      <c r="AD216" s="78"/>
    </row>
    <row r="217" customFormat="false" ht="14.25" hidden="false" customHeight="true" outlineLevel="0" collapsed="false">
      <c r="A217" s="65" t="s">
        <v>341</v>
      </c>
      <c r="B217" s="65"/>
      <c r="C217" s="65"/>
      <c r="D217" s="65"/>
      <c r="E217" s="65"/>
      <c r="F217" s="65"/>
      <c r="G217" s="79"/>
      <c r="H217" s="79"/>
      <c r="I217" s="79"/>
      <c r="J217" s="79"/>
      <c r="K217" s="79"/>
      <c r="L217" s="79"/>
      <c r="M217" s="79"/>
      <c r="N217" s="79"/>
      <c r="O217" s="79"/>
      <c r="P217" s="79"/>
      <c r="Q217" s="79"/>
      <c r="R217" s="78"/>
      <c r="S217" s="78"/>
      <c r="T217" s="78"/>
      <c r="U217" s="78"/>
      <c r="V217" s="78"/>
      <c r="W217" s="78"/>
      <c r="X217" s="78"/>
      <c r="Y217" s="78"/>
      <c r="Z217" s="78"/>
      <c r="AA217" s="78"/>
      <c r="AB217" s="78"/>
      <c r="AC217" s="78"/>
      <c r="AD217" s="78"/>
    </row>
    <row r="218" customFormat="false" ht="14.25" hidden="false" customHeight="true" outlineLevel="0" collapsed="false">
      <c r="A218" s="65" t="s">
        <v>342</v>
      </c>
      <c r="B218" s="65"/>
      <c r="C218" s="65"/>
      <c r="D218" s="65"/>
      <c r="E218" s="65"/>
      <c r="F218" s="65"/>
      <c r="G218" s="79"/>
      <c r="H218" s="79"/>
      <c r="I218" s="79"/>
      <c r="J218" s="79"/>
      <c r="K218" s="79"/>
      <c r="L218" s="79"/>
      <c r="M218" s="79"/>
      <c r="N218" s="79"/>
      <c r="O218" s="79"/>
      <c r="P218" s="79"/>
      <c r="Q218" s="79"/>
      <c r="R218" s="78"/>
      <c r="S218" s="78"/>
      <c r="T218" s="78"/>
      <c r="U218" s="78"/>
      <c r="V218" s="78"/>
      <c r="W218" s="78"/>
      <c r="X218" s="78"/>
      <c r="Y218" s="78"/>
      <c r="Z218" s="78"/>
      <c r="AA218" s="78"/>
      <c r="AB218" s="78"/>
      <c r="AC218" s="78"/>
      <c r="AD218" s="78"/>
    </row>
    <row r="219" customFormat="false" ht="14.25" hidden="false" customHeight="true" outlineLevel="0" collapsed="false">
      <c r="A219" s="65" t="s">
        <v>343</v>
      </c>
      <c r="B219" s="65"/>
      <c r="C219" s="65"/>
      <c r="D219" s="65"/>
      <c r="E219" s="65"/>
      <c r="F219" s="65"/>
      <c r="G219" s="79"/>
      <c r="H219" s="79"/>
      <c r="I219" s="79"/>
      <c r="J219" s="79"/>
      <c r="K219" s="79"/>
      <c r="L219" s="79"/>
      <c r="M219" s="79"/>
      <c r="N219" s="79"/>
      <c r="O219" s="79"/>
      <c r="P219" s="79"/>
      <c r="Q219" s="79"/>
      <c r="R219" s="78"/>
      <c r="S219" s="78"/>
      <c r="T219" s="78"/>
      <c r="U219" s="78"/>
      <c r="V219" s="78"/>
      <c r="W219" s="78"/>
      <c r="X219" s="78"/>
      <c r="Y219" s="78"/>
      <c r="Z219" s="78"/>
      <c r="AA219" s="78"/>
      <c r="AB219" s="78"/>
      <c r="AC219" s="78"/>
      <c r="AD219" s="78"/>
    </row>
    <row r="220" customFormat="false" ht="14.25" hidden="false" customHeight="true" outlineLevel="0" collapsed="false">
      <c r="A220" s="65" t="s">
        <v>344</v>
      </c>
      <c r="B220" s="65"/>
      <c r="C220" s="65"/>
      <c r="D220" s="65"/>
      <c r="E220" s="65"/>
      <c r="F220" s="65"/>
      <c r="G220" s="79"/>
      <c r="H220" s="79"/>
      <c r="I220" s="79"/>
      <c r="J220" s="79"/>
      <c r="K220" s="79"/>
      <c r="L220" s="79"/>
      <c r="M220" s="79"/>
      <c r="N220" s="79"/>
      <c r="O220" s="79"/>
      <c r="P220" s="79"/>
      <c r="Q220" s="79"/>
      <c r="R220" s="78"/>
      <c r="S220" s="78"/>
      <c r="T220" s="78"/>
      <c r="U220" s="78"/>
      <c r="V220" s="78"/>
      <c r="W220" s="78"/>
      <c r="X220" s="78"/>
      <c r="Y220" s="78"/>
      <c r="Z220" s="78"/>
      <c r="AA220" s="78"/>
      <c r="AB220" s="78"/>
      <c r="AC220" s="78"/>
      <c r="AD220" s="78"/>
    </row>
    <row r="221" customFormat="false" ht="14.25" hidden="false" customHeight="true" outlineLevel="0" collapsed="false">
      <c r="A221" s="65" t="s">
        <v>345</v>
      </c>
      <c r="B221" s="65"/>
      <c r="C221" s="65"/>
      <c r="D221" s="65"/>
      <c r="E221" s="65"/>
      <c r="F221" s="65"/>
      <c r="G221" s="79"/>
      <c r="H221" s="79"/>
      <c r="I221" s="79"/>
      <c r="J221" s="79"/>
      <c r="K221" s="79"/>
      <c r="L221" s="79"/>
      <c r="M221" s="79"/>
      <c r="N221" s="79"/>
      <c r="O221" s="79"/>
      <c r="P221" s="79"/>
      <c r="Q221" s="79"/>
      <c r="R221" s="78"/>
      <c r="S221" s="78"/>
      <c r="T221" s="78"/>
      <c r="U221" s="78"/>
      <c r="V221" s="78"/>
      <c r="W221" s="78"/>
      <c r="X221" s="78"/>
      <c r="Y221" s="78"/>
      <c r="Z221" s="78"/>
      <c r="AA221" s="78"/>
      <c r="AB221" s="78"/>
      <c r="AC221" s="78"/>
      <c r="AD221" s="78"/>
    </row>
    <row r="222" customFormat="false" ht="14.25" hidden="false" customHeight="true" outlineLevel="0" collapsed="false">
      <c r="A222" s="65" t="s">
        <v>346</v>
      </c>
      <c r="B222" s="65"/>
      <c r="C222" s="65"/>
      <c r="D222" s="65"/>
      <c r="E222" s="65"/>
      <c r="F222" s="65"/>
      <c r="G222" s="79"/>
      <c r="H222" s="79"/>
      <c r="I222" s="79"/>
      <c r="J222" s="79"/>
      <c r="K222" s="79"/>
      <c r="L222" s="79"/>
      <c r="M222" s="79"/>
      <c r="N222" s="79"/>
      <c r="O222" s="79"/>
      <c r="P222" s="79"/>
      <c r="Q222" s="79"/>
      <c r="R222" s="78"/>
      <c r="S222" s="78"/>
      <c r="T222" s="78"/>
      <c r="U222" s="78"/>
      <c r="V222" s="78"/>
      <c r="W222" s="78"/>
      <c r="X222" s="78"/>
      <c r="Y222" s="78"/>
      <c r="Z222" s="78"/>
      <c r="AA222" s="78"/>
      <c r="AB222" s="78"/>
      <c r="AC222" s="78"/>
      <c r="AD222" s="78"/>
    </row>
    <row r="223" customFormat="false" ht="14.25" hidden="false" customHeight="true" outlineLevel="0" collapsed="false">
      <c r="A223" s="65" t="s">
        <v>347</v>
      </c>
      <c r="B223" s="65"/>
      <c r="C223" s="65"/>
      <c r="D223" s="65"/>
      <c r="E223" s="65"/>
      <c r="F223" s="65"/>
      <c r="G223" s="79"/>
      <c r="H223" s="79"/>
      <c r="I223" s="79"/>
      <c r="J223" s="79"/>
      <c r="K223" s="79"/>
      <c r="L223" s="79"/>
      <c r="M223" s="79"/>
      <c r="N223" s="79"/>
      <c r="O223" s="79"/>
      <c r="P223" s="79"/>
      <c r="Q223" s="79"/>
      <c r="R223" s="78"/>
      <c r="S223" s="78"/>
      <c r="T223" s="78"/>
      <c r="U223" s="78"/>
      <c r="V223" s="78"/>
      <c r="W223" s="78"/>
      <c r="X223" s="78"/>
      <c r="Y223" s="78"/>
      <c r="Z223" s="78"/>
      <c r="AA223" s="78"/>
      <c r="AB223" s="78"/>
      <c r="AC223" s="78"/>
      <c r="AD223" s="78"/>
    </row>
    <row r="224" customFormat="false" ht="14.25" hidden="false" customHeight="true" outlineLevel="0" collapsed="false">
      <c r="A224" s="65" t="s">
        <v>348</v>
      </c>
      <c r="B224" s="65"/>
      <c r="C224" s="65"/>
      <c r="D224" s="65"/>
      <c r="E224" s="65"/>
      <c r="F224" s="65"/>
      <c r="G224" s="79"/>
      <c r="H224" s="79"/>
      <c r="I224" s="79"/>
      <c r="J224" s="79"/>
      <c r="K224" s="79"/>
      <c r="L224" s="79"/>
      <c r="M224" s="79"/>
      <c r="N224" s="79"/>
      <c r="O224" s="79"/>
      <c r="P224" s="79"/>
      <c r="Q224" s="79"/>
      <c r="R224" s="78"/>
      <c r="S224" s="78"/>
      <c r="T224" s="78"/>
      <c r="U224" s="78"/>
      <c r="V224" s="78"/>
      <c r="W224" s="78"/>
      <c r="X224" s="78"/>
      <c r="Y224" s="78"/>
      <c r="Z224" s="78"/>
      <c r="AA224" s="78"/>
      <c r="AB224" s="78"/>
      <c r="AC224" s="78"/>
      <c r="AD224" s="78"/>
    </row>
    <row r="225" customFormat="false" ht="14.25" hidden="false" customHeight="true" outlineLevel="0" collapsed="false">
      <c r="A225" s="65" t="s">
        <v>349</v>
      </c>
      <c r="B225" s="65"/>
      <c r="C225" s="65"/>
      <c r="D225" s="65"/>
      <c r="E225" s="65"/>
      <c r="F225" s="65"/>
      <c r="G225" s="79"/>
      <c r="H225" s="79"/>
      <c r="I225" s="79"/>
      <c r="J225" s="79"/>
      <c r="K225" s="79"/>
      <c r="L225" s="79"/>
      <c r="M225" s="79"/>
      <c r="N225" s="79"/>
      <c r="O225" s="79"/>
      <c r="P225" s="79"/>
      <c r="Q225" s="79"/>
      <c r="R225" s="78"/>
      <c r="S225" s="78"/>
      <c r="T225" s="78"/>
      <c r="U225" s="78"/>
      <c r="V225" s="78"/>
      <c r="W225" s="78"/>
      <c r="X225" s="78"/>
      <c r="Y225" s="78"/>
      <c r="Z225" s="78"/>
      <c r="AA225" s="78"/>
      <c r="AB225" s="78"/>
      <c r="AC225" s="78"/>
      <c r="AD225" s="78"/>
    </row>
    <row r="226" customFormat="false" ht="14.25" hidden="false" customHeight="true" outlineLevel="0" collapsed="false">
      <c r="A226" s="65" t="s">
        <v>350</v>
      </c>
      <c r="B226" s="65"/>
      <c r="C226" s="65"/>
      <c r="D226" s="65"/>
      <c r="E226" s="65"/>
      <c r="F226" s="65"/>
      <c r="G226" s="79"/>
      <c r="H226" s="79"/>
      <c r="I226" s="79"/>
      <c r="J226" s="79"/>
      <c r="K226" s="79"/>
      <c r="L226" s="79"/>
      <c r="M226" s="79"/>
      <c r="N226" s="79"/>
      <c r="O226" s="79"/>
      <c r="P226" s="79"/>
      <c r="Q226" s="79"/>
      <c r="R226" s="78"/>
      <c r="S226" s="78"/>
      <c r="T226" s="78"/>
      <c r="U226" s="78"/>
      <c r="V226" s="78"/>
      <c r="W226" s="78"/>
      <c r="X226" s="78"/>
      <c r="Y226" s="78"/>
      <c r="Z226" s="78"/>
      <c r="AA226" s="78"/>
      <c r="AB226" s="78"/>
      <c r="AC226" s="78"/>
      <c r="AD226" s="78"/>
    </row>
    <row r="227" customFormat="false" ht="14.25" hidden="false" customHeight="true" outlineLevel="0" collapsed="false">
      <c r="A227" s="65" t="s">
        <v>351</v>
      </c>
      <c r="B227" s="65"/>
      <c r="C227" s="65"/>
      <c r="D227" s="65"/>
      <c r="E227" s="65"/>
      <c r="F227" s="65"/>
      <c r="G227" s="79"/>
      <c r="H227" s="79"/>
      <c r="I227" s="79"/>
      <c r="J227" s="79"/>
      <c r="K227" s="79"/>
      <c r="L227" s="79"/>
      <c r="M227" s="79"/>
      <c r="N227" s="79"/>
      <c r="O227" s="79"/>
      <c r="P227" s="79"/>
      <c r="Q227" s="79"/>
      <c r="R227" s="78"/>
      <c r="S227" s="78"/>
      <c r="T227" s="78"/>
      <c r="U227" s="78"/>
      <c r="V227" s="78"/>
      <c r="W227" s="78"/>
      <c r="X227" s="78"/>
      <c r="Y227" s="78"/>
      <c r="Z227" s="78"/>
      <c r="AA227" s="78"/>
      <c r="AB227" s="78"/>
      <c r="AC227" s="78"/>
      <c r="AD227" s="78"/>
    </row>
    <row r="228" customFormat="false" ht="14.25" hidden="false" customHeight="true" outlineLevel="0" collapsed="false">
      <c r="A228" s="65" t="s">
        <v>352</v>
      </c>
      <c r="B228" s="65"/>
      <c r="C228" s="65"/>
      <c r="D228" s="65"/>
      <c r="E228" s="65"/>
      <c r="F228" s="65"/>
      <c r="G228" s="79"/>
      <c r="H228" s="79"/>
      <c r="I228" s="79"/>
      <c r="J228" s="79"/>
      <c r="K228" s="79"/>
      <c r="L228" s="79"/>
      <c r="M228" s="79"/>
      <c r="N228" s="79"/>
      <c r="O228" s="79"/>
      <c r="P228" s="79"/>
      <c r="Q228" s="79"/>
      <c r="R228" s="78"/>
      <c r="S228" s="78"/>
      <c r="T228" s="78"/>
      <c r="U228" s="78"/>
      <c r="V228" s="78"/>
      <c r="W228" s="78"/>
      <c r="X228" s="78"/>
      <c r="Y228" s="78"/>
      <c r="Z228" s="78"/>
      <c r="AA228" s="78"/>
      <c r="AB228" s="78"/>
      <c r="AC228" s="78"/>
      <c r="AD228" s="78"/>
    </row>
    <row r="229" customFormat="false" ht="14.25" hidden="false" customHeight="true" outlineLevel="0" collapsed="false">
      <c r="A229" s="65" t="s">
        <v>353</v>
      </c>
      <c r="B229" s="65"/>
      <c r="C229" s="65"/>
      <c r="D229" s="65"/>
      <c r="E229" s="65"/>
      <c r="F229" s="65"/>
      <c r="G229" s="79"/>
      <c r="H229" s="79"/>
      <c r="I229" s="79"/>
      <c r="J229" s="79"/>
      <c r="K229" s="79"/>
      <c r="L229" s="79"/>
      <c r="M229" s="79"/>
      <c r="N229" s="79"/>
      <c r="O229" s="79"/>
      <c r="P229" s="79"/>
      <c r="Q229" s="79"/>
      <c r="R229" s="78"/>
      <c r="S229" s="78"/>
      <c r="T229" s="78"/>
      <c r="U229" s="78"/>
      <c r="V229" s="78"/>
      <c r="W229" s="78"/>
      <c r="X229" s="78"/>
      <c r="Y229" s="78"/>
      <c r="Z229" s="78"/>
      <c r="AA229" s="78"/>
      <c r="AB229" s="78"/>
      <c r="AC229" s="78"/>
      <c r="AD229" s="78"/>
    </row>
    <row r="230" customFormat="false" ht="14.25" hidden="false" customHeight="true" outlineLevel="0" collapsed="false">
      <c r="A230" s="80"/>
      <c r="B230" s="80"/>
      <c r="C230" s="80"/>
      <c r="D230" s="80"/>
      <c r="E230" s="80"/>
      <c r="F230" s="80"/>
      <c r="G230" s="80"/>
      <c r="H230" s="80"/>
      <c r="I230" s="80"/>
      <c r="J230" s="80"/>
      <c r="K230" s="80"/>
      <c r="L230" s="80"/>
      <c r="M230" s="80"/>
      <c r="N230" s="80"/>
      <c r="O230" s="80"/>
      <c r="P230" s="80"/>
      <c r="Q230" s="80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</row>
    <row r="231" customFormat="false" ht="14.25" hidden="false" customHeight="true" outlineLevel="0" collapsed="false">
      <c r="A231" s="80"/>
      <c r="B231" s="80"/>
      <c r="C231" s="80"/>
      <c r="D231" s="80"/>
      <c r="E231" s="80"/>
      <c r="F231" s="80"/>
      <c r="G231" s="80"/>
      <c r="H231" s="80"/>
      <c r="I231" s="80"/>
      <c r="J231" s="80"/>
      <c r="K231" s="80"/>
      <c r="L231" s="80"/>
      <c r="M231" s="80"/>
      <c r="N231" s="80"/>
      <c r="O231" s="80"/>
      <c r="P231" s="80"/>
      <c r="Q231" s="80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</row>
    <row r="232" customFormat="false" ht="14.25" hidden="false" customHeight="true" outlineLevel="0" collapsed="false">
      <c r="A232" s="80"/>
      <c r="B232" s="80"/>
      <c r="C232" s="80"/>
      <c r="D232" s="80"/>
      <c r="E232" s="80"/>
      <c r="F232" s="80"/>
      <c r="G232" s="80"/>
      <c r="H232" s="80"/>
      <c r="I232" s="80"/>
      <c r="J232" s="80"/>
      <c r="K232" s="80"/>
      <c r="L232" s="80"/>
      <c r="M232" s="80"/>
      <c r="N232" s="80"/>
      <c r="O232" s="80"/>
      <c r="P232" s="80"/>
      <c r="Q232" s="80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</row>
    <row r="233" customFormat="false" ht="14.25" hidden="false" customHeight="true" outlineLevel="0" collapsed="false">
      <c r="A233" s="80"/>
      <c r="B233" s="80"/>
      <c r="C233" s="80"/>
      <c r="D233" s="80"/>
      <c r="E233" s="80"/>
      <c r="F233" s="80"/>
      <c r="G233" s="80"/>
      <c r="H233" s="80"/>
      <c r="I233" s="80"/>
      <c r="J233" s="80"/>
      <c r="K233" s="80"/>
      <c r="L233" s="80"/>
      <c r="M233" s="80"/>
      <c r="N233" s="80"/>
      <c r="O233" s="80"/>
      <c r="P233" s="80"/>
      <c r="Q233" s="80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</row>
    <row r="234" customFormat="false" ht="14.25" hidden="false" customHeight="true" outlineLevel="0" collapsed="false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</row>
    <row r="235" customFormat="false" ht="14.25" hidden="false" customHeight="true" outlineLevel="0" collapsed="false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</row>
    <row r="236" customFormat="false" ht="14.25" hidden="false" customHeight="true" outlineLevel="0" collapsed="false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</row>
    <row r="237" customFormat="false" ht="14.25" hidden="false" customHeight="true" outlineLevel="0" collapsed="false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</row>
    <row r="238" customFormat="false" ht="14.25" hidden="false" customHeight="true" outlineLevel="0" collapsed="false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</row>
    <row r="239" customFormat="false" ht="14.25" hidden="false" customHeight="true" outlineLevel="0" collapsed="false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</row>
    <row r="240" customFormat="false" ht="14.25" hidden="false" customHeight="true" outlineLevel="0" collapsed="false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</row>
    <row r="241" customFormat="false" ht="14.25" hidden="false" customHeight="true" outlineLevel="0" collapsed="false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</row>
    <row r="242" customFormat="false" ht="14.25" hidden="false" customHeight="true" outlineLevel="0" collapsed="false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</row>
    <row r="243" customFormat="false" ht="14.25" hidden="false" customHeight="true" outlineLevel="0" collapsed="false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</row>
    <row r="244" customFormat="false" ht="14.25" hidden="false" customHeight="true" outlineLevel="0" collapsed="false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</row>
    <row r="245" customFormat="false" ht="14.25" hidden="false" customHeight="true" outlineLevel="0" collapsed="false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</row>
    <row r="246" customFormat="false" ht="14.25" hidden="false" customHeight="true" outlineLevel="0" collapsed="false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</row>
    <row r="247" customFormat="false" ht="14.25" hidden="false" customHeight="true" outlineLevel="0" collapsed="false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</row>
    <row r="248" customFormat="false" ht="14.25" hidden="false" customHeight="true" outlineLevel="0" collapsed="false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</row>
    <row r="249" customFormat="false" ht="14.25" hidden="false" customHeight="true" outlineLevel="0" collapsed="false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</row>
    <row r="250" customFormat="false" ht="14.25" hidden="false" customHeight="true" outlineLevel="0" collapsed="false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</row>
    <row r="251" customFormat="false" ht="14.25" hidden="false" customHeight="true" outlineLevel="0" collapsed="false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</row>
    <row r="252" customFormat="false" ht="14.25" hidden="false" customHeight="true" outlineLevel="0" collapsed="false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</row>
    <row r="253" customFormat="false" ht="14.25" hidden="false" customHeight="true" outlineLevel="0" collapsed="false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</row>
    <row r="254" customFormat="false" ht="14.25" hidden="false" customHeight="true" outlineLevel="0" collapsed="false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</row>
    <row r="255" customFormat="false" ht="14.25" hidden="false" customHeight="true" outlineLevel="0" collapsed="false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</row>
    <row r="256" customFormat="false" ht="14.25" hidden="false" customHeight="true" outlineLevel="0" collapsed="false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</row>
    <row r="257" customFormat="false" ht="14.25" hidden="false" customHeight="true" outlineLevel="0" collapsed="false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</row>
    <row r="258" customFormat="false" ht="14.25" hidden="false" customHeight="true" outlineLevel="0" collapsed="false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</row>
    <row r="259" customFormat="false" ht="14.25" hidden="false" customHeight="true" outlineLevel="0" collapsed="false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</row>
    <row r="260" customFormat="false" ht="14.25" hidden="false" customHeight="true" outlineLevel="0" collapsed="false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</row>
    <row r="261" customFormat="false" ht="14.25" hidden="false" customHeight="true" outlineLevel="0" collapsed="false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</row>
    <row r="262" customFormat="false" ht="14.25" hidden="false" customHeight="true" outlineLevel="0" collapsed="false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</row>
    <row r="263" customFormat="false" ht="14.25" hidden="false" customHeight="true" outlineLevel="0" collapsed="false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</row>
    <row r="264" customFormat="false" ht="14.25" hidden="false" customHeight="true" outlineLevel="0" collapsed="false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</row>
    <row r="265" customFormat="false" ht="14.25" hidden="false" customHeight="true" outlineLevel="0" collapsed="false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</row>
    <row r="266" customFormat="false" ht="14.25" hidden="false" customHeight="true" outlineLevel="0" collapsed="false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</row>
    <row r="267" customFormat="false" ht="14.25" hidden="false" customHeight="true" outlineLevel="0" collapsed="false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</row>
    <row r="268" customFormat="false" ht="14.25" hidden="false" customHeight="true" outlineLevel="0" collapsed="false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</row>
    <row r="269" customFormat="false" ht="14.25" hidden="false" customHeight="true" outlineLevel="0" collapsed="false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</row>
    <row r="270" customFormat="false" ht="14.25" hidden="false" customHeight="true" outlineLevel="0" collapsed="false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</row>
    <row r="271" customFormat="false" ht="14.25" hidden="false" customHeight="true" outlineLevel="0" collapsed="false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</row>
    <row r="272" customFormat="false" ht="14.25" hidden="false" customHeight="true" outlineLevel="0" collapsed="false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</row>
    <row r="273" customFormat="false" ht="14.25" hidden="false" customHeight="true" outlineLevel="0" collapsed="false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</row>
    <row r="274" customFormat="false" ht="14.25" hidden="false" customHeight="true" outlineLevel="0" collapsed="false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</row>
    <row r="275" customFormat="false" ht="14.25" hidden="false" customHeight="true" outlineLevel="0" collapsed="false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</row>
    <row r="276" customFormat="false" ht="14.25" hidden="false" customHeight="true" outlineLevel="0" collapsed="false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</row>
    <row r="277" customFormat="false" ht="14.25" hidden="false" customHeight="true" outlineLevel="0" collapsed="false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</row>
    <row r="278" customFormat="false" ht="14.25" hidden="false" customHeight="true" outlineLevel="0" collapsed="false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</row>
    <row r="279" customFormat="false" ht="14.25" hidden="false" customHeight="true" outlineLevel="0" collapsed="false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</row>
    <row r="280" customFormat="false" ht="14.25" hidden="false" customHeight="true" outlineLevel="0" collapsed="false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</row>
    <row r="281" customFormat="false" ht="14.25" hidden="false" customHeight="true" outlineLevel="0" collapsed="false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</row>
    <row r="282" customFormat="false" ht="14.25" hidden="false" customHeight="true" outlineLevel="0" collapsed="false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</row>
    <row r="283" customFormat="false" ht="14.25" hidden="false" customHeight="true" outlineLevel="0" collapsed="false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</row>
    <row r="284" customFormat="false" ht="14.25" hidden="false" customHeight="true" outlineLevel="0" collapsed="false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</row>
    <row r="285" customFormat="false" ht="14.25" hidden="false" customHeight="true" outlineLevel="0" collapsed="false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</row>
    <row r="286" customFormat="false" ht="14.25" hidden="false" customHeight="true" outlineLevel="0" collapsed="false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</row>
    <row r="287" customFormat="false" ht="14.25" hidden="false" customHeight="true" outlineLevel="0" collapsed="false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</row>
    <row r="288" customFormat="false" ht="14.25" hidden="false" customHeight="true" outlineLevel="0" collapsed="false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</row>
    <row r="289" customFormat="false" ht="14.25" hidden="false" customHeight="true" outlineLevel="0" collapsed="false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</row>
    <row r="290" customFormat="false" ht="14.25" hidden="false" customHeight="true" outlineLevel="0" collapsed="false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</row>
    <row r="291" customFormat="false" ht="14.25" hidden="false" customHeight="true" outlineLevel="0" collapsed="false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</row>
    <row r="292" customFormat="false" ht="14.25" hidden="false" customHeight="true" outlineLevel="0" collapsed="false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</row>
    <row r="293" customFormat="false" ht="14.25" hidden="false" customHeight="true" outlineLevel="0" collapsed="false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</row>
    <row r="294" customFormat="false" ht="14.25" hidden="false" customHeight="true" outlineLevel="0" collapsed="false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</row>
    <row r="295" customFormat="false" ht="14.25" hidden="false" customHeight="true" outlineLevel="0" collapsed="false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</row>
    <row r="296" customFormat="false" ht="14.25" hidden="false" customHeight="true" outlineLevel="0" collapsed="false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</row>
    <row r="297" customFormat="false" ht="14.25" hidden="false" customHeight="true" outlineLevel="0" collapsed="false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</row>
    <row r="298" customFormat="false" ht="14.25" hidden="false" customHeight="true" outlineLevel="0" collapsed="false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</row>
    <row r="299" customFormat="false" ht="14.25" hidden="false" customHeight="true" outlineLevel="0" collapsed="false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</row>
    <row r="300" customFormat="false" ht="14.25" hidden="false" customHeight="true" outlineLevel="0" collapsed="false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</row>
    <row r="301" customFormat="false" ht="14.25" hidden="false" customHeight="true" outlineLevel="0" collapsed="false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</row>
    <row r="302" customFormat="false" ht="14.25" hidden="false" customHeight="true" outlineLevel="0" collapsed="false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</row>
    <row r="303" customFormat="false" ht="14.25" hidden="false" customHeight="true" outlineLevel="0" collapsed="false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</row>
    <row r="304" customFormat="false" ht="14.25" hidden="false" customHeight="true" outlineLevel="0" collapsed="false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</row>
    <row r="305" customFormat="false" ht="14.25" hidden="false" customHeight="true" outlineLevel="0" collapsed="false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</row>
    <row r="306" customFormat="false" ht="14.25" hidden="false" customHeight="true" outlineLevel="0" collapsed="false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</row>
    <row r="307" customFormat="false" ht="14.25" hidden="false" customHeight="true" outlineLevel="0" collapsed="false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</row>
    <row r="308" customFormat="false" ht="14.25" hidden="false" customHeight="true" outlineLevel="0" collapsed="false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</row>
    <row r="309" customFormat="false" ht="14.25" hidden="false" customHeight="true" outlineLevel="0" collapsed="false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</row>
    <row r="310" customFormat="false" ht="14.25" hidden="false" customHeight="true" outlineLevel="0" collapsed="false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</row>
    <row r="311" customFormat="false" ht="14.25" hidden="false" customHeight="true" outlineLevel="0" collapsed="false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</row>
    <row r="312" customFormat="false" ht="14.25" hidden="false" customHeight="true" outlineLevel="0" collapsed="false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</row>
    <row r="313" customFormat="false" ht="14.25" hidden="false" customHeight="true" outlineLevel="0" collapsed="false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</row>
    <row r="314" customFormat="false" ht="14.25" hidden="false" customHeight="true" outlineLevel="0" collapsed="false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</row>
    <row r="315" customFormat="false" ht="14.25" hidden="false" customHeight="true" outlineLevel="0" collapsed="false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</row>
    <row r="316" customFormat="false" ht="14.25" hidden="false" customHeight="true" outlineLevel="0" collapsed="false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</row>
    <row r="317" customFormat="false" ht="14.25" hidden="false" customHeight="true" outlineLevel="0" collapsed="false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</row>
    <row r="318" customFormat="false" ht="14.25" hidden="false" customHeight="true" outlineLevel="0" collapsed="false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</row>
    <row r="319" customFormat="false" ht="14.25" hidden="false" customHeight="true" outlineLevel="0" collapsed="false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</row>
    <row r="320" customFormat="false" ht="14.25" hidden="false" customHeight="true" outlineLevel="0" collapsed="false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</row>
    <row r="321" customFormat="false" ht="14.25" hidden="false" customHeight="true" outlineLevel="0" collapsed="false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</row>
    <row r="322" customFormat="false" ht="14.25" hidden="false" customHeight="true" outlineLevel="0" collapsed="false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</row>
    <row r="323" customFormat="false" ht="14.25" hidden="false" customHeight="true" outlineLevel="0" collapsed="false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</row>
    <row r="324" customFormat="false" ht="14.25" hidden="false" customHeight="true" outlineLevel="0" collapsed="false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</row>
    <row r="325" customFormat="false" ht="14.25" hidden="false" customHeight="true" outlineLevel="0" collapsed="false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</row>
    <row r="326" customFormat="false" ht="14.25" hidden="false" customHeight="true" outlineLevel="0" collapsed="false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</row>
    <row r="327" customFormat="false" ht="14.25" hidden="false" customHeight="true" outlineLevel="0" collapsed="false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</row>
    <row r="328" customFormat="false" ht="14.25" hidden="false" customHeight="true" outlineLevel="0" collapsed="false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</row>
    <row r="329" customFormat="false" ht="14.25" hidden="false" customHeight="true" outlineLevel="0" collapsed="false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</row>
    <row r="330" customFormat="false" ht="14.25" hidden="false" customHeight="true" outlineLevel="0" collapsed="false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</row>
    <row r="331" customFormat="false" ht="14.25" hidden="false" customHeight="true" outlineLevel="0" collapsed="false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</row>
    <row r="332" customFormat="false" ht="14.25" hidden="false" customHeight="true" outlineLevel="0" collapsed="false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</row>
    <row r="333" customFormat="false" ht="14.25" hidden="false" customHeight="true" outlineLevel="0" collapsed="false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</row>
    <row r="334" customFormat="false" ht="14.25" hidden="false" customHeight="true" outlineLevel="0" collapsed="false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</row>
    <row r="335" customFormat="false" ht="14.25" hidden="false" customHeight="true" outlineLevel="0" collapsed="false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</row>
    <row r="336" customFormat="false" ht="14.25" hidden="false" customHeight="true" outlineLevel="0" collapsed="false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</row>
    <row r="337" customFormat="false" ht="14.25" hidden="false" customHeight="true" outlineLevel="0" collapsed="false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</row>
    <row r="338" customFormat="false" ht="14.25" hidden="false" customHeight="true" outlineLevel="0" collapsed="false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</row>
    <row r="339" customFormat="false" ht="14.25" hidden="false" customHeight="true" outlineLevel="0" collapsed="false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</row>
    <row r="340" customFormat="false" ht="14.25" hidden="false" customHeight="true" outlineLevel="0" collapsed="false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</row>
    <row r="341" customFormat="false" ht="14.25" hidden="false" customHeight="true" outlineLevel="0" collapsed="false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</row>
    <row r="342" customFormat="false" ht="14.25" hidden="false" customHeight="true" outlineLevel="0" collapsed="false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</row>
    <row r="343" customFormat="false" ht="14.25" hidden="false" customHeight="true" outlineLevel="0" collapsed="false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</row>
    <row r="344" customFormat="false" ht="14.25" hidden="false" customHeight="true" outlineLevel="0" collapsed="false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</row>
    <row r="345" customFormat="false" ht="14.25" hidden="false" customHeight="true" outlineLevel="0" collapsed="false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</row>
    <row r="346" customFormat="false" ht="14.25" hidden="false" customHeight="true" outlineLevel="0" collapsed="false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</row>
    <row r="347" customFormat="false" ht="14.25" hidden="false" customHeight="true" outlineLevel="0" collapsed="false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</row>
    <row r="348" customFormat="false" ht="14.25" hidden="false" customHeight="true" outlineLevel="0" collapsed="false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</row>
    <row r="349" customFormat="false" ht="14.25" hidden="false" customHeight="true" outlineLevel="0" collapsed="false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</row>
    <row r="350" customFormat="false" ht="14.25" hidden="false" customHeight="true" outlineLevel="0" collapsed="false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</row>
    <row r="351" customFormat="false" ht="14.25" hidden="false" customHeight="true" outlineLevel="0" collapsed="false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</row>
    <row r="352" customFormat="false" ht="14.25" hidden="false" customHeight="true" outlineLevel="0" collapsed="false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</row>
    <row r="353" customFormat="false" ht="14.25" hidden="false" customHeight="true" outlineLevel="0" collapsed="false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</row>
    <row r="354" customFormat="false" ht="14.25" hidden="false" customHeight="true" outlineLevel="0" collapsed="false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</row>
    <row r="355" customFormat="false" ht="14.25" hidden="false" customHeight="true" outlineLevel="0" collapsed="false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</row>
    <row r="356" customFormat="false" ht="14.25" hidden="false" customHeight="true" outlineLevel="0" collapsed="false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</row>
    <row r="357" customFormat="false" ht="14.25" hidden="false" customHeight="true" outlineLevel="0" collapsed="false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</row>
    <row r="358" customFormat="false" ht="14.25" hidden="false" customHeight="true" outlineLevel="0" collapsed="false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</row>
    <row r="359" customFormat="false" ht="14.25" hidden="false" customHeight="true" outlineLevel="0" collapsed="false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</row>
    <row r="360" customFormat="false" ht="14.25" hidden="false" customHeight="true" outlineLevel="0" collapsed="false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</row>
    <row r="361" customFormat="false" ht="14.25" hidden="false" customHeight="true" outlineLevel="0" collapsed="false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</row>
    <row r="362" customFormat="false" ht="14.25" hidden="false" customHeight="true" outlineLevel="0" collapsed="false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</row>
    <row r="363" customFormat="false" ht="14.25" hidden="false" customHeight="true" outlineLevel="0" collapsed="false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</row>
    <row r="364" customFormat="false" ht="14.25" hidden="false" customHeight="true" outlineLevel="0" collapsed="false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</row>
    <row r="365" customFormat="false" ht="14.25" hidden="false" customHeight="true" outlineLevel="0" collapsed="false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</row>
    <row r="366" customFormat="false" ht="14.25" hidden="false" customHeight="true" outlineLevel="0" collapsed="false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</row>
    <row r="367" customFormat="false" ht="14.25" hidden="false" customHeight="true" outlineLevel="0" collapsed="false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</row>
    <row r="368" customFormat="false" ht="14.25" hidden="false" customHeight="true" outlineLevel="0" collapsed="false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</row>
    <row r="369" customFormat="false" ht="14.25" hidden="false" customHeight="true" outlineLevel="0" collapsed="false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</row>
    <row r="370" customFormat="false" ht="14.25" hidden="false" customHeight="true" outlineLevel="0" collapsed="false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</row>
    <row r="371" customFormat="false" ht="14.25" hidden="false" customHeight="true" outlineLevel="0" collapsed="false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</row>
    <row r="372" customFormat="false" ht="14.25" hidden="false" customHeight="true" outlineLevel="0" collapsed="false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</row>
    <row r="373" customFormat="false" ht="14.25" hidden="false" customHeight="true" outlineLevel="0" collapsed="false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</row>
    <row r="374" customFormat="false" ht="14.25" hidden="false" customHeight="true" outlineLevel="0" collapsed="false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</row>
    <row r="375" customFormat="false" ht="14.25" hidden="false" customHeight="true" outlineLevel="0" collapsed="false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</row>
    <row r="376" customFormat="false" ht="14.25" hidden="false" customHeight="true" outlineLevel="0" collapsed="false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</row>
    <row r="377" customFormat="false" ht="14.25" hidden="false" customHeight="true" outlineLevel="0" collapsed="false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</row>
    <row r="378" customFormat="false" ht="14.25" hidden="false" customHeight="true" outlineLevel="0" collapsed="false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</row>
    <row r="379" customFormat="false" ht="14.25" hidden="false" customHeight="true" outlineLevel="0" collapsed="false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</row>
    <row r="380" customFormat="false" ht="14.25" hidden="false" customHeight="true" outlineLevel="0" collapsed="false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</row>
    <row r="381" customFormat="false" ht="14.25" hidden="false" customHeight="true" outlineLevel="0" collapsed="false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</row>
    <row r="382" customFormat="false" ht="14.25" hidden="false" customHeight="true" outlineLevel="0" collapsed="false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</row>
    <row r="383" customFormat="false" ht="14.25" hidden="false" customHeight="true" outlineLevel="0" collapsed="false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</row>
    <row r="384" customFormat="false" ht="14.25" hidden="false" customHeight="true" outlineLevel="0" collapsed="false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</row>
    <row r="385" customFormat="false" ht="14.25" hidden="false" customHeight="true" outlineLevel="0" collapsed="false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</row>
    <row r="386" customFormat="false" ht="14.25" hidden="false" customHeight="true" outlineLevel="0" collapsed="false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</row>
    <row r="387" customFormat="false" ht="14.25" hidden="false" customHeight="true" outlineLevel="0" collapsed="false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</row>
    <row r="388" customFormat="false" ht="14.25" hidden="false" customHeight="true" outlineLevel="0" collapsed="false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</row>
    <row r="389" customFormat="false" ht="14.25" hidden="false" customHeight="true" outlineLevel="0" collapsed="false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</row>
    <row r="390" customFormat="false" ht="14.25" hidden="false" customHeight="true" outlineLevel="0" collapsed="false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</row>
    <row r="391" customFormat="false" ht="14.25" hidden="false" customHeight="true" outlineLevel="0" collapsed="false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</row>
    <row r="392" customFormat="false" ht="14.25" hidden="false" customHeight="true" outlineLevel="0" collapsed="false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</row>
    <row r="393" customFormat="false" ht="14.25" hidden="false" customHeight="true" outlineLevel="0" collapsed="false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</row>
    <row r="394" customFormat="false" ht="14.25" hidden="false" customHeight="true" outlineLevel="0" collapsed="false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</row>
    <row r="395" customFormat="false" ht="14.25" hidden="false" customHeight="true" outlineLevel="0" collapsed="false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</row>
    <row r="396" customFormat="false" ht="14.25" hidden="false" customHeight="true" outlineLevel="0" collapsed="false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</row>
    <row r="397" customFormat="false" ht="14.25" hidden="false" customHeight="true" outlineLevel="0" collapsed="false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</row>
    <row r="398" customFormat="false" ht="14.25" hidden="false" customHeight="true" outlineLevel="0" collapsed="false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</row>
    <row r="399" customFormat="false" ht="14.25" hidden="false" customHeight="true" outlineLevel="0" collapsed="false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</row>
    <row r="400" customFormat="false" ht="14.25" hidden="false" customHeight="true" outlineLevel="0" collapsed="false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</row>
    <row r="401" customFormat="false" ht="14.25" hidden="false" customHeight="true" outlineLevel="0" collapsed="false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</row>
    <row r="402" customFormat="false" ht="14.25" hidden="false" customHeight="true" outlineLevel="0" collapsed="false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</row>
    <row r="403" customFormat="false" ht="14.25" hidden="false" customHeight="true" outlineLevel="0" collapsed="false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</row>
    <row r="404" customFormat="false" ht="14.25" hidden="false" customHeight="true" outlineLevel="0" collapsed="false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</row>
    <row r="405" customFormat="false" ht="14.25" hidden="false" customHeight="true" outlineLevel="0" collapsed="false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</row>
    <row r="406" customFormat="false" ht="14.25" hidden="false" customHeight="true" outlineLevel="0" collapsed="false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</row>
    <row r="407" customFormat="false" ht="14.25" hidden="false" customHeight="true" outlineLevel="0" collapsed="false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</row>
    <row r="408" customFormat="false" ht="14.25" hidden="false" customHeight="true" outlineLevel="0" collapsed="false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</row>
    <row r="409" customFormat="false" ht="14.25" hidden="false" customHeight="true" outlineLevel="0" collapsed="false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</row>
    <row r="410" customFormat="false" ht="14.25" hidden="false" customHeight="true" outlineLevel="0" collapsed="false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</row>
    <row r="411" customFormat="false" ht="14.25" hidden="false" customHeight="true" outlineLevel="0" collapsed="false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</row>
    <row r="412" customFormat="false" ht="14.25" hidden="false" customHeight="true" outlineLevel="0" collapsed="false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</row>
    <row r="413" customFormat="false" ht="14.25" hidden="false" customHeight="true" outlineLevel="0" collapsed="false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</row>
    <row r="414" customFormat="false" ht="14.25" hidden="false" customHeight="true" outlineLevel="0" collapsed="false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</row>
    <row r="415" customFormat="false" ht="14.25" hidden="false" customHeight="true" outlineLevel="0" collapsed="false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</row>
    <row r="416" customFormat="false" ht="14.25" hidden="false" customHeight="true" outlineLevel="0" collapsed="false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</row>
    <row r="417" customFormat="false" ht="14.25" hidden="false" customHeight="true" outlineLevel="0" collapsed="false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</row>
    <row r="418" customFormat="false" ht="14.25" hidden="false" customHeight="true" outlineLevel="0" collapsed="false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</row>
    <row r="419" customFormat="false" ht="14.25" hidden="false" customHeight="true" outlineLevel="0" collapsed="false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</row>
    <row r="420" customFormat="false" ht="14.25" hidden="false" customHeight="true" outlineLevel="0" collapsed="false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</row>
    <row r="421" customFormat="false" ht="14.25" hidden="false" customHeight="true" outlineLevel="0" collapsed="false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</row>
    <row r="422" customFormat="false" ht="14.25" hidden="false" customHeight="true" outlineLevel="0" collapsed="false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</row>
    <row r="423" customFormat="false" ht="14.25" hidden="false" customHeight="true" outlineLevel="0" collapsed="false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</row>
    <row r="424" customFormat="false" ht="14.25" hidden="false" customHeight="true" outlineLevel="0" collapsed="false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</row>
    <row r="425" customFormat="false" ht="14.25" hidden="false" customHeight="true" outlineLevel="0" collapsed="false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</row>
    <row r="426" customFormat="false" ht="14.25" hidden="false" customHeight="true" outlineLevel="0" collapsed="false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</row>
    <row r="427" customFormat="false" ht="14.25" hidden="false" customHeight="true" outlineLevel="0" collapsed="false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</row>
    <row r="428" customFormat="false" ht="14.25" hidden="false" customHeight="true" outlineLevel="0" collapsed="false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</row>
    <row r="429" customFormat="false" ht="14.25" hidden="false" customHeight="true" outlineLevel="0" collapsed="false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</row>
    <row r="430" customFormat="false" ht="14.25" hidden="false" customHeight="true" outlineLevel="0" collapsed="false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</row>
    <row r="431" customFormat="false" ht="14.25" hidden="false" customHeight="true" outlineLevel="0" collapsed="false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</row>
    <row r="432" customFormat="false" ht="14.25" hidden="false" customHeight="true" outlineLevel="0" collapsed="false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</row>
    <row r="433" customFormat="false" ht="14.25" hidden="false" customHeight="true" outlineLevel="0" collapsed="false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</row>
    <row r="434" customFormat="false" ht="14.25" hidden="false" customHeight="true" outlineLevel="0" collapsed="false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</row>
    <row r="435" customFormat="false" ht="14.25" hidden="false" customHeight="true" outlineLevel="0" collapsed="false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</row>
    <row r="436" customFormat="false" ht="14.25" hidden="false" customHeight="true" outlineLevel="0" collapsed="false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</row>
    <row r="437" customFormat="false" ht="14.25" hidden="false" customHeight="true" outlineLevel="0" collapsed="false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</row>
    <row r="438" customFormat="false" ht="14.25" hidden="false" customHeight="true" outlineLevel="0" collapsed="false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</row>
    <row r="439" customFormat="false" ht="14.25" hidden="false" customHeight="true" outlineLevel="0" collapsed="false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</row>
    <row r="440" customFormat="false" ht="14.25" hidden="false" customHeight="true" outlineLevel="0" collapsed="false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</row>
    <row r="441" customFormat="false" ht="14.25" hidden="false" customHeight="true" outlineLevel="0" collapsed="false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</row>
    <row r="442" customFormat="false" ht="14.25" hidden="false" customHeight="true" outlineLevel="0" collapsed="false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</row>
    <row r="443" customFormat="false" ht="14.25" hidden="false" customHeight="true" outlineLevel="0" collapsed="false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</row>
    <row r="444" customFormat="false" ht="14.25" hidden="false" customHeight="true" outlineLevel="0" collapsed="false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</row>
    <row r="445" customFormat="false" ht="14.25" hidden="false" customHeight="true" outlineLevel="0" collapsed="false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</row>
    <row r="446" customFormat="false" ht="14.25" hidden="false" customHeight="true" outlineLevel="0" collapsed="false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</row>
    <row r="447" customFormat="false" ht="14.25" hidden="false" customHeight="true" outlineLevel="0" collapsed="false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</row>
    <row r="448" customFormat="false" ht="14.25" hidden="false" customHeight="true" outlineLevel="0" collapsed="false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</row>
    <row r="449" customFormat="false" ht="14.25" hidden="false" customHeight="true" outlineLevel="0" collapsed="false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</row>
    <row r="450" customFormat="false" ht="14.25" hidden="false" customHeight="true" outlineLevel="0" collapsed="false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</row>
    <row r="451" customFormat="false" ht="14.25" hidden="false" customHeight="true" outlineLevel="0" collapsed="false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</row>
    <row r="452" customFormat="false" ht="14.25" hidden="false" customHeight="true" outlineLevel="0" collapsed="false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</row>
    <row r="453" customFormat="false" ht="14.25" hidden="false" customHeight="true" outlineLevel="0" collapsed="false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</row>
    <row r="454" customFormat="false" ht="14.25" hidden="false" customHeight="true" outlineLevel="0" collapsed="false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</row>
    <row r="455" customFormat="false" ht="14.25" hidden="false" customHeight="true" outlineLevel="0" collapsed="false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</row>
    <row r="456" customFormat="false" ht="14.25" hidden="false" customHeight="true" outlineLevel="0" collapsed="false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</row>
    <row r="457" customFormat="false" ht="14.25" hidden="false" customHeight="true" outlineLevel="0" collapsed="false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</row>
    <row r="458" customFormat="false" ht="14.25" hidden="false" customHeight="true" outlineLevel="0" collapsed="false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</row>
    <row r="459" customFormat="false" ht="14.25" hidden="false" customHeight="true" outlineLevel="0" collapsed="false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</row>
    <row r="460" customFormat="false" ht="14.25" hidden="false" customHeight="true" outlineLevel="0" collapsed="false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</row>
    <row r="461" customFormat="false" ht="14.25" hidden="false" customHeight="true" outlineLevel="0" collapsed="false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</row>
    <row r="462" customFormat="false" ht="14.25" hidden="false" customHeight="true" outlineLevel="0" collapsed="false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</row>
    <row r="463" customFormat="false" ht="14.25" hidden="false" customHeight="true" outlineLevel="0" collapsed="false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</row>
    <row r="464" customFormat="false" ht="14.25" hidden="false" customHeight="true" outlineLevel="0" collapsed="false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</row>
    <row r="465" customFormat="false" ht="14.25" hidden="false" customHeight="true" outlineLevel="0" collapsed="false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</row>
    <row r="466" customFormat="false" ht="14.25" hidden="false" customHeight="true" outlineLevel="0" collapsed="false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</row>
    <row r="467" customFormat="false" ht="14.25" hidden="false" customHeight="true" outlineLevel="0" collapsed="false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</row>
    <row r="468" customFormat="false" ht="14.25" hidden="false" customHeight="true" outlineLevel="0" collapsed="false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</row>
    <row r="469" customFormat="false" ht="14.25" hidden="false" customHeight="true" outlineLevel="0" collapsed="false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</row>
    <row r="470" customFormat="false" ht="14.25" hidden="false" customHeight="true" outlineLevel="0" collapsed="false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</row>
    <row r="471" customFormat="false" ht="14.25" hidden="false" customHeight="true" outlineLevel="0" collapsed="false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</row>
    <row r="472" customFormat="false" ht="14.25" hidden="false" customHeight="true" outlineLevel="0" collapsed="false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</row>
    <row r="473" customFormat="false" ht="14.25" hidden="false" customHeight="true" outlineLevel="0" collapsed="false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</row>
    <row r="474" customFormat="false" ht="14.25" hidden="false" customHeight="true" outlineLevel="0" collapsed="false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</row>
    <row r="475" customFormat="false" ht="14.25" hidden="false" customHeight="true" outlineLevel="0" collapsed="false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</row>
    <row r="476" customFormat="false" ht="14.25" hidden="false" customHeight="true" outlineLevel="0" collapsed="false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</row>
    <row r="477" customFormat="false" ht="14.25" hidden="false" customHeight="true" outlineLevel="0" collapsed="false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</row>
    <row r="478" customFormat="false" ht="14.25" hidden="false" customHeight="true" outlineLevel="0" collapsed="false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</row>
    <row r="479" customFormat="false" ht="14.25" hidden="false" customHeight="true" outlineLevel="0" collapsed="false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</row>
    <row r="480" customFormat="false" ht="14.25" hidden="false" customHeight="true" outlineLevel="0" collapsed="false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</row>
    <row r="481" customFormat="false" ht="14.25" hidden="false" customHeight="true" outlineLevel="0" collapsed="false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</row>
    <row r="482" customFormat="false" ht="14.25" hidden="false" customHeight="true" outlineLevel="0" collapsed="false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</row>
    <row r="483" customFormat="false" ht="14.25" hidden="false" customHeight="true" outlineLevel="0" collapsed="false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</row>
    <row r="484" customFormat="false" ht="14.25" hidden="false" customHeight="true" outlineLevel="0" collapsed="false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</row>
    <row r="485" customFormat="false" ht="14.25" hidden="false" customHeight="true" outlineLevel="0" collapsed="false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</row>
    <row r="486" customFormat="false" ht="14.25" hidden="false" customHeight="true" outlineLevel="0" collapsed="false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</row>
    <row r="487" customFormat="false" ht="14.25" hidden="false" customHeight="true" outlineLevel="0" collapsed="false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</row>
    <row r="488" customFormat="false" ht="14.25" hidden="false" customHeight="true" outlineLevel="0" collapsed="false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</row>
    <row r="489" customFormat="false" ht="14.25" hidden="false" customHeight="true" outlineLevel="0" collapsed="false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</row>
    <row r="490" customFormat="false" ht="14.25" hidden="false" customHeight="true" outlineLevel="0" collapsed="false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</row>
    <row r="491" customFormat="false" ht="14.25" hidden="false" customHeight="true" outlineLevel="0" collapsed="false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</row>
    <row r="492" customFormat="false" ht="14.25" hidden="false" customHeight="true" outlineLevel="0" collapsed="false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</row>
    <row r="493" customFormat="false" ht="14.25" hidden="false" customHeight="true" outlineLevel="0" collapsed="false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</row>
    <row r="494" customFormat="false" ht="14.25" hidden="false" customHeight="true" outlineLevel="0" collapsed="false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</row>
    <row r="495" customFormat="false" ht="14.25" hidden="false" customHeight="true" outlineLevel="0" collapsed="false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</row>
    <row r="496" customFormat="false" ht="14.25" hidden="false" customHeight="true" outlineLevel="0" collapsed="false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</row>
    <row r="497" customFormat="false" ht="14.25" hidden="false" customHeight="true" outlineLevel="0" collapsed="false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</row>
    <row r="498" customFormat="false" ht="14.25" hidden="false" customHeight="true" outlineLevel="0" collapsed="false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</row>
    <row r="499" customFormat="false" ht="14.25" hidden="false" customHeight="true" outlineLevel="0" collapsed="false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</row>
    <row r="500" customFormat="false" ht="14.25" hidden="false" customHeight="true" outlineLevel="0" collapsed="false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</row>
    <row r="501" customFormat="false" ht="14.25" hidden="false" customHeight="true" outlineLevel="0" collapsed="false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</row>
    <row r="502" customFormat="false" ht="14.25" hidden="false" customHeight="true" outlineLevel="0" collapsed="false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</row>
    <row r="503" customFormat="false" ht="14.25" hidden="false" customHeight="true" outlineLevel="0" collapsed="false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</row>
    <row r="504" customFormat="false" ht="14.25" hidden="false" customHeight="true" outlineLevel="0" collapsed="false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</row>
    <row r="505" customFormat="false" ht="14.25" hidden="false" customHeight="true" outlineLevel="0" collapsed="false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</row>
    <row r="506" customFormat="false" ht="14.25" hidden="false" customHeight="true" outlineLevel="0" collapsed="false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</row>
    <row r="507" customFormat="false" ht="14.25" hidden="false" customHeight="true" outlineLevel="0" collapsed="false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</row>
    <row r="508" customFormat="false" ht="14.25" hidden="false" customHeight="true" outlineLevel="0" collapsed="false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</row>
    <row r="509" customFormat="false" ht="14.25" hidden="false" customHeight="true" outlineLevel="0" collapsed="false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</row>
    <row r="510" customFormat="false" ht="14.25" hidden="false" customHeight="true" outlineLevel="0" collapsed="false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</row>
    <row r="511" customFormat="false" ht="14.25" hidden="false" customHeight="true" outlineLevel="0" collapsed="false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</row>
    <row r="512" customFormat="false" ht="14.25" hidden="false" customHeight="true" outlineLevel="0" collapsed="false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</row>
    <row r="513" customFormat="false" ht="14.25" hidden="false" customHeight="true" outlineLevel="0" collapsed="false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</row>
    <row r="514" customFormat="false" ht="14.25" hidden="false" customHeight="true" outlineLevel="0" collapsed="false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</row>
    <row r="515" customFormat="false" ht="14.25" hidden="false" customHeight="true" outlineLevel="0" collapsed="false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</row>
    <row r="516" customFormat="false" ht="14.25" hidden="false" customHeight="true" outlineLevel="0" collapsed="false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</row>
    <row r="517" customFormat="false" ht="14.25" hidden="false" customHeight="true" outlineLevel="0" collapsed="false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</row>
    <row r="518" customFormat="false" ht="14.25" hidden="false" customHeight="true" outlineLevel="0" collapsed="false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</row>
    <row r="519" customFormat="false" ht="14.25" hidden="false" customHeight="true" outlineLevel="0" collapsed="false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</row>
    <row r="520" customFormat="false" ht="14.25" hidden="false" customHeight="true" outlineLevel="0" collapsed="false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</row>
    <row r="521" customFormat="false" ht="14.25" hidden="false" customHeight="true" outlineLevel="0" collapsed="false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</row>
    <row r="522" customFormat="false" ht="14.25" hidden="false" customHeight="true" outlineLevel="0" collapsed="false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</row>
    <row r="523" customFormat="false" ht="14.25" hidden="false" customHeight="true" outlineLevel="0" collapsed="false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</row>
    <row r="524" customFormat="false" ht="14.25" hidden="false" customHeight="true" outlineLevel="0" collapsed="false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</row>
    <row r="525" customFormat="false" ht="14.25" hidden="false" customHeight="true" outlineLevel="0" collapsed="false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</row>
    <row r="526" customFormat="false" ht="14.25" hidden="false" customHeight="true" outlineLevel="0" collapsed="false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</row>
    <row r="527" customFormat="false" ht="14.25" hidden="false" customHeight="true" outlineLevel="0" collapsed="false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</row>
    <row r="528" customFormat="false" ht="14.25" hidden="false" customHeight="true" outlineLevel="0" collapsed="false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</row>
    <row r="529" customFormat="false" ht="14.25" hidden="false" customHeight="true" outlineLevel="0" collapsed="false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</row>
    <row r="530" customFormat="false" ht="14.25" hidden="false" customHeight="true" outlineLevel="0" collapsed="false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</row>
    <row r="531" customFormat="false" ht="14.25" hidden="false" customHeight="true" outlineLevel="0" collapsed="false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</row>
    <row r="532" customFormat="false" ht="14.25" hidden="false" customHeight="true" outlineLevel="0" collapsed="false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</row>
    <row r="533" customFormat="false" ht="14.25" hidden="false" customHeight="true" outlineLevel="0" collapsed="false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</row>
    <row r="534" customFormat="false" ht="14.25" hidden="false" customHeight="true" outlineLevel="0" collapsed="false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</row>
    <row r="535" customFormat="false" ht="14.25" hidden="false" customHeight="true" outlineLevel="0" collapsed="false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</row>
    <row r="536" customFormat="false" ht="14.25" hidden="false" customHeight="true" outlineLevel="0" collapsed="false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</row>
    <row r="537" customFormat="false" ht="14.25" hidden="false" customHeight="true" outlineLevel="0" collapsed="false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</row>
    <row r="538" customFormat="false" ht="14.25" hidden="false" customHeight="true" outlineLevel="0" collapsed="false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</row>
    <row r="539" customFormat="false" ht="14.25" hidden="false" customHeight="true" outlineLevel="0" collapsed="false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</row>
    <row r="540" customFormat="false" ht="14.25" hidden="false" customHeight="true" outlineLevel="0" collapsed="false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</row>
    <row r="541" customFormat="false" ht="14.25" hidden="false" customHeight="true" outlineLevel="0" collapsed="false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</row>
    <row r="542" customFormat="false" ht="14.25" hidden="false" customHeight="true" outlineLevel="0" collapsed="false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</row>
    <row r="543" customFormat="false" ht="14.25" hidden="false" customHeight="true" outlineLevel="0" collapsed="false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</row>
    <row r="544" customFormat="false" ht="14.25" hidden="false" customHeight="true" outlineLevel="0" collapsed="false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</row>
    <row r="545" customFormat="false" ht="14.25" hidden="false" customHeight="true" outlineLevel="0" collapsed="false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</row>
    <row r="546" customFormat="false" ht="14.25" hidden="false" customHeight="true" outlineLevel="0" collapsed="false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</row>
    <row r="547" customFormat="false" ht="14.25" hidden="false" customHeight="true" outlineLevel="0" collapsed="false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</row>
    <row r="548" customFormat="false" ht="14.25" hidden="false" customHeight="true" outlineLevel="0" collapsed="false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</row>
    <row r="549" customFormat="false" ht="14.25" hidden="false" customHeight="true" outlineLevel="0" collapsed="false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</row>
    <row r="550" customFormat="false" ht="14.25" hidden="false" customHeight="true" outlineLevel="0" collapsed="false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</row>
    <row r="551" customFormat="false" ht="14.25" hidden="false" customHeight="true" outlineLevel="0" collapsed="false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</row>
    <row r="552" customFormat="false" ht="14.25" hidden="false" customHeight="true" outlineLevel="0" collapsed="false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</row>
    <row r="553" customFormat="false" ht="14.25" hidden="false" customHeight="true" outlineLevel="0" collapsed="false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</row>
    <row r="554" customFormat="false" ht="14.25" hidden="false" customHeight="true" outlineLevel="0" collapsed="false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</row>
    <row r="555" customFormat="false" ht="14.25" hidden="false" customHeight="true" outlineLevel="0" collapsed="false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</row>
    <row r="556" customFormat="false" ht="14.25" hidden="false" customHeight="true" outlineLevel="0" collapsed="false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</row>
    <row r="557" customFormat="false" ht="14.25" hidden="false" customHeight="true" outlineLevel="0" collapsed="false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</row>
    <row r="558" customFormat="false" ht="14.25" hidden="false" customHeight="true" outlineLevel="0" collapsed="false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</row>
    <row r="559" customFormat="false" ht="14.25" hidden="false" customHeight="true" outlineLevel="0" collapsed="false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</row>
    <row r="560" customFormat="false" ht="14.25" hidden="false" customHeight="true" outlineLevel="0" collapsed="false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</row>
    <row r="561" customFormat="false" ht="14.25" hidden="false" customHeight="true" outlineLevel="0" collapsed="false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</row>
    <row r="562" customFormat="false" ht="14.25" hidden="false" customHeight="true" outlineLevel="0" collapsed="false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</row>
    <row r="563" customFormat="false" ht="14.25" hidden="false" customHeight="true" outlineLevel="0" collapsed="false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</row>
    <row r="564" customFormat="false" ht="14.25" hidden="false" customHeight="true" outlineLevel="0" collapsed="false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</row>
    <row r="565" customFormat="false" ht="14.25" hidden="false" customHeight="true" outlineLevel="0" collapsed="false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</row>
    <row r="566" customFormat="false" ht="14.25" hidden="false" customHeight="true" outlineLevel="0" collapsed="false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</row>
    <row r="567" customFormat="false" ht="14.25" hidden="false" customHeight="true" outlineLevel="0" collapsed="false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</row>
    <row r="568" customFormat="false" ht="14.25" hidden="false" customHeight="true" outlineLevel="0" collapsed="false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</row>
    <row r="569" customFormat="false" ht="14.25" hidden="false" customHeight="true" outlineLevel="0" collapsed="false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</row>
    <row r="570" customFormat="false" ht="14.25" hidden="false" customHeight="true" outlineLevel="0" collapsed="false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</row>
    <row r="571" customFormat="false" ht="14.25" hidden="false" customHeight="true" outlineLevel="0" collapsed="false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</row>
    <row r="572" customFormat="false" ht="14.25" hidden="false" customHeight="true" outlineLevel="0" collapsed="false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</row>
    <row r="573" customFormat="false" ht="14.25" hidden="false" customHeight="true" outlineLevel="0" collapsed="false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</row>
    <row r="574" customFormat="false" ht="14.25" hidden="false" customHeight="true" outlineLevel="0" collapsed="false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</row>
    <row r="575" customFormat="false" ht="14.25" hidden="false" customHeight="true" outlineLevel="0" collapsed="false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</row>
    <row r="576" customFormat="false" ht="14.25" hidden="false" customHeight="true" outlineLevel="0" collapsed="false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</row>
    <row r="577" customFormat="false" ht="14.25" hidden="false" customHeight="true" outlineLevel="0" collapsed="false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</row>
    <row r="578" customFormat="false" ht="14.25" hidden="false" customHeight="true" outlineLevel="0" collapsed="false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</row>
    <row r="579" customFormat="false" ht="14.25" hidden="false" customHeight="true" outlineLevel="0" collapsed="false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</row>
    <row r="580" customFormat="false" ht="14.25" hidden="false" customHeight="true" outlineLevel="0" collapsed="false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</row>
    <row r="581" customFormat="false" ht="14.25" hidden="false" customHeight="true" outlineLevel="0" collapsed="false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</row>
    <row r="582" customFormat="false" ht="14.25" hidden="false" customHeight="true" outlineLevel="0" collapsed="false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</row>
    <row r="583" customFormat="false" ht="14.25" hidden="false" customHeight="true" outlineLevel="0" collapsed="false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</row>
    <row r="584" customFormat="false" ht="14.25" hidden="false" customHeight="true" outlineLevel="0" collapsed="false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</row>
    <row r="585" customFormat="false" ht="14.25" hidden="false" customHeight="true" outlineLevel="0" collapsed="false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</row>
    <row r="586" customFormat="false" ht="14.25" hidden="false" customHeight="true" outlineLevel="0" collapsed="false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</row>
    <row r="587" customFormat="false" ht="14.25" hidden="false" customHeight="true" outlineLevel="0" collapsed="false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</row>
    <row r="588" customFormat="false" ht="14.25" hidden="false" customHeight="true" outlineLevel="0" collapsed="false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</row>
    <row r="589" customFormat="false" ht="14.25" hidden="false" customHeight="true" outlineLevel="0" collapsed="false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</row>
    <row r="590" customFormat="false" ht="14.25" hidden="false" customHeight="true" outlineLevel="0" collapsed="false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</row>
    <row r="591" customFormat="false" ht="14.25" hidden="false" customHeight="true" outlineLevel="0" collapsed="false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</row>
    <row r="592" customFormat="false" ht="14.25" hidden="false" customHeight="true" outlineLevel="0" collapsed="false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</row>
    <row r="593" customFormat="false" ht="14.25" hidden="false" customHeight="true" outlineLevel="0" collapsed="false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</row>
    <row r="594" customFormat="false" ht="14.25" hidden="false" customHeight="true" outlineLevel="0" collapsed="false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</row>
    <row r="595" customFormat="false" ht="14.25" hidden="false" customHeight="true" outlineLevel="0" collapsed="false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</row>
    <row r="596" customFormat="false" ht="14.25" hidden="false" customHeight="true" outlineLevel="0" collapsed="false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</row>
    <row r="597" customFormat="false" ht="14.25" hidden="false" customHeight="true" outlineLevel="0" collapsed="false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</row>
    <row r="598" customFormat="false" ht="14.25" hidden="false" customHeight="true" outlineLevel="0" collapsed="false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</row>
    <row r="599" customFormat="false" ht="14.25" hidden="false" customHeight="true" outlineLevel="0" collapsed="false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</row>
    <row r="600" customFormat="false" ht="14.25" hidden="false" customHeight="true" outlineLevel="0" collapsed="false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</row>
    <row r="601" customFormat="false" ht="14.25" hidden="false" customHeight="true" outlineLevel="0" collapsed="false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</row>
    <row r="602" customFormat="false" ht="14.25" hidden="false" customHeight="true" outlineLevel="0" collapsed="false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</row>
    <row r="603" customFormat="false" ht="14.25" hidden="false" customHeight="true" outlineLevel="0" collapsed="false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</row>
    <row r="604" customFormat="false" ht="14.25" hidden="false" customHeight="true" outlineLevel="0" collapsed="false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</row>
    <row r="605" customFormat="false" ht="14.25" hidden="false" customHeight="true" outlineLevel="0" collapsed="false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</row>
    <row r="606" customFormat="false" ht="14.25" hidden="false" customHeight="true" outlineLevel="0" collapsed="false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</row>
    <row r="607" customFormat="false" ht="14.25" hidden="false" customHeight="true" outlineLevel="0" collapsed="false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</row>
    <row r="608" customFormat="false" ht="14.25" hidden="false" customHeight="true" outlineLevel="0" collapsed="false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</row>
    <row r="609" customFormat="false" ht="14.25" hidden="false" customHeight="true" outlineLevel="0" collapsed="false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</row>
    <row r="610" customFormat="false" ht="14.25" hidden="false" customHeight="true" outlineLevel="0" collapsed="false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</row>
    <row r="611" customFormat="false" ht="14.25" hidden="false" customHeight="true" outlineLevel="0" collapsed="false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</row>
    <row r="612" customFormat="false" ht="14.25" hidden="false" customHeight="true" outlineLevel="0" collapsed="false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</row>
    <row r="613" customFormat="false" ht="14.25" hidden="false" customHeight="true" outlineLevel="0" collapsed="false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</row>
    <row r="614" customFormat="false" ht="14.25" hidden="false" customHeight="true" outlineLevel="0" collapsed="false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</row>
    <row r="615" customFormat="false" ht="14.25" hidden="false" customHeight="true" outlineLevel="0" collapsed="false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</row>
    <row r="616" customFormat="false" ht="14.25" hidden="false" customHeight="true" outlineLevel="0" collapsed="false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</row>
    <row r="617" customFormat="false" ht="14.25" hidden="false" customHeight="true" outlineLevel="0" collapsed="false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</row>
    <row r="618" customFormat="false" ht="14.25" hidden="false" customHeight="true" outlineLevel="0" collapsed="false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</row>
    <row r="619" customFormat="false" ht="14.25" hidden="false" customHeight="true" outlineLevel="0" collapsed="false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</row>
    <row r="620" customFormat="false" ht="14.25" hidden="false" customHeight="true" outlineLevel="0" collapsed="false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</row>
    <row r="621" customFormat="false" ht="14.25" hidden="false" customHeight="true" outlineLevel="0" collapsed="false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</row>
    <row r="622" customFormat="false" ht="14.25" hidden="false" customHeight="true" outlineLevel="0" collapsed="false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</row>
    <row r="623" customFormat="false" ht="14.25" hidden="false" customHeight="true" outlineLevel="0" collapsed="false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</row>
    <row r="624" customFormat="false" ht="14.25" hidden="false" customHeight="true" outlineLevel="0" collapsed="false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</row>
    <row r="625" customFormat="false" ht="14.25" hidden="false" customHeight="true" outlineLevel="0" collapsed="false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</row>
    <row r="626" customFormat="false" ht="14.25" hidden="false" customHeight="true" outlineLevel="0" collapsed="false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</row>
    <row r="627" customFormat="false" ht="14.25" hidden="false" customHeight="true" outlineLevel="0" collapsed="false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</row>
    <row r="628" customFormat="false" ht="14.25" hidden="false" customHeight="true" outlineLevel="0" collapsed="false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</row>
    <row r="629" customFormat="false" ht="14.25" hidden="false" customHeight="true" outlineLevel="0" collapsed="false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</row>
    <row r="630" customFormat="false" ht="14.25" hidden="false" customHeight="true" outlineLevel="0" collapsed="false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</row>
    <row r="631" customFormat="false" ht="14.25" hidden="false" customHeight="true" outlineLevel="0" collapsed="false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</row>
    <row r="632" customFormat="false" ht="14.25" hidden="false" customHeight="true" outlineLevel="0" collapsed="false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</row>
    <row r="633" customFormat="false" ht="14.25" hidden="false" customHeight="true" outlineLevel="0" collapsed="false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</row>
    <row r="634" customFormat="false" ht="14.25" hidden="false" customHeight="true" outlineLevel="0" collapsed="false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</row>
    <row r="635" customFormat="false" ht="14.25" hidden="false" customHeight="true" outlineLevel="0" collapsed="false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</row>
    <row r="636" customFormat="false" ht="14.25" hidden="false" customHeight="true" outlineLevel="0" collapsed="false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</row>
    <row r="637" customFormat="false" ht="14.25" hidden="false" customHeight="true" outlineLevel="0" collapsed="false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</row>
    <row r="638" customFormat="false" ht="14.25" hidden="false" customHeight="true" outlineLevel="0" collapsed="false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</row>
    <row r="639" customFormat="false" ht="14.25" hidden="false" customHeight="true" outlineLevel="0" collapsed="false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</row>
    <row r="640" customFormat="false" ht="14.25" hidden="false" customHeight="true" outlineLevel="0" collapsed="false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</row>
    <row r="641" customFormat="false" ht="14.25" hidden="false" customHeight="true" outlineLevel="0" collapsed="false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</row>
    <row r="642" customFormat="false" ht="14.25" hidden="false" customHeight="true" outlineLevel="0" collapsed="false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</row>
    <row r="643" customFormat="false" ht="14.25" hidden="false" customHeight="true" outlineLevel="0" collapsed="false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</row>
    <row r="644" customFormat="false" ht="14.25" hidden="false" customHeight="true" outlineLevel="0" collapsed="false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</row>
    <row r="645" customFormat="false" ht="14.25" hidden="false" customHeight="true" outlineLevel="0" collapsed="false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</row>
    <row r="646" customFormat="false" ht="14.25" hidden="false" customHeight="true" outlineLevel="0" collapsed="false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</row>
    <row r="647" customFormat="false" ht="14.25" hidden="false" customHeight="true" outlineLevel="0" collapsed="false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</row>
    <row r="648" customFormat="false" ht="14.25" hidden="false" customHeight="true" outlineLevel="0" collapsed="false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</row>
    <row r="649" customFormat="false" ht="14.25" hidden="false" customHeight="true" outlineLevel="0" collapsed="false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</row>
    <row r="650" customFormat="false" ht="14.25" hidden="false" customHeight="true" outlineLevel="0" collapsed="false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</row>
    <row r="651" customFormat="false" ht="14.25" hidden="false" customHeight="true" outlineLevel="0" collapsed="false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</row>
    <row r="652" customFormat="false" ht="14.25" hidden="false" customHeight="true" outlineLevel="0" collapsed="false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</row>
    <row r="653" customFormat="false" ht="14.25" hidden="false" customHeight="true" outlineLevel="0" collapsed="false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</row>
    <row r="654" customFormat="false" ht="14.25" hidden="false" customHeight="true" outlineLevel="0" collapsed="false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</row>
    <row r="655" customFormat="false" ht="14.25" hidden="false" customHeight="true" outlineLevel="0" collapsed="false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</row>
    <row r="656" customFormat="false" ht="14.25" hidden="false" customHeight="true" outlineLevel="0" collapsed="false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</row>
    <row r="657" customFormat="false" ht="14.25" hidden="false" customHeight="true" outlineLevel="0" collapsed="false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</row>
    <row r="658" customFormat="false" ht="14.25" hidden="false" customHeight="true" outlineLevel="0" collapsed="false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</row>
    <row r="659" customFormat="false" ht="14.25" hidden="false" customHeight="true" outlineLevel="0" collapsed="false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</row>
    <row r="660" customFormat="false" ht="14.25" hidden="false" customHeight="true" outlineLevel="0" collapsed="false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</row>
    <row r="661" customFormat="false" ht="14.25" hidden="false" customHeight="true" outlineLevel="0" collapsed="false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</row>
    <row r="662" customFormat="false" ht="14.25" hidden="false" customHeight="true" outlineLevel="0" collapsed="false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</row>
    <row r="663" customFormat="false" ht="14.25" hidden="false" customHeight="true" outlineLevel="0" collapsed="false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</row>
    <row r="664" customFormat="false" ht="14.25" hidden="false" customHeight="true" outlineLevel="0" collapsed="false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</row>
    <row r="665" customFormat="false" ht="14.25" hidden="false" customHeight="true" outlineLevel="0" collapsed="false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</row>
    <row r="666" customFormat="false" ht="14.25" hidden="false" customHeight="true" outlineLevel="0" collapsed="false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</row>
    <row r="667" customFormat="false" ht="14.25" hidden="false" customHeight="true" outlineLevel="0" collapsed="false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</row>
    <row r="668" customFormat="false" ht="14.25" hidden="false" customHeight="true" outlineLevel="0" collapsed="false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</row>
    <row r="669" customFormat="false" ht="14.25" hidden="false" customHeight="true" outlineLevel="0" collapsed="false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</row>
    <row r="670" customFormat="false" ht="14.25" hidden="false" customHeight="true" outlineLevel="0" collapsed="false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</row>
    <row r="671" customFormat="false" ht="14.25" hidden="false" customHeight="true" outlineLevel="0" collapsed="false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</row>
    <row r="672" customFormat="false" ht="14.25" hidden="false" customHeight="true" outlineLevel="0" collapsed="false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</row>
    <row r="673" customFormat="false" ht="14.25" hidden="false" customHeight="true" outlineLevel="0" collapsed="false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</row>
    <row r="674" customFormat="false" ht="14.25" hidden="false" customHeight="true" outlineLevel="0" collapsed="false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</row>
    <row r="675" customFormat="false" ht="14.25" hidden="false" customHeight="true" outlineLevel="0" collapsed="false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</row>
    <row r="676" customFormat="false" ht="14.25" hidden="false" customHeight="true" outlineLevel="0" collapsed="false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</row>
    <row r="677" customFormat="false" ht="14.25" hidden="false" customHeight="true" outlineLevel="0" collapsed="false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</row>
    <row r="678" customFormat="false" ht="14.25" hidden="false" customHeight="true" outlineLevel="0" collapsed="false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</row>
    <row r="679" customFormat="false" ht="14.25" hidden="false" customHeight="true" outlineLevel="0" collapsed="false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</row>
    <row r="680" customFormat="false" ht="14.25" hidden="false" customHeight="true" outlineLevel="0" collapsed="false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</row>
    <row r="681" customFormat="false" ht="14.25" hidden="false" customHeight="true" outlineLevel="0" collapsed="false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</row>
    <row r="682" customFormat="false" ht="14.25" hidden="false" customHeight="true" outlineLevel="0" collapsed="false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</row>
    <row r="683" customFormat="false" ht="14.25" hidden="false" customHeight="true" outlineLevel="0" collapsed="false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</row>
    <row r="684" customFormat="false" ht="14.25" hidden="false" customHeight="true" outlineLevel="0" collapsed="false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</row>
    <row r="685" customFormat="false" ht="14.25" hidden="false" customHeight="true" outlineLevel="0" collapsed="false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</row>
    <row r="686" customFormat="false" ht="14.25" hidden="false" customHeight="true" outlineLevel="0" collapsed="false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</row>
    <row r="687" customFormat="false" ht="14.25" hidden="false" customHeight="true" outlineLevel="0" collapsed="false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</row>
    <row r="688" customFormat="false" ht="14.25" hidden="false" customHeight="true" outlineLevel="0" collapsed="false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</row>
    <row r="689" customFormat="false" ht="14.25" hidden="false" customHeight="true" outlineLevel="0" collapsed="false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</row>
    <row r="690" customFormat="false" ht="14.25" hidden="false" customHeight="true" outlineLevel="0" collapsed="false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</row>
    <row r="691" customFormat="false" ht="14.25" hidden="false" customHeight="true" outlineLevel="0" collapsed="false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</row>
    <row r="692" customFormat="false" ht="14.25" hidden="false" customHeight="true" outlineLevel="0" collapsed="false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</row>
    <row r="693" customFormat="false" ht="14.25" hidden="false" customHeight="true" outlineLevel="0" collapsed="false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</row>
    <row r="694" customFormat="false" ht="14.25" hidden="false" customHeight="true" outlineLevel="0" collapsed="false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</row>
    <row r="695" customFormat="false" ht="14.25" hidden="false" customHeight="true" outlineLevel="0" collapsed="false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</row>
    <row r="696" customFormat="false" ht="14.25" hidden="false" customHeight="true" outlineLevel="0" collapsed="false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</row>
    <row r="697" customFormat="false" ht="14.25" hidden="false" customHeight="true" outlineLevel="0" collapsed="false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</row>
    <row r="698" customFormat="false" ht="14.25" hidden="false" customHeight="true" outlineLevel="0" collapsed="false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</row>
    <row r="699" customFormat="false" ht="14.25" hidden="false" customHeight="true" outlineLevel="0" collapsed="false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</row>
    <row r="700" customFormat="false" ht="14.25" hidden="false" customHeight="true" outlineLevel="0" collapsed="false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</row>
    <row r="701" customFormat="false" ht="14.25" hidden="false" customHeight="true" outlineLevel="0" collapsed="false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</row>
    <row r="702" customFormat="false" ht="14.25" hidden="false" customHeight="true" outlineLevel="0" collapsed="false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</row>
    <row r="703" customFormat="false" ht="14.25" hidden="false" customHeight="true" outlineLevel="0" collapsed="false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</row>
    <row r="704" customFormat="false" ht="14.25" hidden="false" customHeight="true" outlineLevel="0" collapsed="false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</row>
    <row r="705" customFormat="false" ht="14.25" hidden="false" customHeight="true" outlineLevel="0" collapsed="false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</row>
    <row r="706" customFormat="false" ht="14.25" hidden="false" customHeight="true" outlineLevel="0" collapsed="false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</row>
    <row r="707" customFormat="false" ht="14.25" hidden="false" customHeight="true" outlineLevel="0" collapsed="false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</row>
    <row r="708" customFormat="false" ht="14.25" hidden="false" customHeight="true" outlineLevel="0" collapsed="false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</row>
    <row r="709" customFormat="false" ht="14.25" hidden="false" customHeight="true" outlineLevel="0" collapsed="false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</row>
    <row r="710" customFormat="false" ht="14.25" hidden="false" customHeight="true" outlineLevel="0" collapsed="false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</row>
    <row r="711" customFormat="false" ht="14.25" hidden="false" customHeight="true" outlineLevel="0" collapsed="false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</row>
    <row r="712" customFormat="false" ht="14.25" hidden="false" customHeight="true" outlineLevel="0" collapsed="false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</row>
    <row r="713" customFormat="false" ht="14.25" hidden="false" customHeight="true" outlineLevel="0" collapsed="false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</row>
    <row r="714" customFormat="false" ht="14.25" hidden="false" customHeight="true" outlineLevel="0" collapsed="false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</row>
    <row r="715" customFormat="false" ht="14.25" hidden="false" customHeight="true" outlineLevel="0" collapsed="false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</row>
    <row r="716" customFormat="false" ht="14.25" hidden="false" customHeight="true" outlineLevel="0" collapsed="false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</row>
    <row r="717" customFormat="false" ht="14.25" hidden="false" customHeight="true" outlineLevel="0" collapsed="false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</row>
    <row r="718" customFormat="false" ht="14.25" hidden="false" customHeight="true" outlineLevel="0" collapsed="false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</row>
    <row r="719" customFormat="false" ht="14.25" hidden="false" customHeight="true" outlineLevel="0" collapsed="false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</row>
    <row r="720" customFormat="false" ht="14.25" hidden="false" customHeight="true" outlineLevel="0" collapsed="false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</row>
    <row r="721" customFormat="false" ht="14.25" hidden="false" customHeight="true" outlineLevel="0" collapsed="false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</row>
    <row r="722" customFormat="false" ht="14.25" hidden="false" customHeight="true" outlineLevel="0" collapsed="false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</row>
    <row r="723" customFormat="false" ht="14.25" hidden="false" customHeight="true" outlineLevel="0" collapsed="false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</row>
    <row r="724" customFormat="false" ht="14.25" hidden="false" customHeight="true" outlineLevel="0" collapsed="false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</row>
    <row r="725" customFormat="false" ht="14.25" hidden="false" customHeight="true" outlineLevel="0" collapsed="false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</row>
    <row r="726" customFormat="false" ht="14.25" hidden="false" customHeight="true" outlineLevel="0" collapsed="false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</row>
    <row r="727" customFormat="false" ht="14.25" hidden="false" customHeight="true" outlineLevel="0" collapsed="false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</row>
    <row r="728" customFormat="false" ht="14.25" hidden="false" customHeight="true" outlineLevel="0" collapsed="false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</row>
    <row r="729" customFormat="false" ht="14.25" hidden="false" customHeight="true" outlineLevel="0" collapsed="false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</row>
    <row r="730" customFormat="false" ht="14.25" hidden="false" customHeight="true" outlineLevel="0" collapsed="false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</row>
    <row r="731" customFormat="false" ht="14.25" hidden="false" customHeight="true" outlineLevel="0" collapsed="false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</row>
    <row r="732" customFormat="false" ht="14.25" hidden="false" customHeight="true" outlineLevel="0" collapsed="false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</row>
    <row r="733" customFormat="false" ht="14.25" hidden="false" customHeight="true" outlineLevel="0" collapsed="false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</row>
    <row r="734" customFormat="false" ht="14.25" hidden="false" customHeight="true" outlineLevel="0" collapsed="false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</row>
    <row r="735" customFormat="false" ht="14.25" hidden="false" customHeight="true" outlineLevel="0" collapsed="false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</row>
    <row r="736" customFormat="false" ht="14.25" hidden="false" customHeight="true" outlineLevel="0" collapsed="false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</row>
    <row r="737" customFormat="false" ht="14.25" hidden="false" customHeight="true" outlineLevel="0" collapsed="false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</row>
    <row r="738" customFormat="false" ht="14.25" hidden="false" customHeight="true" outlineLevel="0" collapsed="false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</row>
    <row r="739" customFormat="false" ht="14.25" hidden="false" customHeight="true" outlineLevel="0" collapsed="false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</row>
    <row r="740" customFormat="false" ht="14.25" hidden="false" customHeight="true" outlineLevel="0" collapsed="false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</row>
    <row r="741" customFormat="false" ht="14.25" hidden="false" customHeight="true" outlineLevel="0" collapsed="false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</row>
    <row r="742" customFormat="false" ht="14.25" hidden="false" customHeight="true" outlineLevel="0" collapsed="false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</row>
    <row r="743" customFormat="false" ht="14.25" hidden="false" customHeight="true" outlineLevel="0" collapsed="false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</row>
    <row r="744" customFormat="false" ht="14.25" hidden="false" customHeight="true" outlineLevel="0" collapsed="false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</row>
    <row r="745" customFormat="false" ht="14.25" hidden="false" customHeight="true" outlineLevel="0" collapsed="false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</row>
    <row r="746" customFormat="false" ht="14.25" hidden="false" customHeight="true" outlineLevel="0" collapsed="false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</row>
    <row r="747" customFormat="false" ht="14.25" hidden="false" customHeight="true" outlineLevel="0" collapsed="false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</row>
    <row r="748" customFormat="false" ht="14.25" hidden="false" customHeight="true" outlineLevel="0" collapsed="false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</row>
    <row r="749" customFormat="false" ht="14.25" hidden="false" customHeight="true" outlineLevel="0" collapsed="false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</row>
    <row r="750" customFormat="false" ht="14.25" hidden="false" customHeight="true" outlineLevel="0" collapsed="false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</row>
    <row r="751" customFormat="false" ht="14.25" hidden="false" customHeight="true" outlineLevel="0" collapsed="false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</row>
    <row r="752" customFormat="false" ht="14.25" hidden="false" customHeight="true" outlineLevel="0" collapsed="false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</row>
    <row r="753" customFormat="false" ht="14.25" hidden="false" customHeight="true" outlineLevel="0" collapsed="false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</row>
    <row r="754" customFormat="false" ht="14.25" hidden="false" customHeight="true" outlineLevel="0" collapsed="false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</row>
    <row r="755" customFormat="false" ht="14.25" hidden="false" customHeight="true" outlineLevel="0" collapsed="false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</row>
    <row r="756" customFormat="false" ht="14.25" hidden="false" customHeight="true" outlineLevel="0" collapsed="false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</row>
    <row r="757" customFormat="false" ht="14.25" hidden="false" customHeight="true" outlineLevel="0" collapsed="false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</row>
    <row r="758" customFormat="false" ht="14.25" hidden="false" customHeight="true" outlineLevel="0" collapsed="false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</row>
    <row r="759" customFormat="false" ht="14.25" hidden="false" customHeight="true" outlineLevel="0" collapsed="false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</row>
    <row r="760" customFormat="false" ht="14.25" hidden="false" customHeight="true" outlineLevel="0" collapsed="false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</row>
    <row r="761" customFormat="false" ht="14.25" hidden="false" customHeight="true" outlineLevel="0" collapsed="false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</row>
    <row r="762" customFormat="false" ht="14.25" hidden="false" customHeight="true" outlineLevel="0" collapsed="false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</row>
    <row r="763" customFormat="false" ht="14.25" hidden="false" customHeight="true" outlineLevel="0" collapsed="false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</row>
    <row r="764" customFormat="false" ht="14.25" hidden="false" customHeight="true" outlineLevel="0" collapsed="false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</row>
    <row r="765" customFormat="false" ht="14.25" hidden="false" customHeight="true" outlineLevel="0" collapsed="false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</row>
    <row r="766" customFormat="false" ht="14.25" hidden="false" customHeight="true" outlineLevel="0" collapsed="false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</row>
    <row r="767" customFormat="false" ht="14.25" hidden="false" customHeight="true" outlineLevel="0" collapsed="false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</row>
    <row r="768" customFormat="false" ht="14.25" hidden="false" customHeight="true" outlineLevel="0" collapsed="false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</row>
    <row r="769" customFormat="false" ht="14.25" hidden="false" customHeight="true" outlineLevel="0" collapsed="false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</row>
    <row r="770" customFormat="false" ht="14.25" hidden="false" customHeight="true" outlineLevel="0" collapsed="false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</row>
    <row r="771" customFormat="false" ht="14.25" hidden="false" customHeight="true" outlineLevel="0" collapsed="false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</row>
    <row r="772" customFormat="false" ht="14.25" hidden="false" customHeight="true" outlineLevel="0" collapsed="false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</row>
    <row r="773" customFormat="false" ht="14.25" hidden="false" customHeight="true" outlineLevel="0" collapsed="false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</row>
    <row r="774" customFormat="false" ht="14.25" hidden="false" customHeight="true" outlineLevel="0" collapsed="false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</row>
    <row r="775" customFormat="false" ht="14.25" hidden="false" customHeight="true" outlineLevel="0" collapsed="false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</row>
    <row r="776" customFormat="false" ht="14.25" hidden="false" customHeight="true" outlineLevel="0" collapsed="false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</row>
    <row r="777" customFormat="false" ht="14.25" hidden="false" customHeight="true" outlineLevel="0" collapsed="false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</row>
    <row r="778" customFormat="false" ht="14.25" hidden="false" customHeight="true" outlineLevel="0" collapsed="false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</row>
    <row r="779" customFormat="false" ht="14.25" hidden="false" customHeight="true" outlineLevel="0" collapsed="false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</row>
    <row r="780" customFormat="false" ht="14.25" hidden="false" customHeight="true" outlineLevel="0" collapsed="false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</row>
    <row r="781" customFormat="false" ht="14.25" hidden="false" customHeight="true" outlineLevel="0" collapsed="false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</row>
    <row r="782" customFormat="false" ht="14.25" hidden="false" customHeight="true" outlineLevel="0" collapsed="false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</row>
    <row r="783" customFormat="false" ht="14.25" hidden="false" customHeight="true" outlineLevel="0" collapsed="false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</row>
    <row r="784" customFormat="false" ht="14.25" hidden="false" customHeight="true" outlineLevel="0" collapsed="false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</row>
    <row r="785" customFormat="false" ht="14.25" hidden="false" customHeight="true" outlineLevel="0" collapsed="false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</row>
    <row r="786" customFormat="false" ht="14.25" hidden="false" customHeight="true" outlineLevel="0" collapsed="false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</row>
    <row r="787" customFormat="false" ht="14.25" hidden="false" customHeight="true" outlineLevel="0" collapsed="false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</row>
    <row r="788" customFormat="false" ht="14.25" hidden="false" customHeight="true" outlineLevel="0" collapsed="false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</row>
    <row r="789" customFormat="false" ht="14.25" hidden="false" customHeight="true" outlineLevel="0" collapsed="false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</row>
    <row r="790" customFormat="false" ht="14.25" hidden="false" customHeight="true" outlineLevel="0" collapsed="false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</row>
    <row r="791" customFormat="false" ht="14.25" hidden="false" customHeight="true" outlineLevel="0" collapsed="false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</row>
    <row r="792" customFormat="false" ht="14.25" hidden="false" customHeight="true" outlineLevel="0" collapsed="false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</row>
    <row r="793" customFormat="false" ht="14.25" hidden="false" customHeight="true" outlineLevel="0" collapsed="false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</row>
    <row r="794" customFormat="false" ht="14.25" hidden="false" customHeight="true" outlineLevel="0" collapsed="false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</row>
    <row r="795" customFormat="false" ht="14.25" hidden="false" customHeight="true" outlineLevel="0" collapsed="false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</row>
    <row r="796" customFormat="false" ht="14.25" hidden="false" customHeight="true" outlineLevel="0" collapsed="false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</row>
    <row r="797" customFormat="false" ht="14.25" hidden="false" customHeight="true" outlineLevel="0" collapsed="false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</row>
    <row r="798" customFormat="false" ht="14.25" hidden="false" customHeight="true" outlineLevel="0" collapsed="false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</row>
    <row r="799" customFormat="false" ht="14.25" hidden="false" customHeight="true" outlineLevel="0" collapsed="false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</row>
    <row r="800" customFormat="false" ht="14.25" hidden="false" customHeight="true" outlineLevel="0" collapsed="false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</row>
    <row r="801" customFormat="false" ht="14.25" hidden="false" customHeight="true" outlineLevel="0" collapsed="false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</row>
    <row r="802" customFormat="false" ht="14.25" hidden="false" customHeight="true" outlineLevel="0" collapsed="false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</row>
    <row r="803" customFormat="false" ht="14.25" hidden="false" customHeight="true" outlineLevel="0" collapsed="false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</row>
    <row r="804" customFormat="false" ht="14.25" hidden="false" customHeight="true" outlineLevel="0" collapsed="false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</row>
    <row r="805" customFormat="false" ht="14.25" hidden="false" customHeight="true" outlineLevel="0" collapsed="false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</row>
    <row r="806" customFormat="false" ht="14.25" hidden="false" customHeight="true" outlineLevel="0" collapsed="false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</row>
    <row r="807" customFormat="false" ht="14.25" hidden="false" customHeight="true" outlineLevel="0" collapsed="false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</row>
    <row r="808" customFormat="false" ht="14.25" hidden="false" customHeight="true" outlineLevel="0" collapsed="false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</row>
    <row r="809" customFormat="false" ht="14.25" hidden="false" customHeight="true" outlineLevel="0" collapsed="false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</row>
    <row r="810" customFormat="false" ht="14.25" hidden="false" customHeight="true" outlineLevel="0" collapsed="false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</row>
    <row r="811" customFormat="false" ht="14.25" hidden="false" customHeight="true" outlineLevel="0" collapsed="false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</row>
    <row r="812" customFormat="false" ht="14.25" hidden="false" customHeight="true" outlineLevel="0" collapsed="false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</row>
    <row r="813" customFormat="false" ht="14.25" hidden="false" customHeight="true" outlineLevel="0" collapsed="false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</row>
    <row r="814" customFormat="false" ht="14.25" hidden="false" customHeight="true" outlineLevel="0" collapsed="false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</row>
    <row r="815" customFormat="false" ht="14.25" hidden="false" customHeight="true" outlineLevel="0" collapsed="false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</row>
    <row r="816" customFormat="false" ht="14.25" hidden="false" customHeight="true" outlineLevel="0" collapsed="false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</row>
    <row r="817" customFormat="false" ht="14.25" hidden="false" customHeight="true" outlineLevel="0" collapsed="false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</row>
    <row r="818" customFormat="false" ht="14.25" hidden="false" customHeight="true" outlineLevel="0" collapsed="false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</row>
    <row r="819" customFormat="false" ht="14.25" hidden="false" customHeight="true" outlineLevel="0" collapsed="false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</row>
    <row r="820" customFormat="false" ht="14.25" hidden="false" customHeight="true" outlineLevel="0" collapsed="false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</row>
    <row r="821" customFormat="false" ht="14.25" hidden="false" customHeight="true" outlineLevel="0" collapsed="false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</row>
    <row r="822" customFormat="false" ht="14.25" hidden="false" customHeight="true" outlineLevel="0" collapsed="false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</row>
    <row r="823" customFormat="false" ht="14.25" hidden="false" customHeight="true" outlineLevel="0" collapsed="false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</row>
    <row r="824" customFormat="false" ht="14.25" hidden="false" customHeight="true" outlineLevel="0" collapsed="false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</row>
    <row r="825" customFormat="false" ht="14.25" hidden="false" customHeight="true" outlineLevel="0" collapsed="false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</row>
    <row r="826" customFormat="false" ht="14.25" hidden="false" customHeight="true" outlineLevel="0" collapsed="false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</row>
    <row r="827" customFormat="false" ht="14.25" hidden="false" customHeight="true" outlineLevel="0" collapsed="false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</row>
    <row r="828" customFormat="false" ht="14.25" hidden="false" customHeight="true" outlineLevel="0" collapsed="false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</row>
    <row r="829" customFormat="false" ht="14.25" hidden="false" customHeight="true" outlineLevel="0" collapsed="false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</row>
    <row r="830" customFormat="false" ht="14.25" hidden="false" customHeight="true" outlineLevel="0" collapsed="false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</row>
    <row r="831" customFormat="false" ht="14.25" hidden="false" customHeight="true" outlineLevel="0" collapsed="false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</row>
    <row r="832" customFormat="false" ht="14.25" hidden="false" customHeight="true" outlineLevel="0" collapsed="false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</row>
    <row r="833" customFormat="false" ht="14.25" hidden="false" customHeight="true" outlineLevel="0" collapsed="false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</row>
    <row r="834" customFormat="false" ht="14.25" hidden="false" customHeight="true" outlineLevel="0" collapsed="false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</row>
    <row r="835" customFormat="false" ht="14.25" hidden="false" customHeight="true" outlineLevel="0" collapsed="false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</row>
    <row r="836" customFormat="false" ht="14.25" hidden="false" customHeight="true" outlineLevel="0" collapsed="false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</row>
    <row r="837" customFormat="false" ht="14.25" hidden="false" customHeight="true" outlineLevel="0" collapsed="false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</row>
    <row r="838" customFormat="false" ht="14.25" hidden="false" customHeight="true" outlineLevel="0" collapsed="false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</row>
    <row r="839" customFormat="false" ht="14.25" hidden="false" customHeight="true" outlineLevel="0" collapsed="false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</row>
    <row r="840" customFormat="false" ht="14.25" hidden="false" customHeight="true" outlineLevel="0" collapsed="false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</row>
    <row r="841" customFormat="false" ht="14.25" hidden="false" customHeight="true" outlineLevel="0" collapsed="false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</row>
    <row r="842" customFormat="false" ht="14.25" hidden="false" customHeight="true" outlineLevel="0" collapsed="false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</row>
    <row r="843" customFormat="false" ht="14.25" hidden="false" customHeight="true" outlineLevel="0" collapsed="false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</row>
    <row r="844" customFormat="false" ht="14.25" hidden="false" customHeight="true" outlineLevel="0" collapsed="false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</row>
    <row r="845" customFormat="false" ht="14.25" hidden="false" customHeight="true" outlineLevel="0" collapsed="false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</row>
    <row r="846" customFormat="false" ht="14.25" hidden="false" customHeight="true" outlineLevel="0" collapsed="false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</row>
    <row r="847" customFormat="false" ht="14.25" hidden="false" customHeight="true" outlineLevel="0" collapsed="false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</row>
    <row r="848" customFormat="false" ht="14.25" hidden="false" customHeight="true" outlineLevel="0" collapsed="false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</row>
    <row r="849" customFormat="false" ht="14.25" hidden="false" customHeight="true" outlineLevel="0" collapsed="false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</row>
    <row r="850" customFormat="false" ht="14.25" hidden="false" customHeight="true" outlineLevel="0" collapsed="false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</row>
    <row r="851" customFormat="false" ht="14.25" hidden="false" customHeight="true" outlineLevel="0" collapsed="false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</row>
    <row r="852" customFormat="false" ht="14.25" hidden="false" customHeight="true" outlineLevel="0" collapsed="false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</row>
    <row r="853" customFormat="false" ht="14.25" hidden="false" customHeight="true" outlineLevel="0" collapsed="false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</row>
    <row r="854" customFormat="false" ht="14.25" hidden="false" customHeight="true" outlineLevel="0" collapsed="false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</row>
    <row r="855" customFormat="false" ht="14.25" hidden="false" customHeight="true" outlineLevel="0" collapsed="false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</row>
    <row r="856" customFormat="false" ht="14.25" hidden="false" customHeight="true" outlineLevel="0" collapsed="false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</row>
    <row r="857" customFormat="false" ht="14.25" hidden="false" customHeight="true" outlineLevel="0" collapsed="false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</row>
    <row r="858" customFormat="false" ht="14.25" hidden="false" customHeight="true" outlineLevel="0" collapsed="false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</row>
    <row r="859" customFormat="false" ht="14.25" hidden="false" customHeight="true" outlineLevel="0" collapsed="false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</row>
    <row r="860" customFormat="false" ht="14.25" hidden="false" customHeight="true" outlineLevel="0" collapsed="false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</row>
    <row r="861" customFormat="false" ht="14.25" hidden="false" customHeight="true" outlineLevel="0" collapsed="false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</row>
    <row r="862" customFormat="false" ht="14.25" hidden="false" customHeight="true" outlineLevel="0" collapsed="false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</row>
    <row r="863" customFormat="false" ht="14.25" hidden="false" customHeight="true" outlineLevel="0" collapsed="false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</row>
    <row r="864" customFormat="false" ht="14.25" hidden="false" customHeight="true" outlineLevel="0" collapsed="false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</row>
    <row r="865" customFormat="false" ht="14.25" hidden="false" customHeight="true" outlineLevel="0" collapsed="false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</row>
    <row r="866" customFormat="false" ht="14.25" hidden="false" customHeight="true" outlineLevel="0" collapsed="false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</row>
    <row r="867" customFormat="false" ht="14.25" hidden="false" customHeight="true" outlineLevel="0" collapsed="false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</row>
    <row r="868" customFormat="false" ht="14.25" hidden="false" customHeight="true" outlineLevel="0" collapsed="false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</row>
    <row r="869" customFormat="false" ht="14.25" hidden="false" customHeight="true" outlineLevel="0" collapsed="false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</row>
    <row r="870" customFormat="false" ht="14.25" hidden="false" customHeight="true" outlineLevel="0" collapsed="false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</row>
    <row r="871" customFormat="false" ht="14.25" hidden="false" customHeight="true" outlineLevel="0" collapsed="false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</row>
    <row r="872" customFormat="false" ht="14.25" hidden="false" customHeight="true" outlineLevel="0" collapsed="false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</row>
    <row r="873" customFormat="false" ht="14.25" hidden="false" customHeight="true" outlineLevel="0" collapsed="false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</row>
    <row r="874" customFormat="false" ht="14.25" hidden="false" customHeight="true" outlineLevel="0" collapsed="false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</row>
    <row r="875" customFormat="false" ht="14.25" hidden="false" customHeight="true" outlineLevel="0" collapsed="false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</row>
    <row r="876" customFormat="false" ht="14.25" hidden="false" customHeight="true" outlineLevel="0" collapsed="false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</row>
    <row r="877" customFormat="false" ht="14.25" hidden="false" customHeight="true" outlineLevel="0" collapsed="false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</row>
    <row r="878" customFormat="false" ht="14.25" hidden="false" customHeight="true" outlineLevel="0" collapsed="false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</row>
    <row r="879" customFormat="false" ht="14.25" hidden="false" customHeight="true" outlineLevel="0" collapsed="false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</row>
    <row r="880" customFormat="false" ht="14.25" hidden="false" customHeight="true" outlineLevel="0" collapsed="false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</row>
    <row r="881" customFormat="false" ht="14.25" hidden="false" customHeight="true" outlineLevel="0" collapsed="false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</row>
    <row r="882" customFormat="false" ht="14.25" hidden="false" customHeight="true" outlineLevel="0" collapsed="false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</row>
    <row r="883" customFormat="false" ht="14.25" hidden="false" customHeight="true" outlineLevel="0" collapsed="false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</row>
    <row r="884" customFormat="false" ht="14.25" hidden="false" customHeight="true" outlineLevel="0" collapsed="false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</row>
    <row r="885" customFormat="false" ht="14.25" hidden="false" customHeight="true" outlineLevel="0" collapsed="false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</row>
    <row r="886" customFormat="false" ht="14.25" hidden="false" customHeight="true" outlineLevel="0" collapsed="false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</row>
    <row r="887" customFormat="false" ht="14.25" hidden="false" customHeight="true" outlineLevel="0" collapsed="false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</row>
    <row r="888" customFormat="false" ht="14.25" hidden="false" customHeight="true" outlineLevel="0" collapsed="false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</row>
    <row r="889" customFormat="false" ht="14.25" hidden="false" customHeight="true" outlineLevel="0" collapsed="false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</row>
    <row r="890" customFormat="false" ht="14.25" hidden="false" customHeight="true" outlineLevel="0" collapsed="false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</row>
    <row r="891" customFormat="false" ht="14.25" hidden="false" customHeight="true" outlineLevel="0" collapsed="false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</row>
    <row r="892" customFormat="false" ht="14.25" hidden="false" customHeight="true" outlineLevel="0" collapsed="false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</row>
    <row r="893" customFormat="false" ht="14.25" hidden="false" customHeight="true" outlineLevel="0" collapsed="false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</row>
    <row r="894" customFormat="false" ht="14.25" hidden="false" customHeight="true" outlineLevel="0" collapsed="false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</row>
    <row r="895" customFormat="false" ht="14.25" hidden="false" customHeight="true" outlineLevel="0" collapsed="false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</row>
    <row r="896" customFormat="false" ht="14.25" hidden="false" customHeight="true" outlineLevel="0" collapsed="false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</row>
    <row r="897" customFormat="false" ht="14.25" hidden="false" customHeight="true" outlineLevel="0" collapsed="false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</row>
    <row r="898" customFormat="false" ht="14.25" hidden="false" customHeight="true" outlineLevel="0" collapsed="false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</row>
    <row r="899" customFormat="false" ht="14.25" hidden="false" customHeight="true" outlineLevel="0" collapsed="false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</row>
    <row r="900" customFormat="false" ht="14.25" hidden="false" customHeight="true" outlineLevel="0" collapsed="false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</row>
    <row r="901" customFormat="false" ht="14.25" hidden="false" customHeight="true" outlineLevel="0" collapsed="false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</row>
    <row r="902" customFormat="false" ht="14.25" hidden="false" customHeight="true" outlineLevel="0" collapsed="false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</row>
    <row r="903" customFormat="false" ht="14.25" hidden="false" customHeight="true" outlineLevel="0" collapsed="false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</row>
    <row r="904" customFormat="false" ht="14.25" hidden="false" customHeight="true" outlineLevel="0" collapsed="false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</row>
    <row r="905" customFormat="false" ht="14.25" hidden="false" customHeight="true" outlineLevel="0" collapsed="false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</row>
    <row r="906" customFormat="false" ht="14.25" hidden="false" customHeight="true" outlineLevel="0" collapsed="false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</row>
    <row r="907" customFormat="false" ht="14.25" hidden="false" customHeight="true" outlineLevel="0" collapsed="false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</row>
    <row r="908" customFormat="false" ht="14.25" hidden="false" customHeight="true" outlineLevel="0" collapsed="false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</row>
    <row r="909" customFormat="false" ht="14.25" hidden="false" customHeight="true" outlineLevel="0" collapsed="false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</row>
    <row r="910" customFormat="false" ht="14.25" hidden="false" customHeight="true" outlineLevel="0" collapsed="false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</row>
    <row r="911" customFormat="false" ht="14.25" hidden="false" customHeight="true" outlineLevel="0" collapsed="false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</row>
    <row r="912" customFormat="false" ht="14.25" hidden="false" customHeight="true" outlineLevel="0" collapsed="false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</row>
    <row r="913" customFormat="false" ht="14.25" hidden="false" customHeight="true" outlineLevel="0" collapsed="false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</row>
    <row r="914" customFormat="false" ht="14.25" hidden="false" customHeight="true" outlineLevel="0" collapsed="false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</row>
    <row r="915" customFormat="false" ht="14.25" hidden="false" customHeight="true" outlineLevel="0" collapsed="false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</row>
    <row r="916" customFormat="false" ht="14.25" hidden="false" customHeight="true" outlineLevel="0" collapsed="false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</row>
    <row r="917" customFormat="false" ht="14.25" hidden="false" customHeight="true" outlineLevel="0" collapsed="false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</row>
    <row r="918" customFormat="false" ht="14.25" hidden="false" customHeight="true" outlineLevel="0" collapsed="false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</row>
    <row r="919" customFormat="false" ht="14.25" hidden="false" customHeight="true" outlineLevel="0" collapsed="false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</row>
    <row r="920" customFormat="false" ht="14.25" hidden="false" customHeight="true" outlineLevel="0" collapsed="false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</row>
    <row r="921" customFormat="false" ht="14.25" hidden="false" customHeight="true" outlineLevel="0" collapsed="false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</row>
    <row r="922" customFormat="false" ht="14.25" hidden="false" customHeight="true" outlineLevel="0" collapsed="false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</row>
    <row r="923" customFormat="false" ht="14.25" hidden="false" customHeight="true" outlineLevel="0" collapsed="false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</row>
    <row r="924" customFormat="false" ht="14.25" hidden="false" customHeight="true" outlineLevel="0" collapsed="false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</row>
    <row r="925" customFormat="false" ht="14.25" hidden="false" customHeight="true" outlineLevel="0" collapsed="false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</row>
    <row r="926" customFormat="false" ht="14.25" hidden="false" customHeight="true" outlineLevel="0" collapsed="false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</row>
    <row r="927" customFormat="false" ht="14.25" hidden="false" customHeight="true" outlineLevel="0" collapsed="false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</row>
    <row r="928" customFormat="false" ht="14.25" hidden="false" customHeight="true" outlineLevel="0" collapsed="false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</row>
    <row r="929" customFormat="false" ht="14.25" hidden="false" customHeight="true" outlineLevel="0" collapsed="false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</row>
    <row r="930" customFormat="false" ht="14.25" hidden="false" customHeight="true" outlineLevel="0" collapsed="false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</row>
    <row r="931" customFormat="false" ht="14.25" hidden="false" customHeight="true" outlineLevel="0" collapsed="false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</row>
    <row r="932" customFormat="false" ht="14.25" hidden="false" customHeight="true" outlineLevel="0" collapsed="false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</row>
    <row r="933" customFormat="false" ht="14.25" hidden="false" customHeight="true" outlineLevel="0" collapsed="false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</row>
    <row r="934" customFormat="false" ht="14.25" hidden="false" customHeight="true" outlineLevel="0" collapsed="false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</row>
    <row r="935" customFormat="false" ht="14.25" hidden="false" customHeight="true" outlineLevel="0" collapsed="false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</row>
    <row r="936" customFormat="false" ht="14.25" hidden="false" customHeight="true" outlineLevel="0" collapsed="false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</row>
    <row r="937" customFormat="false" ht="14.25" hidden="false" customHeight="true" outlineLevel="0" collapsed="false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</row>
    <row r="938" customFormat="false" ht="14.25" hidden="false" customHeight="true" outlineLevel="0" collapsed="false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</row>
    <row r="939" customFormat="false" ht="14.25" hidden="false" customHeight="true" outlineLevel="0" collapsed="false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</row>
    <row r="940" customFormat="false" ht="14.25" hidden="false" customHeight="true" outlineLevel="0" collapsed="false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</row>
    <row r="941" customFormat="false" ht="14.25" hidden="false" customHeight="true" outlineLevel="0" collapsed="false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</row>
    <row r="942" customFormat="false" ht="14.25" hidden="false" customHeight="true" outlineLevel="0" collapsed="false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</row>
    <row r="943" customFormat="false" ht="14.25" hidden="false" customHeight="true" outlineLevel="0" collapsed="false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</row>
    <row r="944" customFormat="false" ht="14.25" hidden="false" customHeight="true" outlineLevel="0" collapsed="false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</row>
    <row r="945" customFormat="false" ht="14.25" hidden="false" customHeight="true" outlineLevel="0" collapsed="false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</row>
    <row r="946" customFormat="false" ht="14.25" hidden="false" customHeight="true" outlineLevel="0" collapsed="false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</row>
    <row r="947" customFormat="false" ht="14.25" hidden="false" customHeight="true" outlineLevel="0" collapsed="false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</row>
    <row r="948" customFormat="false" ht="14.25" hidden="false" customHeight="true" outlineLevel="0" collapsed="false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</row>
    <row r="949" customFormat="false" ht="14.25" hidden="false" customHeight="true" outlineLevel="0" collapsed="false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</row>
    <row r="950" customFormat="false" ht="14.25" hidden="false" customHeight="true" outlineLevel="0" collapsed="false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</row>
    <row r="951" customFormat="false" ht="14.25" hidden="false" customHeight="true" outlineLevel="0" collapsed="false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</row>
    <row r="952" customFormat="false" ht="14.25" hidden="false" customHeight="true" outlineLevel="0" collapsed="false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</row>
    <row r="953" customFormat="false" ht="14.25" hidden="false" customHeight="true" outlineLevel="0" collapsed="false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</row>
    <row r="954" customFormat="false" ht="14.25" hidden="false" customHeight="true" outlineLevel="0" collapsed="false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</row>
    <row r="955" customFormat="false" ht="14.25" hidden="false" customHeight="true" outlineLevel="0" collapsed="false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</row>
    <row r="956" customFormat="false" ht="14.25" hidden="false" customHeight="true" outlineLevel="0" collapsed="false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</row>
    <row r="957" customFormat="false" ht="14.25" hidden="false" customHeight="true" outlineLevel="0" collapsed="false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</row>
    <row r="958" customFormat="false" ht="14.25" hidden="false" customHeight="true" outlineLevel="0" collapsed="false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</row>
    <row r="959" customFormat="false" ht="14.25" hidden="false" customHeight="true" outlineLevel="0" collapsed="false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</row>
    <row r="960" customFormat="false" ht="14.25" hidden="false" customHeight="true" outlineLevel="0" collapsed="false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</row>
    <row r="961" customFormat="false" ht="14.25" hidden="false" customHeight="true" outlineLevel="0" collapsed="false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</row>
    <row r="962" customFormat="false" ht="14.25" hidden="false" customHeight="true" outlineLevel="0" collapsed="false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</row>
    <row r="963" customFormat="false" ht="14.25" hidden="false" customHeight="true" outlineLevel="0" collapsed="false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</row>
    <row r="964" customFormat="false" ht="14.25" hidden="false" customHeight="true" outlineLevel="0" collapsed="false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</row>
    <row r="965" customFormat="false" ht="14.25" hidden="false" customHeight="true" outlineLevel="0" collapsed="false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</row>
    <row r="966" customFormat="false" ht="14.25" hidden="false" customHeight="true" outlineLevel="0" collapsed="false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</row>
    <row r="967" customFormat="false" ht="14.25" hidden="false" customHeight="true" outlineLevel="0" collapsed="false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</row>
    <row r="968" customFormat="false" ht="14.25" hidden="false" customHeight="true" outlineLevel="0" collapsed="false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</row>
    <row r="969" customFormat="false" ht="14.25" hidden="false" customHeight="true" outlineLevel="0" collapsed="false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</row>
    <row r="970" customFormat="false" ht="14.25" hidden="false" customHeight="true" outlineLevel="0" collapsed="false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</row>
    <row r="971" customFormat="false" ht="14.25" hidden="false" customHeight="true" outlineLevel="0" collapsed="false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</row>
    <row r="972" customFormat="false" ht="14.25" hidden="false" customHeight="true" outlineLevel="0" collapsed="false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</row>
    <row r="973" customFormat="false" ht="14.25" hidden="false" customHeight="true" outlineLevel="0" collapsed="false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</row>
    <row r="974" customFormat="false" ht="14.25" hidden="false" customHeight="true" outlineLevel="0" collapsed="false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</row>
    <row r="975" customFormat="false" ht="14.25" hidden="false" customHeight="true" outlineLevel="0" collapsed="false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</row>
    <row r="976" customFormat="false" ht="14.25" hidden="false" customHeight="true" outlineLevel="0" collapsed="false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</row>
    <row r="977" customFormat="false" ht="14.25" hidden="false" customHeight="true" outlineLevel="0" collapsed="false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</row>
    <row r="978" customFormat="false" ht="14.25" hidden="false" customHeight="true" outlineLevel="0" collapsed="false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</row>
    <row r="979" customFormat="false" ht="14.25" hidden="false" customHeight="true" outlineLevel="0" collapsed="false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</row>
    <row r="980" customFormat="false" ht="14.25" hidden="false" customHeight="true" outlineLevel="0" collapsed="false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</row>
    <row r="981" customFormat="false" ht="14.25" hidden="false" customHeight="true" outlineLevel="0" collapsed="false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</row>
    <row r="982" customFormat="false" ht="14.25" hidden="false" customHeight="true" outlineLevel="0" collapsed="false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</row>
    <row r="983" customFormat="false" ht="14.25" hidden="false" customHeight="true" outlineLevel="0" collapsed="false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</row>
    <row r="984" customFormat="false" ht="14.25" hidden="false" customHeight="true" outlineLevel="0" collapsed="false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</row>
    <row r="985" customFormat="false" ht="14.25" hidden="false" customHeight="true" outlineLevel="0" collapsed="false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</row>
    <row r="986" customFormat="false" ht="14.25" hidden="false" customHeight="true" outlineLevel="0" collapsed="false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</row>
    <row r="987" customFormat="false" ht="14.25" hidden="false" customHeight="true" outlineLevel="0" collapsed="false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</row>
    <row r="988" customFormat="false" ht="14.25" hidden="false" customHeight="true" outlineLevel="0" collapsed="false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</row>
    <row r="989" customFormat="false" ht="14.25" hidden="false" customHeight="true" outlineLevel="0" collapsed="false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</row>
    <row r="990" customFormat="false" ht="14.25" hidden="false" customHeight="true" outlineLevel="0" collapsed="false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</row>
    <row r="991" customFormat="false" ht="14.25" hidden="false" customHeight="true" outlineLevel="0" collapsed="false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</row>
    <row r="992" customFormat="false" ht="14.25" hidden="false" customHeight="true" outlineLevel="0" collapsed="false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</row>
    <row r="993" customFormat="false" ht="14.25" hidden="false" customHeight="true" outlineLevel="0" collapsed="false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</row>
    <row r="994" customFormat="false" ht="14.25" hidden="false" customHeight="true" outlineLevel="0" collapsed="false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</row>
    <row r="995" customFormat="false" ht="14.25" hidden="false" customHeight="true" outlineLevel="0" collapsed="false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</row>
    <row r="996" customFormat="false" ht="14.25" hidden="false" customHeight="true" outlineLevel="0" collapsed="false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</row>
    <row r="997" customFormat="false" ht="14.25" hidden="false" customHeight="true" outlineLevel="0" collapsed="false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</row>
    <row r="998" customFormat="false" ht="14.25" hidden="false" customHeight="true" outlineLevel="0" collapsed="false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</row>
    <row r="999" customFormat="false" ht="14.25" hidden="false" customHeight="true" outlineLevel="0" collapsed="false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</row>
    <row r="1000" customFormat="false" ht="14.25" hidden="false" customHeight="true" outlineLevel="0" collapsed="false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</row>
  </sheetData>
  <autoFilter ref="A6:AD108"/>
  <mergeCells count="86">
    <mergeCell ref="A1:J1"/>
    <mergeCell ref="A2:J2"/>
    <mergeCell ref="A3:J3"/>
    <mergeCell ref="B4:J4"/>
    <mergeCell ref="A5:J5"/>
    <mergeCell ref="L7:P8"/>
    <mergeCell ref="L9:P9"/>
    <mergeCell ref="A87:J87"/>
    <mergeCell ref="A110:I110"/>
    <mergeCell ref="A130:I130"/>
    <mergeCell ref="A154:F154"/>
    <mergeCell ref="A155:F155"/>
    <mergeCell ref="A156:F156"/>
    <mergeCell ref="A157:F157"/>
    <mergeCell ref="A158:F158"/>
    <mergeCell ref="A159:F159"/>
    <mergeCell ref="A160:F160"/>
    <mergeCell ref="A161:F161"/>
    <mergeCell ref="A162:F162"/>
    <mergeCell ref="A163:F163"/>
    <mergeCell ref="A164:F164"/>
    <mergeCell ref="A165:F165"/>
    <mergeCell ref="A166:F166"/>
    <mergeCell ref="A167:F167"/>
    <mergeCell ref="A168:F168"/>
    <mergeCell ref="A169:F169"/>
    <mergeCell ref="A170:F170"/>
    <mergeCell ref="A171:F171"/>
    <mergeCell ref="A172:F172"/>
    <mergeCell ref="A173:F173"/>
    <mergeCell ref="A174:F174"/>
    <mergeCell ref="A175:F175"/>
    <mergeCell ref="A176:F176"/>
    <mergeCell ref="A177:F177"/>
    <mergeCell ref="A178:F178"/>
    <mergeCell ref="A179:F179"/>
    <mergeCell ref="A180:F180"/>
    <mergeCell ref="A181:F181"/>
    <mergeCell ref="A182:F182"/>
    <mergeCell ref="A183:F183"/>
    <mergeCell ref="A184:F184"/>
    <mergeCell ref="A185:F185"/>
    <mergeCell ref="A186:F186"/>
    <mergeCell ref="A187:F187"/>
    <mergeCell ref="A188:F188"/>
    <mergeCell ref="A189:F189"/>
    <mergeCell ref="A190:F190"/>
    <mergeCell ref="A191:F191"/>
    <mergeCell ref="A192:F192"/>
    <mergeCell ref="A193:F193"/>
    <mergeCell ref="A194:F194"/>
    <mergeCell ref="A195:F195"/>
    <mergeCell ref="A196:F196"/>
    <mergeCell ref="A197:F197"/>
    <mergeCell ref="A198:F198"/>
    <mergeCell ref="A199:F199"/>
    <mergeCell ref="A200:F200"/>
    <mergeCell ref="A201:F201"/>
    <mergeCell ref="A202:F202"/>
    <mergeCell ref="A203:F203"/>
    <mergeCell ref="A204:F204"/>
    <mergeCell ref="A205:F205"/>
    <mergeCell ref="A206:F206"/>
    <mergeCell ref="A207:F207"/>
    <mergeCell ref="A208:F208"/>
    <mergeCell ref="A209:F209"/>
    <mergeCell ref="A210:F210"/>
    <mergeCell ref="A211:F211"/>
    <mergeCell ref="A212:F212"/>
    <mergeCell ref="A213:F213"/>
    <mergeCell ref="A214:F214"/>
    <mergeCell ref="A215:F215"/>
    <mergeCell ref="A216:F216"/>
    <mergeCell ref="A217:F217"/>
    <mergeCell ref="A218:F218"/>
    <mergeCell ref="A219:F219"/>
    <mergeCell ref="A220:F220"/>
    <mergeCell ref="A221:F221"/>
    <mergeCell ref="A222:F222"/>
    <mergeCell ref="A223:F223"/>
    <mergeCell ref="A224:F224"/>
    <mergeCell ref="A225:F225"/>
    <mergeCell ref="A226:F226"/>
    <mergeCell ref="A227:F227"/>
    <mergeCell ref="A228:F228"/>
    <mergeCell ref="A229:F229"/>
  </mergeCells>
  <conditionalFormatting sqref="A1:J1000">
    <cfRule type="expression" priority="2" aboveAverage="0" equalAverage="0" bottom="0" percent="0" rank="0" text="" dxfId="7">
      <formula>IF($D1="VAGO",1,0)=1</formula>
    </cfRule>
  </conditionalFormatting>
  <dataValidations count="4">
    <dataValidation allowBlank="true" errorStyle="stop" operator="between" showDropDown="false" showErrorMessage="false" showInputMessage="false" sqref="B7:B86 B88:B95" type="list">
      <formula1>"DAS,DAS-1,DAS-2,DAS-3,DAS-4,DAS-5,CAA-1,CAA-2,CAA-3,CAA-4,CAA-5,EST,JOV"</formula1>
      <formula2>0</formula2>
    </dataValidation>
    <dataValidation allowBlank="true" errorStyle="stop" operator="between" showDropDown="false" showErrorMessage="false" showInputMessage="false" sqref="D7:D86 D88:D95 D112:D121 D132:D141" type="list">
      <formula1>"AGP,CLH,CLT,COM,CTD,CTI,DES,DISP,ELE,ESG,EST,EXM,EXQ,EXR,FRQ,REV,VAGO"</formula1>
      <formula2>0</formula2>
    </dataValidation>
    <dataValidation allowBlank="true" errorStyle="stop" operator="between" showDropDown="false" showErrorMessage="false" showInputMessage="false" sqref="B112:B121" type="list">
      <formula1>"FDA,FDA-1,FDA-2,FDA-3,FDA-4"</formula1>
      <formula2>0</formula2>
    </dataValidation>
    <dataValidation allowBlank="true" errorStyle="stop" operator="between" showDropDown="false" showErrorMessage="false" showInputMessage="false" sqref="B132:B141" type="list">
      <formula1>"FGS-1,FGS-2,FGS-3,FGA-1,FGA-2,FGA-3"</formula1>
      <formula2>0</formula2>
    </dataValidation>
  </dataValidation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0" man="true" max="65535" min="0"/>
  </colBreaks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D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328125" defaultRowHeight="15" zeroHeight="false" outlineLevelRow="0" outlineLevelCol="0"/>
  <cols>
    <col collapsed="false" customWidth="true" hidden="false" outlineLevel="0" max="1" min="1" style="1" width="59.5"/>
    <col collapsed="false" customWidth="true" hidden="false" outlineLevel="0" max="2" min="2" style="1" width="12"/>
    <col collapsed="false" customWidth="true" hidden="false" outlineLevel="0" max="3" min="3" style="1" width="17.37"/>
    <col collapsed="false" customWidth="true" hidden="false" outlineLevel="0" max="4" min="4" style="1" width="14.5"/>
    <col collapsed="false" customWidth="true" hidden="false" outlineLevel="0" max="5" min="5" style="1" width="9.87"/>
    <col collapsed="false" customWidth="true" hidden="false" outlineLevel="0" max="6" min="6" style="1" width="39.75"/>
    <col collapsed="false" customWidth="true" hidden="false" outlineLevel="0" max="7" min="7" style="1" width="19.88"/>
    <col collapsed="false" customWidth="true" hidden="false" outlineLevel="0" max="8" min="8" style="1" width="18.25"/>
    <col collapsed="false" customWidth="true" hidden="false" outlineLevel="0" max="9" min="9" style="1" width="17.88"/>
    <col collapsed="false" customWidth="true" hidden="false" outlineLevel="0" max="10" min="10" style="1" width="15"/>
    <col collapsed="false" customWidth="true" hidden="false" outlineLevel="0" max="16" min="11" style="1" width="8"/>
    <col collapsed="false" customWidth="true" hidden="false" outlineLevel="0" max="17" min="17" style="1" width="43.88"/>
    <col collapsed="false" customWidth="true" hidden="false" outlineLevel="0" max="30" min="18" style="1" width="8"/>
  </cols>
  <sheetData>
    <row r="1" customFormat="false" ht="14.25" hidden="false" customHeight="true" outlineLevel="0" collapsed="false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4"/>
      <c r="AC1" s="4"/>
      <c r="AD1" s="4"/>
    </row>
    <row r="2" customFormat="false" ht="14.25" hidden="false" customHeight="true" outlineLevel="0" collapsed="false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4"/>
      <c r="AC2" s="4"/>
      <c r="AD2" s="4"/>
    </row>
    <row r="3" customFormat="false" ht="14.25" hidden="false" customHeight="true" outlineLevel="0" collapsed="false">
      <c r="A3" s="5" t="s">
        <v>2</v>
      </c>
      <c r="B3" s="5"/>
      <c r="C3" s="5"/>
      <c r="D3" s="5"/>
      <c r="E3" s="5"/>
      <c r="F3" s="5"/>
      <c r="G3" s="5"/>
      <c r="H3" s="5"/>
      <c r="I3" s="5"/>
      <c r="J3" s="5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7"/>
      <c r="AA3" s="7"/>
      <c r="AB3" s="4"/>
      <c r="AC3" s="4"/>
      <c r="AD3" s="4"/>
    </row>
    <row r="4" customFormat="false" ht="14.25" hidden="false" customHeight="true" outlineLevel="0" collapsed="false">
      <c r="A4" s="8" t="s">
        <v>392</v>
      </c>
      <c r="B4" s="9"/>
      <c r="C4" s="9"/>
      <c r="D4" s="9"/>
      <c r="E4" s="9"/>
      <c r="F4" s="9"/>
      <c r="G4" s="9"/>
      <c r="H4" s="9"/>
      <c r="I4" s="9"/>
      <c r="J4" s="9"/>
      <c r="K4" s="10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customFormat="false" ht="15" hidden="false" customHeight="true" outlineLevel="0" collapsed="false">
      <c r="A5" s="11" t="s">
        <v>4</v>
      </c>
      <c r="B5" s="11"/>
      <c r="C5" s="11"/>
      <c r="D5" s="11"/>
      <c r="E5" s="11"/>
      <c r="F5" s="11"/>
      <c r="G5" s="11"/>
      <c r="H5" s="11"/>
      <c r="I5" s="11"/>
      <c r="J5" s="11"/>
      <c r="K5" s="12"/>
      <c r="L5" s="13"/>
      <c r="M5" s="14"/>
      <c r="N5" s="14"/>
      <c r="O5" s="14"/>
      <c r="P5" s="14"/>
      <c r="Q5" s="1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customFormat="false" ht="14.25" hidden="false" customHeight="true" outlineLevel="0" collapsed="false">
      <c r="A6" s="15" t="s">
        <v>5</v>
      </c>
      <c r="B6" s="15" t="s">
        <v>6</v>
      </c>
      <c r="C6" s="15" t="s">
        <v>7</v>
      </c>
      <c r="D6" s="15" t="s">
        <v>8</v>
      </c>
      <c r="E6" s="11" t="s">
        <v>9</v>
      </c>
      <c r="F6" s="15" t="s">
        <v>10</v>
      </c>
      <c r="G6" s="11" t="s">
        <v>11</v>
      </c>
      <c r="H6" s="11" t="s">
        <v>12</v>
      </c>
      <c r="I6" s="11" t="s">
        <v>13</v>
      </c>
      <c r="J6" s="11" t="s">
        <v>14</v>
      </c>
      <c r="K6" s="16"/>
      <c r="L6" s="18"/>
      <c r="M6" s="18"/>
      <c r="N6" s="18"/>
      <c r="O6" s="18"/>
      <c r="P6" s="18"/>
      <c r="Q6" s="18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</row>
    <row r="7" customFormat="false" ht="14.25" hidden="false" customHeight="true" outlineLevel="0" collapsed="false">
      <c r="A7" s="20" t="s">
        <v>15</v>
      </c>
      <c r="B7" s="21" t="s">
        <v>16</v>
      </c>
      <c r="C7" s="21" t="s">
        <v>17</v>
      </c>
      <c r="D7" s="21" t="s">
        <v>18</v>
      </c>
      <c r="E7" s="22" t="n">
        <v>1</v>
      </c>
      <c r="F7" s="20" t="s">
        <v>19</v>
      </c>
      <c r="G7" s="23" t="n">
        <v>0</v>
      </c>
      <c r="H7" s="24" t="n">
        <v>3526.4</v>
      </c>
      <c r="I7" s="24" t="n">
        <v>14105.6</v>
      </c>
      <c r="J7" s="25" t="n">
        <f aca="false">SUM(G7:I7)</f>
        <v>17632</v>
      </c>
      <c r="K7" s="26"/>
      <c r="L7" s="26"/>
      <c r="M7" s="26"/>
      <c r="N7" s="26"/>
      <c r="O7" s="26"/>
      <c r="P7" s="26"/>
      <c r="Q7" s="26"/>
      <c r="R7" s="28"/>
      <c r="S7" s="28"/>
      <c r="T7" s="28"/>
      <c r="U7" s="28"/>
      <c r="V7" s="28"/>
      <c r="W7" s="28"/>
      <c r="X7" s="28"/>
      <c r="Y7" s="28"/>
      <c r="Z7" s="28"/>
      <c r="AA7" s="10"/>
      <c r="AB7" s="10"/>
      <c r="AC7" s="10"/>
      <c r="AD7" s="10"/>
    </row>
    <row r="8" customFormat="false" ht="14.25" hidden="false" customHeight="true" outlineLevel="0" collapsed="false">
      <c r="A8" s="20" t="s">
        <v>398</v>
      </c>
      <c r="B8" s="21" t="s">
        <v>16</v>
      </c>
      <c r="C8" s="21" t="s">
        <v>17</v>
      </c>
      <c r="D8" s="21" t="s">
        <v>18</v>
      </c>
      <c r="E8" s="22" t="n">
        <v>1</v>
      </c>
      <c r="F8" s="20" t="s">
        <v>22</v>
      </c>
      <c r="G8" s="23" t="n">
        <v>0</v>
      </c>
      <c r="H8" s="24" t="n">
        <v>3016</v>
      </c>
      <c r="I8" s="24" t="n">
        <v>12064</v>
      </c>
      <c r="J8" s="25" t="n">
        <f aca="false">SUM(G8:I8)</f>
        <v>15080</v>
      </c>
      <c r="K8" s="26"/>
      <c r="L8" s="26"/>
      <c r="M8" s="26"/>
      <c r="N8" s="26"/>
      <c r="O8" s="26"/>
      <c r="P8" s="26"/>
      <c r="Q8" s="26"/>
      <c r="R8" s="28"/>
      <c r="S8" s="28"/>
      <c r="T8" s="28"/>
      <c r="U8" s="28"/>
      <c r="V8" s="28"/>
      <c r="W8" s="28"/>
      <c r="X8" s="28"/>
      <c r="Y8" s="28"/>
      <c r="Z8" s="28"/>
      <c r="AA8" s="10"/>
      <c r="AB8" s="10"/>
      <c r="AC8" s="10"/>
      <c r="AD8" s="10"/>
    </row>
    <row r="9" customFormat="false" ht="14.25" hidden="false" customHeight="true" outlineLevel="0" collapsed="false">
      <c r="A9" s="20" t="s">
        <v>399</v>
      </c>
      <c r="B9" s="21" t="s">
        <v>16</v>
      </c>
      <c r="C9" s="21" t="s">
        <v>17</v>
      </c>
      <c r="D9" s="21" t="s">
        <v>91</v>
      </c>
      <c r="E9" s="22" t="n">
        <v>1</v>
      </c>
      <c r="F9" s="20"/>
      <c r="G9" s="23" t="n">
        <v>0</v>
      </c>
      <c r="H9" s="24" t="n">
        <v>0</v>
      </c>
      <c r="I9" s="24" t="n">
        <v>0</v>
      </c>
      <c r="J9" s="25" t="n">
        <f aca="false">SUM(G9:I9)</f>
        <v>0</v>
      </c>
      <c r="K9" s="26"/>
      <c r="L9" s="26"/>
      <c r="M9" s="26"/>
      <c r="N9" s="26"/>
      <c r="O9" s="26"/>
      <c r="P9" s="26"/>
      <c r="Q9" s="26"/>
      <c r="R9" s="28"/>
      <c r="S9" s="28"/>
      <c r="T9" s="28"/>
      <c r="U9" s="28"/>
      <c r="V9" s="28"/>
      <c r="W9" s="28"/>
      <c r="X9" s="28"/>
      <c r="Y9" s="28"/>
      <c r="Z9" s="28"/>
      <c r="AA9" s="10"/>
      <c r="AB9" s="10"/>
      <c r="AC9" s="10"/>
      <c r="AD9" s="10"/>
    </row>
    <row r="10" customFormat="false" ht="14.25" hidden="false" customHeight="true" outlineLevel="0" collapsed="false">
      <c r="A10" s="20" t="s">
        <v>26</v>
      </c>
      <c r="B10" s="21" t="s">
        <v>16</v>
      </c>
      <c r="C10" s="21" t="s">
        <v>17</v>
      </c>
      <c r="D10" s="21" t="s">
        <v>27</v>
      </c>
      <c r="E10" s="22" t="n">
        <v>1</v>
      </c>
      <c r="F10" s="20" t="s">
        <v>28</v>
      </c>
      <c r="G10" s="23" t="n">
        <v>0</v>
      </c>
      <c r="H10" s="24" t="n">
        <v>0</v>
      </c>
      <c r="I10" s="24" t="n">
        <v>12064</v>
      </c>
      <c r="J10" s="25" t="n">
        <f aca="false">SUM(G10:I10)</f>
        <v>12064</v>
      </c>
      <c r="K10" s="26"/>
      <c r="L10" s="26"/>
      <c r="M10" s="26"/>
      <c r="N10" s="26"/>
      <c r="O10" s="26"/>
      <c r="P10" s="26"/>
      <c r="Q10" s="26"/>
      <c r="R10" s="28"/>
      <c r="S10" s="28"/>
      <c r="T10" s="28"/>
      <c r="U10" s="28"/>
      <c r="V10" s="28"/>
      <c r="W10" s="28"/>
      <c r="X10" s="28"/>
      <c r="Y10" s="28"/>
      <c r="Z10" s="28"/>
      <c r="AA10" s="10"/>
      <c r="AB10" s="10"/>
      <c r="AC10" s="10"/>
      <c r="AD10" s="10"/>
    </row>
    <row r="11" customFormat="false" ht="14.25" hidden="false" customHeight="true" outlineLevel="0" collapsed="false">
      <c r="A11" s="20" t="s">
        <v>33</v>
      </c>
      <c r="B11" s="21" t="s">
        <v>34</v>
      </c>
      <c r="C11" s="21" t="s">
        <v>17</v>
      </c>
      <c r="D11" s="21" t="s">
        <v>18</v>
      </c>
      <c r="E11" s="22" t="n">
        <v>1</v>
      </c>
      <c r="F11" s="20" t="s">
        <v>35</v>
      </c>
      <c r="G11" s="23" t="n">
        <v>0</v>
      </c>
      <c r="H11" s="24" t="n">
        <v>1695.65</v>
      </c>
      <c r="I11" s="24" t="n">
        <v>6782.62</v>
      </c>
      <c r="J11" s="25" t="n">
        <f aca="false">SUM(G11:I11)</f>
        <v>8478.27</v>
      </c>
      <c r="K11" s="26"/>
      <c r="L11" s="26"/>
      <c r="M11" s="26"/>
      <c r="N11" s="26"/>
      <c r="O11" s="26"/>
      <c r="P11" s="26"/>
      <c r="Q11" s="26"/>
      <c r="R11" s="28"/>
      <c r="S11" s="28"/>
      <c r="T11" s="28"/>
      <c r="U11" s="28"/>
      <c r="V11" s="28"/>
      <c r="W11" s="28"/>
      <c r="X11" s="28"/>
      <c r="Y11" s="28"/>
      <c r="Z11" s="28"/>
      <c r="AA11" s="10"/>
      <c r="AB11" s="10"/>
      <c r="AC11" s="10"/>
      <c r="AD11" s="10"/>
    </row>
    <row r="12" customFormat="false" ht="14.25" hidden="false" customHeight="true" outlineLevel="0" collapsed="false">
      <c r="A12" s="20" t="s">
        <v>36</v>
      </c>
      <c r="B12" s="21" t="s">
        <v>34</v>
      </c>
      <c r="C12" s="21" t="s">
        <v>17</v>
      </c>
      <c r="D12" s="21" t="s">
        <v>18</v>
      </c>
      <c r="E12" s="22" t="n">
        <v>1</v>
      </c>
      <c r="F12" s="20" t="s">
        <v>37</v>
      </c>
      <c r="G12" s="23" t="n">
        <v>0</v>
      </c>
      <c r="H12" s="24" t="n">
        <v>1695.65</v>
      </c>
      <c r="I12" s="24" t="n">
        <v>6782.62</v>
      </c>
      <c r="J12" s="25" t="n">
        <f aca="false">SUM(G12:I12)</f>
        <v>8478.27</v>
      </c>
      <c r="K12" s="26"/>
      <c r="L12" s="26"/>
      <c r="M12" s="26"/>
      <c r="N12" s="26"/>
      <c r="O12" s="26"/>
      <c r="P12" s="26"/>
      <c r="Q12" s="26"/>
      <c r="R12" s="28"/>
      <c r="S12" s="28"/>
      <c r="T12" s="28"/>
      <c r="U12" s="28"/>
      <c r="V12" s="28"/>
      <c r="W12" s="28"/>
      <c r="X12" s="28"/>
      <c r="Y12" s="28"/>
      <c r="Z12" s="28"/>
      <c r="AA12" s="10"/>
      <c r="AB12" s="10"/>
      <c r="AC12" s="10"/>
      <c r="AD12" s="10"/>
    </row>
    <row r="13" customFormat="false" ht="14.25" hidden="false" customHeight="true" outlineLevel="0" collapsed="false">
      <c r="A13" s="20" t="s">
        <v>39</v>
      </c>
      <c r="B13" s="37" t="s">
        <v>34</v>
      </c>
      <c r="C13" s="37" t="s">
        <v>17</v>
      </c>
      <c r="D13" s="37" t="s">
        <v>18</v>
      </c>
      <c r="E13" s="38" t="n">
        <v>1</v>
      </c>
      <c r="F13" s="20" t="s">
        <v>40</v>
      </c>
      <c r="G13" s="39" t="n">
        <v>0</v>
      </c>
      <c r="H13" s="40" t="n">
        <v>1695.65</v>
      </c>
      <c r="I13" s="40" t="n">
        <v>6782.62</v>
      </c>
      <c r="J13" s="41" t="n">
        <f aca="false">SUM(G13:I13)</f>
        <v>8478.27</v>
      </c>
      <c r="K13" s="12"/>
      <c r="L13" s="12"/>
      <c r="M13" s="12"/>
      <c r="N13" s="12"/>
      <c r="O13" s="12"/>
      <c r="P13" s="12"/>
      <c r="Q13" s="12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</row>
    <row r="14" customFormat="false" ht="14.25" hidden="false" customHeight="true" outlineLevel="0" collapsed="false">
      <c r="A14" s="20" t="s">
        <v>42</v>
      </c>
      <c r="B14" s="21" t="s">
        <v>34</v>
      </c>
      <c r="C14" s="21" t="s">
        <v>17</v>
      </c>
      <c r="D14" s="21" t="s">
        <v>18</v>
      </c>
      <c r="E14" s="22" t="n">
        <v>1</v>
      </c>
      <c r="F14" s="20" t="s">
        <v>395</v>
      </c>
      <c r="G14" s="23" t="n">
        <v>0</v>
      </c>
      <c r="H14" s="24" t="n">
        <v>1695.65</v>
      </c>
      <c r="I14" s="24" t="n">
        <v>6782.62</v>
      </c>
      <c r="J14" s="25" t="n">
        <f aca="false">SUM(G14:I14)</f>
        <v>8478.27</v>
      </c>
      <c r="K14" s="26"/>
      <c r="L14" s="26"/>
      <c r="M14" s="26"/>
      <c r="N14" s="26"/>
      <c r="O14" s="26"/>
      <c r="P14" s="26"/>
      <c r="Q14" s="26"/>
      <c r="R14" s="28"/>
      <c r="S14" s="28"/>
      <c r="T14" s="28"/>
      <c r="U14" s="28"/>
      <c r="V14" s="28"/>
      <c r="W14" s="28"/>
      <c r="X14" s="28"/>
      <c r="Y14" s="28"/>
      <c r="Z14" s="28"/>
      <c r="AA14" s="10"/>
      <c r="AB14" s="10"/>
      <c r="AC14" s="10"/>
      <c r="AD14" s="10"/>
    </row>
    <row r="15" customFormat="false" ht="14.25" hidden="false" customHeight="true" outlineLevel="0" collapsed="false">
      <c r="A15" s="20" t="s">
        <v>46</v>
      </c>
      <c r="B15" s="21" t="s">
        <v>34</v>
      </c>
      <c r="C15" s="21" t="s">
        <v>17</v>
      </c>
      <c r="D15" s="21" t="s">
        <v>27</v>
      </c>
      <c r="E15" s="22" t="n">
        <v>1</v>
      </c>
      <c r="F15" s="20" t="s">
        <v>47</v>
      </c>
      <c r="G15" s="23" t="n">
        <v>0</v>
      </c>
      <c r="H15" s="24" t="n">
        <v>0</v>
      </c>
      <c r="I15" s="24" t="n">
        <v>6782.62</v>
      </c>
      <c r="J15" s="25" t="n">
        <f aca="false">SUM(G15:I15)</f>
        <v>6782.62</v>
      </c>
      <c r="K15" s="26"/>
      <c r="L15" s="26"/>
      <c r="M15" s="26"/>
      <c r="N15" s="26"/>
      <c r="O15" s="26"/>
      <c r="P15" s="26"/>
      <c r="Q15" s="26"/>
      <c r="R15" s="28"/>
      <c r="S15" s="28"/>
      <c r="T15" s="28"/>
      <c r="U15" s="28"/>
      <c r="V15" s="28"/>
      <c r="W15" s="28"/>
      <c r="X15" s="28"/>
      <c r="Y15" s="28"/>
      <c r="Z15" s="28"/>
      <c r="AA15" s="10"/>
      <c r="AB15" s="10"/>
      <c r="AC15" s="10"/>
      <c r="AD15" s="10"/>
    </row>
    <row r="16" customFormat="false" ht="14.25" hidden="false" customHeight="true" outlineLevel="0" collapsed="false">
      <c r="A16" s="20" t="s">
        <v>50</v>
      </c>
      <c r="B16" s="21" t="s">
        <v>34</v>
      </c>
      <c r="C16" s="21" t="s">
        <v>17</v>
      </c>
      <c r="D16" s="21" t="s">
        <v>18</v>
      </c>
      <c r="E16" s="22" t="n">
        <v>1</v>
      </c>
      <c r="F16" s="20" t="s">
        <v>51</v>
      </c>
      <c r="G16" s="23" t="n">
        <v>0</v>
      </c>
      <c r="H16" s="24" t="n">
        <v>1695.65</v>
      </c>
      <c r="I16" s="24" t="n">
        <v>6782.62</v>
      </c>
      <c r="J16" s="25" t="n">
        <f aca="false">SUM(G16:I16)</f>
        <v>8478.27</v>
      </c>
      <c r="K16" s="26"/>
      <c r="L16" s="26"/>
      <c r="M16" s="26"/>
      <c r="N16" s="26"/>
      <c r="O16" s="26"/>
      <c r="P16" s="26"/>
      <c r="Q16" s="26"/>
      <c r="R16" s="28"/>
      <c r="S16" s="28"/>
      <c r="T16" s="28"/>
      <c r="U16" s="28"/>
      <c r="V16" s="28"/>
      <c r="W16" s="28"/>
      <c r="X16" s="28"/>
      <c r="Y16" s="28"/>
      <c r="Z16" s="28"/>
      <c r="AA16" s="10"/>
      <c r="AB16" s="10"/>
      <c r="AC16" s="10"/>
      <c r="AD16" s="10"/>
    </row>
    <row r="17" customFormat="false" ht="14.25" hidden="false" customHeight="true" outlineLevel="0" collapsed="false">
      <c r="A17" s="20" t="s">
        <v>54</v>
      </c>
      <c r="B17" s="21" t="s">
        <v>45</v>
      </c>
      <c r="C17" s="21" t="s">
        <v>17</v>
      </c>
      <c r="D17" s="21" t="s">
        <v>18</v>
      </c>
      <c r="E17" s="22" t="n">
        <v>1</v>
      </c>
      <c r="F17" s="20" t="s">
        <v>364</v>
      </c>
      <c r="G17" s="23" t="n">
        <v>0</v>
      </c>
      <c r="H17" s="24" t="n">
        <v>1310.28</v>
      </c>
      <c r="I17" s="24" t="n">
        <v>5241.11</v>
      </c>
      <c r="J17" s="25" t="n">
        <f aca="false">SUM(G17:I17)</f>
        <v>6551.39</v>
      </c>
      <c r="K17" s="26"/>
      <c r="L17" s="26"/>
      <c r="M17" s="26"/>
      <c r="N17" s="26"/>
      <c r="O17" s="26"/>
      <c r="P17" s="26"/>
      <c r="Q17" s="26"/>
      <c r="R17" s="28"/>
      <c r="S17" s="28"/>
      <c r="T17" s="28"/>
      <c r="U17" s="28"/>
      <c r="V17" s="28"/>
      <c r="W17" s="28"/>
      <c r="X17" s="28"/>
      <c r="Y17" s="28"/>
      <c r="Z17" s="28"/>
      <c r="AA17" s="10"/>
      <c r="AB17" s="10"/>
      <c r="AC17" s="10"/>
      <c r="AD17" s="10"/>
    </row>
    <row r="18" customFormat="false" ht="14.25" hidden="false" customHeight="true" outlineLevel="0" collapsed="false">
      <c r="A18" s="20" t="s">
        <v>58</v>
      </c>
      <c r="B18" s="21" t="s">
        <v>45</v>
      </c>
      <c r="C18" s="21" t="s">
        <v>17</v>
      </c>
      <c r="D18" s="21" t="s">
        <v>18</v>
      </c>
      <c r="E18" s="22" t="n">
        <v>1</v>
      </c>
      <c r="F18" s="20" t="s">
        <v>59</v>
      </c>
      <c r="G18" s="23" t="n">
        <v>0</v>
      </c>
      <c r="H18" s="24" t="n">
        <v>1310.28</v>
      </c>
      <c r="I18" s="24" t="n">
        <v>5241.11</v>
      </c>
      <c r="J18" s="25" t="n">
        <f aca="false">SUM(G18:I18)</f>
        <v>6551.39</v>
      </c>
      <c r="K18" s="26"/>
      <c r="L18" s="26"/>
      <c r="M18" s="26"/>
      <c r="N18" s="26"/>
      <c r="O18" s="26"/>
      <c r="P18" s="26"/>
      <c r="Q18" s="26"/>
      <c r="R18" s="28"/>
      <c r="S18" s="28"/>
      <c r="T18" s="28"/>
      <c r="U18" s="28"/>
      <c r="V18" s="28"/>
      <c r="W18" s="28"/>
      <c r="X18" s="28"/>
      <c r="Y18" s="28"/>
      <c r="Z18" s="28"/>
      <c r="AA18" s="10"/>
      <c r="AB18" s="10"/>
      <c r="AC18" s="10"/>
      <c r="AD18" s="10"/>
    </row>
    <row r="19" customFormat="false" ht="14.25" hidden="false" customHeight="true" outlineLevel="0" collapsed="false">
      <c r="A19" s="20" t="s">
        <v>62</v>
      </c>
      <c r="B19" s="37" t="s">
        <v>45</v>
      </c>
      <c r="C19" s="37" t="s">
        <v>17</v>
      </c>
      <c r="D19" s="37" t="s">
        <v>27</v>
      </c>
      <c r="E19" s="22" t="n">
        <v>1</v>
      </c>
      <c r="F19" s="20" t="s">
        <v>63</v>
      </c>
      <c r="G19" s="39" t="n">
        <v>0</v>
      </c>
      <c r="H19" s="40" t="n">
        <v>0</v>
      </c>
      <c r="I19" s="40" t="n">
        <v>5241.11</v>
      </c>
      <c r="J19" s="25" t="n">
        <f aca="false">SUM(G19:I19)</f>
        <v>5241.11</v>
      </c>
      <c r="K19" s="12"/>
      <c r="L19" s="12"/>
      <c r="M19" s="12"/>
      <c r="N19" s="12"/>
      <c r="O19" s="12"/>
      <c r="P19" s="12"/>
      <c r="Q19" s="12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</row>
    <row r="20" customFormat="false" ht="14.25" hidden="false" customHeight="true" outlineLevel="0" collapsed="false">
      <c r="A20" s="20" t="s">
        <v>66</v>
      </c>
      <c r="B20" s="21" t="s">
        <v>45</v>
      </c>
      <c r="C20" s="21" t="s">
        <v>17</v>
      </c>
      <c r="D20" s="21" t="s">
        <v>18</v>
      </c>
      <c r="E20" s="22" t="n">
        <v>1</v>
      </c>
      <c r="F20" s="20" t="s">
        <v>377</v>
      </c>
      <c r="G20" s="23" t="n">
        <v>0</v>
      </c>
      <c r="H20" s="24" t="n">
        <v>1310.28</v>
      </c>
      <c r="I20" s="24" t="n">
        <v>5241.11</v>
      </c>
      <c r="J20" s="25" t="n">
        <f aca="false">SUM(G20:I20)</f>
        <v>6551.39</v>
      </c>
      <c r="K20" s="26"/>
      <c r="L20" s="26"/>
      <c r="M20" s="26"/>
      <c r="N20" s="26"/>
      <c r="O20" s="26"/>
      <c r="P20" s="26"/>
      <c r="Q20" s="26"/>
      <c r="R20" s="28"/>
      <c r="S20" s="28"/>
      <c r="T20" s="28"/>
      <c r="U20" s="28"/>
      <c r="V20" s="28"/>
      <c r="W20" s="28"/>
      <c r="X20" s="28"/>
      <c r="Y20" s="28"/>
      <c r="Z20" s="28"/>
      <c r="AA20" s="10"/>
      <c r="AB20" s="10"/>
      <c r="AC20" s="10"/>
      <c r="AD20" s="10"/>
    </row>
    <row r="21" customFormat="false" ht="14.25" hidden="false" customHeight="true" outlineLevel="0" collapsed="false">
      <c r="A21" s="20" t="s">
        <v>70</v>
      </c>
      <c r="B21" s="21" t="s">
        <v>45</v>
      </c>
      <c r="C21" s="21" t="s">
        <v>17</v>
      </c>
      <c r="D21" s="21" t="s">
        <v>18</v>
      </c>
      <c r="E21" s="22" t="n">
        <v>1</v>
      </c>
      <c r="F21" s="20" t="s">
        <v>361</v>
      </c>
      <c r="G21" s="23" t="n">
        <v>0</v>
      </c>
      <c r="H21" s="24" t="n">
        <v>1310.28</v>
      </c>
      <c r="I21" s="24" t="n">
        <v>5241.11</v>
      </c>
      <c r="J21" s="25" t="n">
        <f aca="false">SUM(G21:I21)</f>
        <v>6551.39</v>
      </c>
      <c r="K21" s="26"/>
      <c r="L21" s="26"/>
      <c r="M21" s="26"/>
      <c r="N21" s="26"/>
      <c r="O21" s="26"/>
      <c r="P21" s="26"/>
      <c r="Q21" s="26"/>
      <c r="R21" s="28"/>
      <c r="S21" s="28"/>
      <c r="T21" s="28"/>
      <c r="U21" s="28"/>
      <c r="V21" s="28"/>
      <c r="W21" s="28"/>
      <c r="X21" s="28"/>
      <c r="Y21" s="28"/>
      <c r="Z21" s="28"/>
      <c r="AA21" s="10"/>
      <c r="AB21" s="10"/>
      <c r="AC21" s="10"/>
      <c r="AD21" s="10"/>
    </row>
    <row r="22" customFormat="false" ht="14.25" hidden="false" customHeight="true" outlineLevel="0" collapsed="false">
      <c r="A22" s="20" t="s">
        <v>66</v>
      </c>
      <c r="B22" s="21" t="s">
        <v>45</v>
      </c>
      <c r="C22" s="21" t="s">
        <v>17</v>
      </c>
      <c r="D22" s="21" t="s">
        <v>18</v>
      </c>
      <c r="E22" s="22" t="n">
        <v>1</v>
      </c>
      <c r="F22" s="20" t="s">
        <v>43</v>
      </c>
      <c r="G22" s="23" t="n">
        <v>0</v>
      </c>
      <c r="H22" s="24" t="n">
        <v>1310.28</v>
      </c>
      <c r="I22" s="24" t="n">
        <v>5241.11</v>
      </c>
      <c r="J22" s="25" t="n">
        <f aca="false">SUM(G22:I22)</f>
        <v>6551.39</v>
      </c>
      <c r="K22" s="26"/>
      <c r="L22" s="26"/>
      <c r="M22" s="26"/>
      <c r="N22" s="26"/>
      <c r="O22" s="26"/>
      <c r="P22" s="26"/>
      <c r="Q22" s="26"/>
      <c r="R22" s="28"/>
      <c r="S22" s="28"/>
      <c r="T22" s="28"/>
      <c r="U22" s="28"/>
      <c r="V22" s="28"/>
      <c r="W22" s="28"/>
      <c r="X22" s="28"/>
      <c r="Y22" s="28"/>
      <c r="Z22" s="28"/>
      <c r="AA22" s="10"/>
      <c r="AB22" s="10"/>
      <c r="AC22" s="10"/>
      <c r="AD22" s="10"/>
    </row>
    <row r="23" customFormat="false" ht="14.25" hidden="false" customHeight="true" outlineLevel="0" collapsed="false">
      <c r="A23" s="20" t="s">
        <v>76</v>
      </c>
      <c r="B23" s="21" t="s">
        <v>45</v>
      </c>
      <c r="C23" s="21" t="s">
        <v>17</v>
      </c>
      <c r="D23" s="21" t="s">
        <v>18</v>
      </c>
      <c r="E23" s="22" t="n">
        <v>1</v>
      </c>
      <c r="F23" s="20" t="s">
        <v>77</v>
      </c>
      <c r="G23" s="23" t="n">
        <v>0</v>
      </c>
      <c r="H23" s="24" t="n">
        <v>1310.28</v>
      </c>
      <c r="I23" s="24" t="n">
        <v>5241.11</v>
      </c>
      <c r="J23" s="25" t="n">
        <f aca="false">SUM(G23:I23)</f>
        <v>6551.39</v>
      </c>
      <c r="K23" s="26"/>
      <c r="L23" s="26"/>
      <c r="M23" s="26"/>
      <c r="N23" s="26"/>
      <c r="O23" s="26"/>
      <c r="P23" s="26"/>
      <c r="Q23" s="26"/>
      <c r="R23" s="28"/>
      <c r="S23" s="28"/>
      <c r="T23" s="28"/>
      <c r="U23" s="28"/>
      <c r="V23" s="28"/>
      <c r="W23" s="28"/>
      <c r="X23" s="28"/>
      <c r="Y23" s="28"/>
      <c r="Z23" s="28"/>
      <c r="AA23" s="10"/>
      <c r="AB23" s="10"/>
      <c r="AC23" s="10"/>
      <c r="AD23" s="10"/>
    </row>
    <row r="24" customFormat="false" ht="14.25" hidden="false" customHeight="true" outlineLevel="0" collapsed="false">
      <c r="A24" s="20" t="s">
        <v>393</v>
      </c>
      <c r="B24" s="21" t="s">
        <v>45</v>
      </c>
      <c r="C24" s="21" t="s">
        <v>17</v>
      </c>
      <c r="D24" s="21" t="s">
        <v>27</v>
      </c>
      <c r="E24" s="22" t="n">
        <v>1</v>
      </c>
      <c r="F24" s="20" t="s">
        <v>79</v>
      </c>
      <c r="G24" s="23" t="n">
        <v>0</v>
      </c>
      <c r="H24" s="24" t="n">
        <v>0</v>
      </c>
      <c r="I24" s="24" t="n">
        <v>5241.11</v>
      </c>
      <c r="J24" s="25" t="n">
        <f aca="false">SUM(G24:I24)</f>
        <v>5241.11</v>
      </c>
      <c r="K24" s="26"/>
      <c r="L24" s="26"/>
      <c r="M24" s="26"/>
      <c r="N24" s="26"/>
      <c r="O24" s="26"/>
      <c r="P24" s="26"/>
      <c r="Q24" s="26"/>
      <c r="R24" s="28"/>
      <c r="S24" s="28"/>
      <c r="T24" s="28"/>
      <c r="U24" s="28"/>
      <c r="V24" s="28"/>
      <c r="W24" s="28"/>
      <c r="X24" s="28"/>
      <c r="Y24" s="28"/>
      <c r="Z24" s="28"/>
      <c r="AA24" s="10"/>
      <c r="AB24" s="10"/>
      <c r="AC24" s="10"/>
      <c r="AD24" s="10"/>
    </row>
    <row r="25" customFormat="false" ht="14.25" hidden="false" customHeight="true" outlineLevel="0" collapsed="false">
      <c r="A25" s="20" t="s">
        <v>80</v>
      </c>
      <c r="B25" s="21" t="s">
        <v>45</v>
      </c>
      <c r="C25" s="21" t="s">
        <v>17</v>
      </c>
      <c r="D25" s="21" t="s">
        <v>18</v>
      </c>
      <c r="E25" s="22" t="n">
        <v>1</v>
      </c>
      <c r="F25" s="20" t="s">
        <v>81</v>
      </c>
      <c r="G25" s="23" t="n">
        <v>0</v>
      </c>
      <c r="H25" s="24" t="n">
        <v>1310.28</v>
      </c>
      <c r="I25" s="24" t="n">
        <v>5241.11</v>
      </c>
      <c r="J25" s="25" t="n">
        <f aca="false">SUM(G25:I25)</f>
        <v>6551.39</v>
      </c>
      <c r="K25" s="26"/>
      <c r="L25" s="26"/>
      <c r="M25" s="26"/>
      <c r="N25" s="26"/>
      <c r="O25" s="26"/>
      <c r="P25" s="26"/>
      <c r="Q25" s="26"/>
      <c r="R25" s="28"/>
      <c r="S25" s="28"/>
      <c r="T25" s="28"/>
      <c r="U25" s="28"/>
      <c r="V25" s="28"/>
      <c r="W25" s="28"/>
      <c r="X25" s="28"/>
      <c r="Y25" s="28"/>
      <c r="Z25" s="28"/>
      <c r="AA25" s="10"/>
      <c r="AB25" s="10"/>
      <c r="AC25" s="10"/>
      <c r="AD25" s="10"/>
    </row>
    <row r="26" customFormat="false" ht="14.25" hidden="false" customHeight="true" outlineLevel="0" collapsed="false">
      <c r="A26" s="20" t="s">
        <v>82</v>
      </c>
      <c r="B26" s="21" t="s">
        <v>45</v>
      </c>
      <c r="C26" s="21" t="s">
        <v>17</v>
      </c>
      <c r="D26" s="21" t="s">
        <v>91</v>
      </c>
      <c r="E26" s="22" t="n">
        <v>1</v>
      </c>
      <c r="F26" s="20"/>
      <c r="G26" s="23" t="n">
        <v>0</v>
      </c>
      <c r="H26" s="24" t="n">
        <v>0</v>
      </c>
      <c r="I26" s="24" t="n">
        <v>0</v>
      </c>
      <c r="J26" s="25" t="n">
        <f aca="false">SUM(G26:I26)</f>
        <v>0</v>
      </c>
      <c r="K26" s="26"/>
      <c r="L26" s="26"/>
      <c r="M26" s="26"/>
      <c r="N26" s="26"/>
      <c r="O26" s="26"/>
      <c r="P26" s="26"/>
      <c r="Q26" s="26"/>
      <c r="R26" s="28"/>
      <c r="S26" s="28"/>
      <c r="T26" s="28"/>
      <c r="U26" s="28"/>
      <c r="V26" s="28"/>
      <c r="W26" s="28"/>
      <c r="X26" s="28"/>
      <c r="Y26" s="28"/>
      <c r="Z26" s="28"/>
      <c r="AA26" s="10"/>
      <c r="AB26" s="10"/>
      <c r="AC26" s="10"/>
      <c r="AD26" s="10"/>
    </row>
    <row r="27" customFormat="false" ht="14.25" hidden="false" customHeight="true" outlineLevel="0" collapsed="false">
      <c r="A27" s="20" t="s">
        <v>365</v>
      </c>
      <c r="B27" s="37" t="s">
        <v>45</v>
      </c>
      <c r="C27" s="37" t="s">
        <v>17</v>
      </c>
      <c r="D27" s="37" t="s">
        <v>91</v>
      </c>
      <c r="E27" s="22" t="n">
        <v>1</v>
      </c>
      <c r="F27" s="20"/>
      <c r="G27" s="39" t="n">
        <v>0</v>
      </c>
      <c r="H27" s="40" t="n">
        <v>0</v>
      </c>
      <c r="I27" s="40" t="n">
        <v>0</v>
      </c>
      <c r="J27" s="25" t="n">
        <f aca="false">SUM(G27:I27)</f>
        <v>0</v>
      </c>
      <c r="K27" s="12"/>
      <c r="L27" s="12"/>
      <c r="M27" s="12"/>
      <c r="N27" s="12"/>
      <c r="O27" s="12"/>
      <c r="P27" s="12"/>
      <c r="Q27" s="12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</row>
    <row r="28" customFormat="false" ht="14.25" hidden="false" customHeight="true" outlineLevel="0" collapsed="false">
      <c r="A28" s="20" t="s">
        <v>48</v>
      </c>
      <c r="B28" s="21" t="s">
        <v>49</v>
      </c>
      <c r="C28" s="21" t="s">
        <v>17</v>
      </c>
      <c r="D28" s="21" t="s">
        <v>91</v>
      </c>
      <c r="E28" s="22" t="n">
        <v>1</v>
      </c>
      <c r="F28" s="20"/>
      <c r="G28" s="23" t="n">
        <v>0</v>
      </c>
      <c r="H28" s="24" t="n">
        <v>0</v>
      </c>
      <c r="I28" s="24" t="n">
        <v>0</v>
      </c>
      <c r="J28" s="25" t="n">
        <f aca="false">SUM(G28:I28)</f>
        <v>0</v>
      </c>
      <c r="K28" s="26"/>
      <c r="L28" s="26"/>
      <c r="M28" s="26"/>
      <c r="N28" s="26"/>
      <c r="O28" s="26"/>
      <c r="P28" s="26"/>
      <c r="Q28" s="26"/>
      <c r="R28" s="28"/>
      <c r="S28" s="28"/>
      <c r="T28" s="28"/>
      <c r="U28" s="28"/>
      <c r="V28" s="28"/>
      <c r="W28" s="28"/>
      <c r="X28" s="28"/>
      <c r="Y28" s="28"/>
      <c r="Z28" s="28"/>
      <c r="AA28" s="10"/>
      <c r="AB28" s="10"/>
      <c r="AC28" s="10"/>
      <c r="AD28" s="10"/>
    </row>
    <row r="29" customFormat="false" ht="14.25" hidden="false" customHeight="true" outlineLevel="0" collapsed="false">
      <c r="A29" s="20" t="s">
        <v>86</v>
      </c>
      <c r="B29" s="21" t="s">
        <v>49</v>
      </c>
      <c r="C29" s="21" t="s">
        <v>17</v>
      </c>
      <c r="D29" s="21" t="s">
        <v>18</v>
      </c>
      <c r="E29" s="22" t="n">
        <v>1</v>
      </c>
      <c r="F29" s="20" t="s">
        <v>87</v>
      </c>
      <c r="G29" s="23" t="n">
        <v>0</v>
      </c>
      <c r="H29" s="24" t="n">
        <v>1079.05</v>
      </c>
      <c r="I29" s="24" t="n">
        <v>4316.21</v>
      </c>
      <c r="J29" s="25" t="n">
        <f aca="false">SUM(G29:I29)</f>
        <v>5395.26</v>
      </c>
      <c r="K29" s="26"/>
      <c r="L29" s="26"/>
      <c r="M29" s="26"/>
      <c r="N29" s="26"/>
      <c r="O29" s="26"/>
      <c r="P29" s="26"/>
      <c r="Q29" s="26"/>
      <c r="R29" s="28"/>
      <c r="S29" s="28"/>
      <c r="T29" s="28"/>
      <c r="U29" s="28"/>
      <c r="V29" s="28"/>
      <c r="W29" s="28"/>
      <c r="X29" s="28"/>
      <c r="Y29" s="28"/>
      <c r="Z29" s="28"/>
      <c r="AA29" s="10"/>
      <c r="AB29" s="10"/>
      <c r="AC29" s="10"/>
      <c r="AD29" s="10"/>
    </row>
    <row r="30" customFormat="false" ht="14.25" hidden="false" customHeight="true" outlineLevel="0" collapsed="false">
      <c r="A30" s="20" t="s">
        <v>88</v>
      </c>
      <c r="B30" s="21" t="s">
        <v>49</v>
      </c>
      <c r="C30" s="21" t="s">
        <v>17</v>
      </c>
      <c r="D30" s="21" t="s">
        <v>18</v>
      </c>
      <c r="E30" s="22" t="n">
        <v>1</v>
      </c>
      <c r="F30" s="20" t="s">
        <v>89</v>
      </c>
      <c r="G30" s="23" t="n">
        <v>0</v>
      </c>
      <c r="H30" s="24" t="n">
        <v>1079.05</v>
      </c>
      <c r="I30" s="24" t="n">
        <v>4316.21</v>
      </c>
      <c r="J30" s="25" t="n">
        <f aca="false">SUM(G30:I30)</f>
        <v>5395.26</v>
      </c>
      <c r="K30" s="26"/>
      <c r="L30" s="26"/>
      <c r="M30" s="26"/>
      <c r="N30" s="26"/>
      <c r="O30" s="26"/>
      <c r="P30" s="26"/>
      <c r="Q30" s="26"/>
      <c r="R30" s="28"/>
      <c r="S30" s="28"/>
      <c r="T30" s="28"/>
      <c r="U30" s="28"/>
      <c r="V30" s="28"/>
      <c r="W30" s="28"/>
      <c r="X30" s="28"/>
      <c r="Y30" s="28"/>
      <c r="Z30" s="28"/>
      <c r="AA30" s="10"/>
      <c r="AB30" s="10"/>
      <c r="AC30" s="10"/>
      <c r="AD30" s="10"/>
    </row>
    <row r="31" customFormat="false" ht="14.25" hidden="false" customHeight="true" outlineLevel="0" collapsed="false">
      <c r="A31" s="20" t="s">
        <v>92</v>
      </c>
      <c r="B31" s="21" t="s">
        <v>49</v>
      </c>
      <c r="C31" s="21" t="s">
        <v>17</v>
      </c>
      <c r="D31" s="21" t="s">
        <v>18</v>
      </c>
      <c r="E31" s="22" t="n">
        <v>1</v>
      </c>
      <c r="F31" s="20" t="s">
        <v>93</v>
      </c>
      <c r="G31" s="23" t="n">
        <v>0</v>
      </c>
      <c r="H31" s="24" t="n">
        <v>1079.05</v>
      </c>
      <c r="I31" s="24" t="n">
        <v>4316.21</v>
      </c>
      <c r="J31" s="25" t="n">
        <f aca="false">SUM(G31:I31)</f>
        <v>5395.26</v>
      </c>
      <c r="K31" s="26"/>
      <c r="L31" s="26"/>
      <c r="M31" s="26"/>
      <c r="N31" s="26"/>
      <c r="O31" s="26"/>
      <c r="P31" s="26"/>
      <c r="Q31" s="26"/>
      <c r="R31" s="28"/>
      <c r="S31" s="28"/>
      <c r="T31" s="28"/>
      <c r="U31" s="28"/>
      <c r="V31" s="28"/>
      <c r="W31" s="28"/>
      <c r="X31" s="28"/>
      <c r="Y31" s="28"/>
      <c r="Z31" s="28"/>
      <c r="AA31" s="10"/>
      <c r="AB31" s="10"/>
      <c r="AC31" s="10"/>
      <c r="AD31" s="10"/>
    </row>
    <row r="32" customFormat="false" ht="14.25" hidden="false" customHeight="true" outlineLevel="0" collapsed="false">
      <c r="A32" s="20" t="s">
        <v>94</v>
      </c>
      <c r="B32" s="21" t="s">
        <v>49</v>
      </c>
      <c r="C32" s="21" t="s">
        <v>17</v>
      </c>
      <c r="D32" s="21" t="s">
        <v>18</v>
      </c>
      <c r="E32" s="22" t="n">
        <v>1</v>
      </c>
      <c r="F32" s="20" t="s">
        <v>366</v>
      </c>
      <c r="G32" s="23" t="n">
        <v>0</v>
      </c>
      <c r="H32" s="24" t="n">
        <v>1079.05</v>
      </c>
      <c r="I32" s="24" t="n">
        <v>4316.21</v>
      </c>
      <c r="J32" s="25" t="n">
        <f aca="false">SUM(G32:I32)</f>
        <v>5395.26</v>
      </c>
      <c r="K32" s="26"/>
      <c r="L32" s="26"/>
      <c r="M32" s="26"/>
      <c r="N32" s="26"/>
      <c r="O32" s="26"/>
      <c r="P32" s="26"/>
      <c r="Q32" s="26"/>
      <c r="R32" s="28"/>
      <c r="S32" s="28"/>
      <c r="T32" s="28"/>
      <c r="U32" s="28"/>
      <c r="V32" s="28"/>
      <c r="W32" s="28"/>
      <c r="X32" s="28"/>
      <c r="Y32" s="28"/>
      <c r="Z32" s="28"/>
      <c r="AA32" s="10"/>
      <c r="AB32" s="10"/>
      <c r="AC32" s="10"/>
      <c r="AD32" s="10"/>
    </row>
    <row r="33" customFormat="false" ht="14.25" hidden="false" customHeight="true" outlineLevel="0" collapsed="false">
      <c r="A33" s="20" t="s">
        <v>96</v>
      </c>
      <c r="B33" s="21" t="s">
        <v>53</v>
      </c>
      <c r="C33" s="21" t="s">
        <v>17</v>
      </c>
      <c r="D33" s="21" t="s">
        <v>18</v>
      </c>
      <c r="E33" s="22" t="n">
        <v>1</v>
      </c>
      <c r="F33" s="20" t="s">
        <v>97</v>
      </c>
      <c r="G33" s="23" t="n">
        <v>0</v>
      </c>
      <c r="H33" s="24" t="n">
        <v>936.46</v>
      </c>
      <c r="I33" s="24" t="n">
        <v>3745.85</v>
      </c>
      <c r="J33" s="25" t="n">
        <f aca="false">SUM(G33:I33)</f>
        <v>4682.31</v>
      </c>
      <c r="K33" s="26"/>
      <c r="L33" s="26"/>
      <c r="M33" s="26"/>
      <c r="N33" s="26"/>
      <c r="O33" s="26"/>
      <c r="P33" s="26"/>
      <c r="Q33" s="26"/>
      <c r="R33" s="28"/>
      <c r="S33" s="28"/>
      <c r="T33" s="28"/>
      <c r="U33" s="28"/>
      <c r="V33" s="28"/>
      <c r="W33" s="28"/>
      <c r="X33" s="28"/>
      <c r="Y33" s="28"/>
      <c r="Z33" s="28"/>
      <c r="AA33" s="10"/>
      <c r="AB33" s="10"/>
      <c r="AC33" s="10"/>
      <c r="AD33" s="10"/>
    </row>
    <row r="34" customFormat="false" ht="14.25" hidden="false" customHeight="true" outlineLevel="0" collapsed="false">
      <c r="A34" s="20" t="s">
        <v>98</v>
      </c>
      <c r="B34" s="21" t="s">
        <v>53</v>
      </c>
      <c r="C34" s="21" t="s">
        <v>17</v>
      </c>
      <c r="D34" s="21" t="s">
        <v>18</v>
      </c>
      <c r="E34" s="22" t="n">
        <v>1</v>
      </c>
      <c r="F34" s="20" t="s">
        <v>99</v>
      </c>
      <c r="G34" s="23" t="n">
        <v>0</v>
      </c>
      <c r="H34" s="24" t="n">
        <v>936.46</v>
      </c>
      <c r="I34" s="24" t="n">
        <v>3745.85</v>
      </c>
      <c r="J34" s="25" t="n">
        <f aca="false">SUM(G34:I34)</f>
        <v>4682.31</v>
      </c>
      <c r="K34" s="26"/>
      <c r="L34" s="26"/>
      <c r="M34" s="26"/>
      <c r="N34" s="26"/>
      <c r="O34" s="26"/>
      <c r="P34" s="26"/>
      <c r="Q34" s="26"/>
      <c r="R34" s="28"/>
      <c r="S34" s="28"/>
      <c r="T34" s="28"/>
      <c r="U34" s="28"/>
      <c r="V34" s="28"/>
      <c r="W34" s="28"/>
      <c r="X34" s="28"/>
      <c r="Y34" s="28"/>
      <c r="Z34" s="28"/>
      <c r="AA34" s="10"/>
      <c r="AB34" s="10"/>
      <c r="AC34" s="10"/>
      <c r="AD34" s="10"/>
    </row>
    <row r="35" customFormat="false" ht="14.25" hidden="false" customHeight="true" outlineLevel="0" collapsed="false">
      <c r="A35" s="20" t="s">
        <v>100</v>
      </c>
      <c r="B35" s="21" t="s">
        <v>53</v>
      </c>
      <c r="C35" s="21" t="s">
        <v>17</v>
      </c>
      <c r="D35" s="21" t="s">
        <v>18</v>
      </c>
      <c r="E35" s="22" t="n">
        <v>1</v>
      </c>
      <c r="F35" s="20" t="s">
        <v>400</v>
      </c>
      <c r="G35" s="23" t="n">
        <v>0</v>
      </c>
      <c r="H35" s="24" t="n">
        <v>936.46</v>
      </c>
      <c r="I35" s="24" t="n">
        <v>3745.85</v>
      </c>
      <c r="J35" s="25" t="n">
        <f aca="false">SUM(G35:I35)</f>
        <v>4682.31</v>
      </c>
      <c r="K35" s="26"/>
      <c r="L35" s="26"/>
      <c r="M35" s="26"/>
      <c r="N35" s="26"/>
      <c r="O35" s="26"/>
      <c r="P35" s="26"/>
      <c r="Q35" s="26"/>
      <c r="R35" s="28"/>
      <c r="S35" s="28"/>
      <c r="T35" s="28"/>
      <c r="U35" s="28"/>
      <c r="V35" s="28"/>
      <c r="W35" s="28"/>
      <c r="X35" s="28"/>
      <c r="Y35" s="28"/>
      <c r="Z35" s="28"/>
      <c r="AA35" s="10"/>
      <c r="AB35" s="10"/>
      <c r="AC35" s="10"/>
      <c r="AD35" s="10"/>
    </row>
    <row r="36" customFormat="false" ht="14.25" hidden="false" customHeight="true" outlineLevel="0" collapsed="false">
      <c r="A36" s="20" t="s">
        <v>104</v>
      </c>
      <c r="B36" s="21" t="s">
        <v>53</v>
      </c>
      <c r="C36" s="21" t="s">
        <v>17</v>
      </c>
      <c r="D36" s="21" t="s">
        <v>18</v>
      </c>
      <c r="E36" s="22" t="n">
        <v>1</v>
      </c>
      <c r="F36" s="20" t="s">
        <v>105</v>
      </c>
      <c r="G36" s="23" t="n">
        <v>0</v>
      </c>
      <c r="H36" s="24" t="n">
        <v>936.46</v>
      </c>
      <c r="I36" s="24" t="n">
        <v>3745.85</v>
      </c>
      <c r="J36" s="25" t="n">
        <f aca="false">SUM(G36:I36)</f>
        <v>4682.31</v>
      </c>
      <c r="K36" s="26"/>
      <c r="L36" s="26"/>
      <c r="M36" s="26"/>
      <c r="N36" s="26"/>
      <c r="O36" s="26"/>
      <c r="P36" s="26"/>
      <c r="Q36" s="26"/>
      <c r="R36" s="28"/>
      <c r="S36" s="28"/>
      <c r="T36" s="28"/>
      <c r="U36" s="28"/>
      <c r="V36" s="28"/>
      <c r="W36" s="28"/>
      <c r="X36" s="28"/>
      <c r="Y36" s="28"/>
      <c r="Z36" s="28"/>
      <c r="AA36" s="10"/>
      <c r="AB36" s="10"/>
      <c r="AC36" s="10"/>
      <c r="AD36" s="10"/>
    </row>
    <row r="37" customFormat="false" ht="14.25" hidden="false" customHeight="true" outlineLevel="0" collapsed="false">
      <c r="A37" s="20" t="s">
        <v>106</v>
      </c>
      <c r="B37" s="21" t="s">
        <v>53</v>
      </c>
      <c r="C37" s="21" t="s">
        <v>17</v>
      </c>
      <c r="D37" s="21" t="s">
        <v>18</v>
      </c>
      <c r="E37" s="22" t="n">
        <v>1</v>
      </c>
      <c r="F37" s="20" t="s">
        <v>107</v>
      </c>
      <c r="G37" s="23" t="n">
        <v>0</v>
      </c>
      <c r="H37" s="24" t="n">
        <v>936.46</v>
      </c>
      <c r="I37" s="24" t="n">
        <v>3745.85</v>
      </c>
      <c r="J37" s="25" t="n">
        <f aca="false">SUM(G37:I37)</f>
        <v>4682.31</v>
      </c>
      <c r="K37" s="26"/>
      <c r="L37" s="26"/>
      <c r="M37" s="26"/>
      <c r="N37" s="26"/>
      <c r="O37" s="26"/>
      <c r="P37" s="26"/>
      <c r="Q37" s="26"/>
      <c r="R37" s="28"/>
      <c r="S37" s="28"/>
      <c r="T37" s="28"/>
      <c r="U37" s="28"/>
      <c r="V37" s="28"/>
      <c r="W37" s="28"/>
      <c r="X37" s="28"/>
      <c r="Y37" s="28"/>
      <c r="Z37" s="28"/>
      <c r="AA37" s="10"/>
      <c r="AB37" s="10"/>
      <c r="AC37" s="10"/>
      <c r="AD37" s="10"/>
    </row>
    <row r="38" customFormat="false" ht="14.25" hidden="false" customHeight="true" outlineLevel="0" collapsed="false">
      <c r="A38" s="20" t="s">
        <v>98</v>
      </c>
      <c r="B38" s="21" t="s">
        <v>53</v>
      </c>
      <c r="C38" s="21" t="s">
        <v>17</v>
      </c>
      <c r="D38" s="21" t="s">
        <v>18</v>
      </c>
      <c r="E38" s="22" t="n">
        <v>1</v>
      </c>
      <c r="F38" s="20" t="s">
        <v>108</v>
      </c>
      <c r="G38" s="23" t="n">
        <v>0</v>
      </c>
      <c r="H38" s="24" t="n">
        <v>936.46</v>
      </c>
      <c r="I38" s="24" t="n">
        <v>3745.85</v>
      </c>
      <c r="J38" s="25" t="n">
        <f aca="false">SUM(G38:I38)</f>
        <v>4682.31</v>
      </c>
      <c r="K38" s="26"/>
      <c r="L38" s="26"/>
      <c r="M38" s="26"/>
      <c r="N38" s="26"/>
      <c r="O38" s="26"/>
      <c r="P38" s="26"/>
      <c r="Q38" s="26"/>
      <c r="R38" s="28"/>
      <c r="S38" s="28"/>
      <c r="T38" s="28"/>
      <c r="U38" s="28"/>
      <c r="V38" s="28"/>
      <c r="W38" s="28"/>
      <c r="X38" s="28"/>
      <c r="Y38" s="28"/>
      <c r="Z38" s="28"/>
      <c r="AA38" s="10"/>
      <c r="AB38" s="10"/>
      <c r="AC38" s="10"/>
      <c r="AD38" s="10"/>
    </row>
    <row r="39" customFormat="false" ht="14.25" hidden="false" customHeight="true" outlineLevel="0" collapsed="false">
      <c r="A39" s="20" t="s">
        <v>106</v>
      </c>
      <c r="B39" s="21" t="s">
        <v>53</v>
      </c>
      <c r="C39" s="21" t="s">
        <v>17</v>
      </c>
      <c r="D39" s="21" t="s">
        <v>18</v>
      </c>
      <c r="E39" s="22" t="n">
        <v>1</v>
      </c>
      <c r="F39" s="20" t="s">
        <v>379</v>
      </c>
      <c r="G39" s="23" t="n">
        <v>0</v>
      </c>
      <c r="H39" s="24" t="n">
        <v>936.46</v>
      </c>
      <c r="I39" s="24" t="n">
        <v>3745.85</v>
      </c>
      <c r="J39" s="25" t="n">
        <f aca="false">SUM(G39:I39)</f>
        <v>4682.31</v>
      </c>
      <c r="K39" s="26"/>
      <c r="L39" s="26"/>
      <c r="M39" s="26"/>
      <c r="N39" s="26"/>
      <c r="O39" s="26"/>
      <c r="P39" s="26"/>
      <c r="Q39" s="26"/>
      <c r="R39" s="28"/>
      <c r="S39" s="28"/>
      <c r="T39" s="28"/>
      <c r="U39" s="28"/>
      <c r="V39" s="28"/>
      <c r="W39" s="28"/>
      <c r="X39" s="28"/>
      <c r="Y39" s="28"/>
      <c r="Z39" s="28"/>
      <c r="AA39" s="10"/>
      <c r="AB39" s="10"/>
      <c r="AC39" s="10"/>
      <c r="AD39" s="10"/>
    </row>
    <row r="40" customFormat="false" ht="14.25" hidden="false" customHeight="true" outlineLevel="0" collapsed="false">
      <c r="A40" s="20" t="s">
        <v>98</v>
      </c>
      <c r="B40" s="21" t="s">
        <v>53</v>
      </c>
      <c r="C40" s="21" t="s">
        <v>17</v>
      </c>
      <c r="D40" s="21" t="s">
        <v>18</v>
      </c>
      <c r="E40" s="22" t="n">
        <v>1</v>
      </c>
      <c r="F40" s="20" t="s">
        <v>110</v>
      </c>
      <c r="G40" s="23" t="n">
        <v>0</v>
      </c>
      <c r="H40" s="24" t="n">
        <v>936.46</v>
      </c>
      <c r="I40" s="24" t="n">
        <v>3745.85</v>
      </c>
      <c r="J40" s="25" t="n">
        <f aca="false">SUM(G40:I40)</f>
        <v>4682.31</v>
      </c>
      <c r="K40" s="26"/>
      <c r="L40" s="26"/>
      <c r="M40" s="26"/>
      <c r="N40" s="26"/>
      <c r="O40" s="26"/>
      <c r="P40" s="26"/>
      <c r="Q40" s="26"/>
      <c r="R40" s="28"/>
      <c r="S40" s="28"/>
      <c r="T40" s="28"/>
      <c r="U40" s="28"/>
      <c r="V40" s="28"/>
      <c r="W40" s="28"/>
      <c r="X40" s="28"/>
      <c r="Y40" s="28"/>
      <c r="Z40" s="28"/>
      <c r="AA40" s="10"/>
      <c r="AB40" s="10"/>
      <c r="AC40" s="10"/>
      <c r="AD40" s="10"/>
    </row>
    <row r="41" customFormat="false" ht="14.25" hidden="false" customHeight="true" outlineLevel="0" collapsed="false">
      <c r="A41" s="20" t="s">
        <v>111</v>
      </c>
      <c r="B41" s="21" t="s">
        <v>53</v>
      </c>
      <c r="C41" s="21" t="s">
        <v>17</v>
      </c>
      <c r="D41" s="21" t="s">
        <v>18</v>
      </c>
      <c r="E41" s="22" t="n">
        <v>1</v>
      </c>
      <c r="F41" s="20" t="s">
        <v>112</v>
      </c>
      <c r="G41" s="23" t="n">
        <v>0</v>
      </c>
      <c r="H41" s="24" t="n">
        <v>936.46</v>
      </c>
      <c r="I41" s="24" t="n">
        <v>3745.85</v>
      </c>
      <c r="J41" s="25" t="n">
        <f aca="false">SUM(G41:I41)</f>
        <v>4682.31</v>
      </c>
      <c r="K41" s="26"/>
      <c r="L41" s="26"/>
      <c r="M41" s="26"/>
      <c r="N41" s="26"/>
      <c r="O41" s="26"/>
      <c r="P41" s="26"/>
      <c r="Q41" s="26"/>
      <c r="R41" s="28"/>
      <c r="S41" s="28"/>
      <c r="T41" s="28"/>
      <c r="U41" s="28"/>
      <c r="V41" s="28"/>
      <c r="W41" s="28"/>
      <c r="X41" s="28"/>
      <c r="Y41" s="28"/>
      <c r="Z41" s="28"/>
      <c r="AA41" s="10"/>
      <c r="AB41" s="10"/>
      <c r="AC41" s="10"/>
      <c r="AD41" s="10"/>
    </row>
    <row r="42" customFormat="false" ht="14.25" hidden="false" customHeight="true" outlineLevel="0" collapsed="false">
      <c r="A42" s="20" t="s">
        <v>113</v>
      </c>
      <c r="B42" s="21" t="s">
        <v>53</v>
      </c>
      <c r="C42" s="21" t="s">
        <v>17</v>
      </c>
      <c r="D42" s="21" t="s">
        <v>18</v>
      </c>
      <c r="E42" s="22" t="n">
        <v>1</v>
      </c>
      <c r="F42" s="20" t="s">
        <v>114</v>
      </c>
      <c r="G42" s="23" t="n">
        <v>0</v>
      </c>
      <c r="H42" s="24" t="n">
        <v>936.46</v>
      </c>
      <c r="I42" s="24" t="n">
        <v>3745.85</v>
      </c>
      <c r="J42" s="25" t="n">
        <f aca="false">SUM(G42:I42)</f>
        <v>4682.31</v>
      </c>
      <c r="K42" s="26"/>
      <c r="L42" s="26"/>
      <c r="M42" s="26"/>
      <c r="N42" s="26"/>
      <c r="O42" s="26"/>
      <c r="P42" s="26"/>
      <c r="Q42" s="26"/>
      <c r="R42" s="28"/>
      <c r="S42" s="28"/>
      <c r="T42" s="28"/>
      <c r="U42" s="28"/>
      <c r="V42" s="28"/>
      <c r="W42" s="28"/>
      <c r="X42" s="28"/>
      <c r="Y42" s="28"/>
      <c r="Z42" s="28"/>
      <c r="AA42" s="10"/>
      <c r="AB42" s="10"/>
      <c r="AC42" s="10"/>
      <c r="AD42" s="10"/>
    </row>
    <row r="43" customFormat="false" ht="14.25" hidden="false" customHeight="true" outlineLevel="0" collapsed="false">
      <c r="A43" s="20" t="s">
        <v>115</v>
      </c>
      <c r="B43" s="21" t="s">
        <v>53</v>
      </c>
      <c r="C43" s="21" t="s">
        <v>17</v>
      </c>
      <c r="D43" s="21" t="s">
        <v>18</v>
      </c>
      <c r="E43" s="22" t="n">
        <v>1</v>
      </c>
      <c r="F43" s="20" t="s">
        <v>368</v>
      </c>
      <c r="G43" s="23" t="n">
        <v>0</v>
      </c>
      <c r="H43" s="24" t="n">
        <v>936.46</v>
      </c>
      <c r="I43" s="24" t="n">
        <v>3745.85</v>
      </c>
      <c r="J43" s="25" t="n">
        <f aca="false">SUM(G43:I43)</f>
        <v>4682.31</v>
      </c>
      <c r="K43" s="26"/>
      <c r="L43" s="26"/>
      <c r="M43" s="26"/>
      <c r="N43" s="26"/>
      <c r="O43" s="26"/>
      <c r="P43" s="26"/>
      <c r="Q43" s="26"/>
      <c r="R43" s="28"/>
      <c r="S43" s="28"/>
      <c r="T43" s="28"/>
      <c r="U43" s="28"/>
      <c r="V43" s="28"/>
      <c r="W43" s="28"/>
      <c r="X43" s="28"/>
      <c r="Y43" s="28"/>
      <c r="Z43" s="28"/>
      <c r="AA43" s="10"/>
      <c r="AB43" s="10"/>
      <c r="AC43" s="10"/>
      <c r="AD43" s="10"/>
    </row>
    <row r="44" customFormat="false" ht="14.25" hidden="false" customHeight="true" outlineLevel="0" collapsed="false">
      <c r="A44" s="20" t="s">
        <v>117</v>
      </c>
      <c r="B44" s="21" t="s">
        <v>53</v>
      </c>
      <c r="C44" s="21" t="s">
        <v>17</v>
      </c>
      <c r="D44" s="21" t="s">
        <v>18</v>
      </c>
      <c r="E44" s="22" t="n">
        <v>1</v>
      </c>
      <c r="F44" s="20" t="s">
        <v>374</v>
      </c>
      <c r="G44" s="23" t="n">
        <v>0</v>
      </c>
      <c r="H44" s="24" t="n">
        <v>936.46</v>
      </c>
      <c r="I44" s="24" t="n">
        <v>3745.85</v>
      </c>
      <c r="J44" s="25" t="n">
        <f aca="false">SUM(G44:I44)</f>
        <v>4682.31</v>
      </c>
      <c r="K44" s="26" t="s">
        <v>119</v>
      </c>
      <c r="L44" s="26"/>
      <c r="M44" s="26"/>
      <c r="N44" s="26"/>
      <c r="O44" s="26"/>
      <c r="P44" s="26"/>
      <c r="Q44" s="26"/>
      <c r="R44" s="28"/>
      <c r="S44" s="28"/>
      <c r="T44" s="28"/>
      <c r="U44" s="28"/>
      <c r="V44" s="28"/>
      <c r="W44" s="28"/>
      <c r="X44" s="28"/>
      <c r="Y44" s="28"/>
      <c r="Z44" s="28"/>
      <c r="AA44" s="10"/>
      <c r="AB44" s="10"/>
      <c r="AC44" s="10"/>
      <c r="AD44" s="10"/>
    </row>
    <row r="45" customFormat="false" ht="14.25" hidden="false" customHeight="true" outlineLevel="0" collapsed="false">
      <c r="A45" s="20" t="s">
        <v>120</v>
      </c>
      <c r="B45" s="21" t="s">
        <v>53</v>
      </c>
      <c r="C45" s="21" t="s">
        <v>17</v>
      </c>
      <c r="D45" s="21" t="s">
        <v>18</v>
      </c>
      <c r="E45" s="22" t="n">
        <v>1</v>
      </c>
      <c r="F45" s="20" t="s">
        <v>121</v>
      </c>
      <c r="G45" s="23" t="n">
        <v>0</v>
      </c>
      <c r="H45" s="24" t="n">
        <v>936.46</v>
      </c>
      <c r="I45" s="24" t="n">
        <v>3745.85</v>
      </c>
      <c r="J45" s="25" t="n">
        <f aca="false">SUM(G45:I45)</f>
        <v>4682.31</v>
      </c>
      <c r="K45" s="26"/>
      <c r="L45" s="26"/>
      <c r="M45" s="26"/>
      <c r="N45" s="26"/>
      <c r="O45" s="26"/>
      <c r="P45" s="26"/>
      <c r="Q45" s="26"/>
      <c r="R45" s="28"/>
      <c r="S45" s="28"/>
      <c r="T45" s="28"/>
      <c r="U45" s="28"/>
      <c r="V45" s="28"/>
      <c r="W45" s="28"/>
      <c r="X45" s="28"/>
      <c r="Y45" s="28"/>
      <c r="Z45" s="28"/>
      <c r="AA45" s="10"/>
      <c r="AB45" s="10"/>
      <c r="AC45" s="10"/>
      <c r="AD45" s="10"/>
    </row>
    <row r="46" customFormat="false" ht="14.25" hidden="false" customHeight="true" outlineLevel="0" collapsed="false">
      <c r="A46" s="20" t="s">
        <v>396</v>
      </c>
      <c r="B46" s="21" t="s">
        <v>53</v>
      </c>
      <c r="C46" s="21" t="s">
        <v>17</v>
      </c>
      <c r="D46" s="21" t="s">
        <v>18</v>
      </c>
      <c r="E46" s="22" t="n">
        <v>1</v>
      </c>
      <c r="F46" s="20" t="s">
        <v>397</v>
      </c>
      <c r="G46" s="23" t="n">
        <v>0</v>
      </c>
      <c r="H46" s="24" t="n">
        <v>936.46</v>
      </c>
      <c r="I46" s="24" t="n">
        <v>3745.85</v>
      </c>
      <c r="J46" s="25" t="n">
        <f aca="false">SUM(G46:I46)</f>
        <v>4682.31</v>
      </c>
      <c r="K46" s="26"/>
      <c r="L46" s="26"/>
      <c r="M46" s="26"/>
      <c r="N46" s="26"/>
      <c r="O46" s="26"/>
      <c r="P46" s="26"/>
      <c r="Q46" s="26"/>
      <c r="R46" s="28"/>
      <c r="S46" s="28"/>
      <c r="T46" s="28"/>
      <c r="U46" s="28"/>
      <c r="V46" s="28"/>
      <c r="W46" s="28"/>
      <c r="X46" s="28"/>
      <c r="Y46" s="28"/>
      <c r="Z46" s="28"/>
      <c r="AA46" s="10"/>
      <c r="AB46" s="10"/>
      <c r="AC46" s="10"/>
      <c r="AD46" s="10"/>
    </row>
    <row r="47" customFormat="false" ht="14.25" hidden="false" customHeight="true" outlineLevel="0" collapsed="false">
      <c r="A47" s="20" t="s">
        <v>113</v>
      </c>
      <c r="B47" s="21" t="s">
        <v>53</v>
      </c>
      <c r="C47" s="21" t="s">
        <v>17</v>
      </c>
      <c r="D47" s="21" t="s">
        <v>18</v>
      </c>
      <c r="E47" s="22" t="n">
        <v>1</v>
      </c>
      <c r="F47" s="20" t="s">
        <v>380</v>
      </c>
      <c r="G47" s="23" t="n">
        <v>0</v>
      </c>
      <c r="H47" s="24" t="n">
        <v>936.46</v>
      </c>
      <c r="I47" s="24" t="n">
        <v>3745.85</v>
      </c>
      <c r="J47" s="25" t="n">
        <f aca="false">SUM(G47:I47)</f>
        <v>4682.31</v>
      </c>
      <c r="K47" s="26"/>
      <c r="L47" s="26"/>
      <c r="M47" s="26"/>
      <c r="N47" s="26"/>
      <c r="O47" s="26"/>
      <c r="P47" s="26"/>
      <c r="Q47" s="26"/>
      <c r="R47" s="28"/>
      <c r="S47" s="28"/>
      <c r="T47" s="28"/>
      <c r="U47" s="28"/>
      <c r="V47" s="28"/>
      <c r="W47" s="28"/>
      <c r="X47" s="28"/>
      <c r="Y47" s="28"/>
      <c r="Z47" s="28"/>
      <c r="AA47" s="10"/>
      <c r="AB47" s="10"/>
      <c r="AC47" s="10"/>
      <c r="AD47" s="10"/>
    </row>
    <row r="48" customFormat="false" ht="14.25" hidden="false" customHeight="true" outlineLevel="0" collapsed="false">
      <c r="A48" s="20" t="s">
        <v>115</v>
      </c>
      <c r="B48" s="21" t="s">
        <v>53</v>
      </c>
      <c r="C48" s="21" t="s">
        <v>17</v>
      </c>
      <c r="D48" s="21" t="s">
        <v>18</v>
      </c>
      <c r="E48" s="22" t="n">
        <v>1</v>
      </c>
      <c r="F48" s="20" t="s">
        <v>124</v>
      </c>
      <c r="G48" s="23" t="n">
        <v>0</v>
      </c>
      <c r="H48" s="24" t="n">
        <v>936.46</v>
      </c>
      <c r="I48" s="24" t="n">
        <v>3745.85</v>
      </c>
      <c r="J48" s="25" t="n">
        <f aca="false">SUM(G48:I48)</f>
        <v>4682.31</v>
      </c>
      <c r="K48" s="26"/>
      <c r="L48" s="26"/>
      <c r="M48" s="26"/>
      <c r="N48" s="26"/>
      <c r="O48" s="26"/>
      <c r="P48" s="26"/>
      <c r="Q48" s="26"/>
      <c r="R48" s="28"/>
      <c r="S48" s="28"/>
      <c r="T48" s="28"/>
      <c r="U48" s="28"/>
      <c r="V48" s="28"/>
      <c r="W48" s="28"/>
      <c r="X48" s="28"/>
      <c r="Y48" s="28"/>
      <c r="Z48" s="28"/>
      <c r="AA48" s="10"/>
      <c r="AB48" s="10"/>
      <c r="AC48" s="10"/>
      <c r="AD48" s="10"/>
    </row>
    <row r="49" customFormat="false" ht="14.25" hidden="false" customHeight="true" outlineLevel="0" collapsed="false">
      <c r="A49" s="20" t="s">
        <v>125</v>
      </c>
      <c r="B49" s="21" t="s">
        <v>53</v>
      </c>
      <c r="C49" s="21" t="s">
        <v>17</v>
      </c>
      <c r="D49" s="21" t="s">
        <v>18</v>
      </c>
      <c r="E49" s="22" t="n">
        <v>1</v>
      </c>
      <c r="F49" s="20" t="s">
        <v>126</v>
      </c>
      <c r="G49" s="23" t="n">
        <v>0</v>
      </c>
      <c r="H49" s="24" t="n">
        <v>936.46</v>
      </c>
      <c r="I49" s="24" t="n">
        <v>3745.85</v>
      </c>
      <c r="J49" s="25" t="n">
        <f aca="false">SUM(G49:I49)</f>
        <v>4682.31</v>
      </c>
      <c r="K49" s="26"/>
      <c r="L49" s="26"/>
      <c r="M49" s="26"/>
      <c r="N49" s="26"/>
      <c r="O49" s="26"/>
      <c r="P49" s="26"/>
      <c r="Q49" s="26"/>
      <c r="R49" s="28"/>
      <c r="S49" s="28"/>
      <c r="T49" s="28"/>
      <c r="U49" s="28"/>
      <c r="V49" s="28"/>
      <c r="W49" s="28"/>
      <c r="X49" s="28"/>
      <c r="Y49" s="28"/>
      <c r="Z49" s="28"/>
      <c r="AA49" s="10"/>
      <c r="AB49" s="10"/>
      <c r="AC49" s="10"/>
      <c r="AD49" s="10"/>
    </row>
    <row r="50" customFormat="false" ht="14.25" hidden="false" customHeight="true" outlineLevel="0" collapsed="false">
      <c r="A50" s="20" t="s">
        <v>120</v>
      </c>
      <c r="B50" s="21" t="s">
        <v>53</v>
      </c>
      <c r="C50" s="21" t="s">
        <v>17</v>
      </c>
      <c r="D50" s="21" t="s">
        <v>18</v>
      </c>
      <c r="E50" s="22" t="n">
        <v>1</v>
      </c>
      <c r="F50" s="20" t="s">
        <v>127</v>
      </c>
      <c r="G50" s="23" t="n">
        <v>0</v>
      </c>
      <c r="H50" s="24" t="n">
        <v>936.46</v>
      </c>
      <c r="I50" s="24" t="n">
        <v>3745.85</v>
      </c>
      <c r="J50" s="25" t="n">
        <f aca="false">SUM(G50:I50)</f>
        <v>4682.31</v>
      </c>
      <c r="K50" s="26"/>
      <c r="L50" s="26"/>
      <c r="M50" s="26"/>
      <c r="N50" s="26"/>
      <c r="O50" s="26"/>
      <c r="P50" s="26"/>
      <c r="Q50" s="26"/>
      <c r="R50" s="28"/>
      <c r="S50" s="28"/>
      <c r="T50" s="28"/>
      <c r="U50" s="28"/>
      <c r="V50" s="28"/>
      <c r="W50" s="28"/>
      <c r="X50" s="28"/>
      <c r="Y50" s="28"/>
      <c r="Z50" s="28"/>
      <c r="AA50" s="10"/>
      <c r="AB50" s="10"/>
      <c r="AC50" s="10"/>
      <c r="AD50" s="10"/>
    </row>
    <row r="51" customFormat="false" ht="14.25" hidden="false" customHeight="true" outlineLevel="0" collapsed="false">
      <c r="A51" s="20" t="s">
        <v>128</v>
      </c>
      <c r="B51" s="21" t="s">
        <v>53</v>
      </c>
      <c r="C51" s="21" t="s">
        <v>17</v>
      </c>
      <c r="D51" s="21" t="s">
        <v>18</v>
      </c>
      <c r="E51" s="22" t="n">
        <v>1</v>
      </c>
      <c r="F51" s="20" t="s">
        <v>129</v>
      </c>
      <c r="G51" s="23" t="n">
        <v>0</v>
      </c>
      <c r="H51" s="24" t="n">
        <v>936.46</v>
      </c>
      <c r="I51" s="24" t="n">
        <v>3745.85</v>
      </c>
      <c r="J51" s="25" t="n">
        <f aca="false">SUM(G51:I51)</f>
        <v>4682.31</v>
      </c>
      <c r="K51" s="26"/>
      <c r="L51" s="26"/>
      <c r="M51" s="26"/>
      <c r="N51" s="26"/>
      <c r="O51" s="26"/>
      <c r="P51" s="26"/>
      <c r="Q51" s="26"/>
      <c r="R51" s="28"/>
      <c r="S51" s="28"/>
      <c r="T51" s="28"/>
      <c r="U51" s="28"/>
      <c r="V51" s="28"/>
      <c r="W51" s="28"/>
      <c r="X51" s="28"/>
      <c r="Y51" s="28"/>
      <c r="Z51" s="28"/>
      <c r="AA51" s="10"/>
      <c r="AB51" s="10"/>
      <c r="AC51" s="10"/>
      <c r="AD51" s="10"/>
    </row>
    <row r="52" customFormat="false" ht="14.25" hidden="false" customHeight="true" outlineLevel="0" collapsed="false">
      <c r="A52" s="20" t="s">
        <v>96</v>
      </c>
      <c r="B52" s="21" t="s">
        <v>53</v>
      </c>
      <c r="C52" s="21" t="s">
        <v>17</v>
      </c>
      <c r="D52" s="21" t="s">
        <v>18</v>
      </c>
      <c r="E52" s="22" t="n">
        <v>1</v>
      </c>
      <c r="F52" s="20" t="s">
        <v>85</v>
      </c>
      <c r="G52" s="23" t="n">
        <v>0</v>
      </c>
      <c r="H52" s="24" t="n">
        <v>936.46</v>
      </c>
      <c r="I52" s="24" t="n">
        <v>3745.85</v>
      </c>
      <c r="J52" s="25" t="n">
        <f aca="false">SUM(G52:I52)</f>
        <v>4682.31</v>
      </c>
      <c r="K52" s="26"/>
      <c r="L52" s="26"/>
      <c r="M52" s="26"/>
      <c r="N52" s="26"/>
      <c r="O52" s="26"/>
      <c r="P52" s="26"/>
      <c r="Q52" s="26"/>
      <c r="R52" s="28"/>
      <c r="S52" s="28"/>
      <c r="T52" s="28"/>
      <c r="U52" s="28"/>
      <c r="V52" s="28"/>
      <c r="W52" s="28"/>
      <c r="X52" s="28"/>
      <c r="Y52" s="28"/>
      <c r="Z52" s="28"/>
      <c r="AA52" s="10"/>
      <c r="AB52" s="10"/>
      <c r="AC52" s="10"/>
      <c r="AD52" s="10"/>
    </row>
    <row r="53" customFormat="false" ht="14.25" hidden="false" customHeight="true" outlineLevel="0" collapsed="false">
      <c r="A53" s="20" t="s">
        <v>117</v>
      </c>
      <c r="B53" s="21" t="s">
        <v>53</v>
      </c>
      <c r="C53" s="21" t="s">
        <v>17</v>
      </c>
      <c r="D53" s="21" t="s">
        <v>18</v>
      </c>
      <c r="E53" s="22" t="n">
        <v>1</v>
      </c>
      <c r="F53" s="20" t="s">
        <v>132</v>
      </c>
      <c r="G53" s="23" t="n">
        <v>0</v>
      </c>
      <c r="H53" s="24" t="n">
        <v>936.46</v>
      </c>
      <c r="I53" s="24" t="n">
        <v>3745.85</v>
      </c>
      <c r="J53" s="25" t="n">
        <f aca="false">SUM(G53:I53)</f>
        <v>4682.31</v>
      </c>
      <c r="K53" s="26"/>
      <c r="L53" s="26"/>
      <c r="M53" s="26"/>
      <c r="N53" s="26"/>
      <c r="O53" s="26"/>
      <c r="P53" s="26"/>
      <c r="Q53" s="26"/>
      <c r="R53" s="28"/>
      <c r="S53" s="28"/>
      <c r="T53" s="28"/>
      <c r="U53" s="28"/>
      <c r="V53" s="28"/>
      <c r="W53" s="28"/>
      <c r="X53" s="28"/>
      <c r="Y53" s="28"/>
      <c r="Z53" s="28"/>
      <c r="AA53" s="10"/>
      <c r="AB53" s="10"/>
      <c r="AC53" s="10"/>
      <c r="AD53" s="10"/>
    </row>
    <row r="54" customFormat="false" ht="14.25" hidden="false" customHeight="true" outlineLevel="0" collapsed="false">
      <c r="A54" s="20" t="s">
        <v>111</v>
      </c>
      <c r="B54" s="21" t="s">
        <v>53</v>
      </c>
      <c r="C54" s="21" t="s">
        <v>17</v>
      </c>
      <c r="D54" s="21" t="s">
        <v>18</v>
      </c>
      <c r="E54" s="22" t="n">
        <v>1</v>
      </c>
      <c r="F54" s="20" t="s">
        <v>369</v>
      </c>
      <c r="G54" s="23" t="n">
        <v>0</v>
      </c>
      <c r="H54" s="24" t="n">
        <v>936.46</v>
      </c>
      <c r="I54" s="24" t="n">
        <v>3745.85</v>
      </c>
      <c r="J54" s="25" t="n">
        <f aca="false">SUM(G54:I54)</f>
        <v>4682.31</v>
      </c>
      <c r="K54" s="26"/>
      <c r="L54" s="26"/>
      <c r="M54" s="26"/>
      <c r="N54" s="26"/>
      <c r="O54" s="26"/>
      <c r="P54" s="26"/>
      <c r="Q54" s="26"/>
      <c r="R54" s="28"/>
      <c r="S54" s="28"/>
      <c r="T54" s="28"/>
      <c r="U54" s="28"/>
      <c r="V54" s="28"/>
      <c r="W54" s="28"/>
      <c r="X54" s="28"/>
      <c r="Y54" s="28"/>
      <c r="Z54" s="28"/>
      <c r="AA54" s="10"/>
      <c r="AB54" s="10"/>
      <c r="AC54" s="10"/>
      <c r="AD54" s="10"/>
    </row>
    <row r="55" customFormat="false" ht="14.25" hidden="false" customHeight="true" outlineLevel="0" collapsed="false">
      <c r="A55" s="20" t="s">
        <v>381</v>
      </c>
      <c r="B55" s="21" t="s">
        <v>57</v>
      </c>
      <c r="C55" s="21" t="s">
        <v>17</v>
      </c>
      <c r="D55" s="21" t="s">
        <v>18</v>
      </c>
      <c r="E55" s="22" t="n">
        <v>1</v>
      </c>
      <c r="F55" s="20" t="s">
        <v>137</v>
      </c>
      <c r="G55" s="23" t="n">
        <v>0</v>
      </c>
      <c r="H55" s="24" t="n">
        <v>770.75</v>
      </c>
      <c r="I55" s="24" t="n">
        <v>3083.01</v>
      </c>
      <c r="J55" s="25" t="n">
        <f aca="false">SUM(G55:I55)</f>
        <v>3853.76</v>
      </c>
      <c r="K55" s="26"/>
      <c r="L55" s="26"/>
      <c r="M55" s="26"/>
      <c r="N55" s="26"/>
      <c r="O55" s="26"/>
      <c r="P55" s="26"/>
      <c r="Q55" s="26"/>
      <c r="R55" s="28"/>
      <c r="S55" s="28"/>
      <c r="T55" s="28"/>
      <c r="U55" s="28"/>
      <c r="V55" s="28"/>
      <c r="W55" s="28"/>
      <c r="X55" s="28"/>
      <c r="Y55" s="28"/>
      <c r="Z55" s="28"/>
      <c r="AA55" s="10"/>
      <c r="AB55" s="10"/>
      <c r="AC55" s="10"/>
      <c r="AD55" s="10"/>
    </row>
    <row r="56" customFormat="false" ht="14.25" hidden="false" customHeight="true" outlineLevel="0" collapsed="false">
      <c r="A56" s="20" t="s">
        <v>138</v>
      </c>
      <c r="B56" s="21" t="s">
        <v>57</v>
      </c>
      <c r="C56" s="21" t="s">
        <v>17</v>
      </c>
      <c r="D56" s="21" t="s">
        <v>18</v>
      </c>
      <c r="E56" s="22" t="n">
        <v>1</v>
      </c>
      <c r="F56" s="20" t="s">
        <v>139</v>
      </c>
      <c r="G56" s="23" t="n">
        <v>0</v>
      </c>
      <c r="H56" s="24" t="n">
        <v>770.75</v>
      </c>
      <c r="I56" s="24" t="n">
        <v>3083.01</v>
      </c>
      <c r="J56" s="25" t="n">
        <f aca="false">SUM(G56:I56)</f>
        <v>3853.76</v>
      </c>
      <c r="K56" s="26"/>
      <c r="L56" s="26"/>
      <c r="M56" s="26"/>
      <c r="N56" s="26"/>
      <c r="O56" s="26"/>
      <c r="P56" s="26"/>
      <c r="Q56" s="26"/>
      <c r="R56" s="28"/>
      <c r="S56" s="28"/>
      <c r="T56" s="28"/>
      <c r="U56" s="28"/>
      <c r="V56" s="28"/>
      <c r="W56" s="28"/>
      <c r="X56" s="28"/>
      <c r="Y56" s="28"/>
      <c r="Z56" s="28"/>
      <c r="AA56" s="10"/>
      <c r="AB56" s="10"/>
      <c r="AC56" s="10"/>
      <c r="AD56" s="10"/>
    </row>
    <row r="57" customFormat="false" ht="14.25" hidden="false" customHeight="true" outlineLevel="0" collapsed="false">
      <c r="A57" s="20" t="s">
        <v>382</v>
      </c>
      <c r="B57" s="21" t="s">
        <v>57</v>
      </c>
      <c r="C57" s="21" t="s">
        <v>17</v>
      </c>
      <c r="D57" s="21" t="s">
        <v>27</v>
      </c>
      <c r="E57" s="22" t="n">
        <v>1</v>
      </c>
      <c r="F57" s="20" t="s">
        <v>141</v>
      </c>
      <c r="G57" s="23" t="n">
        <v>0</v>
      </c>
      <c r="H57" s="24" t="n">
        <v>0</v>
      </c>
      <c r="I57" s="24" t="n">
        <v>3083.01</v>
      </c>
      <c r="J57" s="25" t="n">
        <f aca="false">SUM(G57:I57)</f>
        <v>3083.01</v>
      </c>
      <c r="K57" s="26"/>
      <c r="L57" s="26"/>
      <c r="M57" s="26"/>
      <c r="N57" s="26"/>
      <c r="O57" s="26"/>
      <c r="P57" s="26"/>
      <c r="Q57" s="26"/>
      <c r="R57" s="28"/>
      <c r="S57" s="28"/>
      <c r="T57" s="28"/>
      <c r="U57" s="28"/>
      <c r="V57" s="28"/>
      <c r="W57" s="28"/>
      <c r="X57" s="28"/>
      <c r="Y57" s="28"/>
      <c r="Z57" s="28"/>
      <c r="AA57" s="10"/>
      <c r="AB57" s="10"/>
      <c r="AC57" s="10"/>
      <c r="AD57" s="10"/>
    </row>
    <row r="58" customFormat="false" ht="14.25" hidden="false" customHeight="true" outlineLevel="0" collapsed="false">
      <c r="A58" s="20" t="s">
        <v>381</v>
      </c>
      <c r="B58" s="21" t="s">
        <v>57</v>
      </c>
      <c r="C58" s="21" t="s">
        <v>17</v>
      </c>
      <c r="D58" s="21" t="s">
        <v>18</v>
      </c>
      <c r="E58" s="22" t="n">
        <v>1</v>
      </c>
      <c r="F58" s="20" t="s">
        <v>74</v>
      </c>
      <c r="G58" s="23" t="n">
        <v>0</v>
      </c>
      <c r="H58" s="24" t="n">
        <v>770.75</v>
      </c>
      <c r="I58" s="24" t="n">
        <v>3083.01</v>
      </c>
      <c r="J58" s="25" t="n">
        <f aca="false">SUM(G58:I58)</f>
        <v>3853.76</v>
      </c>
      <c r="K58" s="26"/>
      <c r="L58" s="26"/>
      <c r="M58" s="26"/>
      <c r="N58" s="26"/>
      <c r="O58" s="26"/>
      <c r="P58" s="26"/>
      <c r="Q58" s="26"/>
      <c r="R58" s="28"/>
      <c r="S58" s="28"/>
      <c r="T58" s="28"/>
      <c r="U58" s="28"/>
      <c r="V58" s="28"/>
      <c r="W58" s="28"/>
      <c r="X58" s="28"/>
      <c r="Y58" s="28"/>
      <c r="Z58" s="28"/>
      <c r="AA58" s="10"/>
      <c r="AB58" s="10"/>
      <c r="AC58" s="10"/>
      <c r="AD58" s="10"/>
    </row>
    <row r="59" customFormat="false" ht="14.25" hidden="false" customHeight="true" outlineLevel="0" collapsed="false">
      <c r="A59" s="20" t="s">
        <v>383</v>
      </c>
      <c r="B59" s="21" t="s">
        <v>57</v>
      </c>
      <c r="C59" s="21" t="s">
        <v>17</v>
      </c>
      <c r="D59" s="21" t="s">
        <v>18</v>
      </c>
      <c r="E59" s="22" t="n">
        <v>1</v>
      </c>
      <c r="F59" s="20" t="s">
        <v>144</v>
      </c>
      <c r="G59" s="23" t="n">
        <v>0</v>
      </c>
      <c r="H59" s="24" t="n">
        <v>770.75</v>
      </c>
      <c r="I59" s="24" t="n">
        <v>3083.01</v>
      </c>
      <c r="J59" s="25" t="n">
        <f aca="false">SUM(G59:I59)</f>
        <v>3853.76</v>
      </c>
      <c r="K59" s="26"/>
      <c r="L59" s="26"/>
      <c r="M59" s="26"/>
      <c r="N59" s="26"/>
      <c r="O59" s="26"/>
      <c r="P59" s="26"/>
      <c r="Q59" s="26"/>
      <c r="R59" s="28"/>
      <c r="S59" s="28"/>
      <c r="T59" s="28"/>
      <c r="U59" s="28"/>
      <c r="V59" s="28"/>
      <c r="W59" s="28"/>
      <c r="X59" s="28"/>
      <c r="Y59" s="28"/>
      <c r="Z59" s="28"/>
      <c r="AA59" s="10"/>
      <c r="AB59" s="10"/>
      <c r="AC59" s="10"/>
      <c r="AD59" s="10"/>
    </row>
    <row r="60" customFormat="false" ht="14.25" hidden="false" customHeight="true" outlineLevel="0" collapsed="false">
      <c r="A60" s="20" t="s">
        <v>384</v>
      </c>
      <c r="B60" s="21" t="s">
        <v>57</v>
      </c>
      <c r="C60" s="21" t="s">
        <v>17</v>
      </c>
      <c r="D60" s="21" t="s">
        <v>18</v>
      </c>
      <c r="E60" s="22" t="n">
        <v>1</v>
      </c>
      <c r="F60" s="20" t="s">
        <v>358</v>
      </c>
      <c r="G60" s="23" t="n">
        <v>0</v>
      </c>
      <c r="H60" s="24" t="n">
        <v>770.75</v>
      </c>
      <c r="I60" s="24" t="n">
        <v>3083.01</v>
      </c>
      <c r="J60" s="25" t="n">
        <f aca="false">SUM(G60:I60)</f>
        <v>3853.76</v>
      </c>
      <c r="K60" s="26"/>
      <c r="L60" s="26"/>
      <c r="M60" s="26"/>
      <c r="N60" s="26"/>
      <c r="O60" s="26"/>
      <c r="P60" s="26"/>
      <c r="Q60" s="26"/>
      <c r="R60" s="28"/>
      <c r="S60" s="28"/>
      <c r="T60" s="28"/>
      <c r="U60" s="28"/>
      <c r="V60" s="28"/>
      <c r="W60" s="28"/>
      <c r="X60" s="28"/>
      <c r="Y60" s="28"/>
      <c r="Z60" s="28"/>
      <c r="AA60" s="10"/>
      <c r="AB60" s="10"/>
      <c r="AC60" s="10"/>
      <c r="AD60" s="10"/>
    </row>
    <row r="61" customFormat="false" ht="14.25" hidden="false" customHeight="true" outlineLevel="0" collapsed="false">
      <c r="A61" s="20" t="s">
        <v>385</v>
      </c>
      <c r="B61" s="21" t="s">
        <v>57</v>
      </c>
      <c r="C61" s="21" t="s">
        <v>17</v>
      </c>
      <c r="D61" s="21" t="s">
        <v>18</v>
      </c>
      <c r="E61" s="22" t="n">
        <v>1</v>
      </c>
      <c r="F61" s="20" t="s">
        <v>148</v>
      </c>
      <c r="G61" s="23" t="n">
        <v>0</v>
      </c>
      <c r="H61" s="24" t="n">
        <v>770.75</v>
      </c>
      <c r="I61" s="24" t="n">
        <v>3083.01</v>
      </c>
      <c r="J61" s="25" t="n">
        <f aca="false">SUM(G61:I61)</f>
        <v>3853.76</v>
      </c>
      <c r="K61" s="26"/>
      <c r="L61" s="26"/>
      <c r="M61" s="26"/>
      <c r="N61" s="26"/>
      <c r="O61" s="26"/>
      <c r="P61" s="26"/>
      <c r="Q61" s="26"/>
      <c r="R61" s="28"/>
      <c r="S61" s="28"/>
      <c r="T61" s="28"/>
      <c r="U61" s="28"/>
      <c r="V61" s="28"/>
      <c r="W61" s="28"/>
      <c r="X61" s="28"/>
      <c r="Y61" s="28"/>
      <c r="Z61" s="28"/>
      <c r="AA61" s="10"/>
      <c r="AB61" s="10"/>
      <c r="AC61" s="10"/>
      <c r="AD61" s="10"/>
    </row>
    <row r="62" customFormat="false" ht="14.25" hidden="false" customHeight="true" outlineLevel="0" collapsed="false">
      <c r="A62" s="20" t="s">
        <v>381</v>
      </c>
      <c r="B62" s="21" t="s">
        <v>57</v>
      </c>
      <c r="C62" s="21" t="s">
        <v>17</v>
      </c>
      <c r="D62" s="21" t="s">
        <v>18</v>
      </c>
      <c r="E62" s="22" t="n">
        <v>1</v>
      </c>
      <c r="F62" s="20" t="s">
        <v>149</v>
      </c>
      <c r="G62" s="23" t="n">
        <v>0</v>
      </c>
      <c r="H62" s="24" t="n">
        <v>770.75</v>
      </c>
      <c r="I62" s="24" t="n">
        <v>3083.01</v>
      </c>
      <c r="J62" s="25" t="n">
        <f aca="false">SUM(G62:I62)</f>
        <v>3853.76</v>
      </c>
      <c r="K62" s="26"/>
      <c r="L62" s="26"/>
      <c r="M62" s="26"/>
      <c r="N62" s="26"/>
      <c r="O62" s="26"/>
      <c r="P62" s="26"/>
      <c r="Q62" s="26"/>
      <c r="R62" s="28"/>
      <c r="S62" s="28"/>
      <c r="T62" s="28"/>
      <c r="U62" s="28"/>
      <c r="V62" s="28"/>
      <c r="W62" s="28"/>
      <c r="X62" s="28"/>
      <c r="Y62" s="28"/>
      <c r="Z62" s="28"/>
      <c r="AA62" s="10"/>
      <c r="AB62" s="10"/>
      <c r="AC62" s="10"/>
      <c r="AD62" s="10"/>
    </row>
    <row r="63" customFormat="false" ht="14.25" hidden="false" customHeight="true" outlineLevel="0" collapsed="false">
      <c r="A63" s="20" t="s">
        <v>385</v>
      </c>
      <c r="B63" s="21" t="s">
        <v>57</v>
      </c>
      <c r="C63" s="21" t="s">
        <v>17</v>
      </c>
      <c r="D63" s="21" t="s">
        <v>18</v>
      </c>
      <c r="E63" s="22" t="n">
        <v>1</v>
      </c>
      <c r="F63" s="20" t="s">
        <v>134</v>
      </c>
      <c r="G63" s="23" t="n">
        <v>0</v>
      </c>
      <c r="H63" s="24" t="n">
        <v>770.75</v>
      </c>
      <c r="I63" s="24" t="n">
        <v>3083.01</v>
      </c>
      <c r="J63" s="25" t="n">
        <f aca="false">SUM(G63:I63)</f>
        <v>3853.76</v>
      </c>
      <c r="K63" s="26"/>
      <c r="L63" s="26"/>
      <c r="M63" s="26"/>
      <c r="N63" s="26"/>
      <c r="O63" s="26"/>
      <c r="P63" s="26"/>
      <c r="Q63" s="26"/>
      <c r="R63" s="28"/>
      <c r="S63" s="28"/>
      <c r="T63" s="28"/>
      <c r="U63" s="28"/>
      <c r="V63" s="28"/>
      <c r="W63" s="28"/>
      <c r="X63" s="28"/>
      <c r="Y63" s="28"/>
      <c r="Z63" s="28"/>
      <c r="AA63" s="10"/>
      <c r="AB63" s="10"/>
      <c r="AC63" s="10"/>
      <c r="AD63" s="10"/>
    </row>
    <row r="64" customFormat="false" ht="14.25" hidden="false" customHeight="true" outlineLevel="0" collapsed="false">
      <c r="A64" s="20" t="s">
        <v>382</v>
      </c>
      <c r="B64" s="21" t="s">
        <v>57</v>
      </c>
      <c r="C64" s="21" t="s">
        <v>17</v>
      </c>
      <c r="D64" s="21" t="s">
        <v>18</v>
      </c>
      <c r="E64" s="22" t="n">
        <v>1</v>
      </c>
      <c r="F64" s="20" t="s">
        <v>152</v>
      </c>
      <c r="G64" s="23" t="n">
        <v>0</v>
      </c>
      <c r="H64" s="24" t="n">
        <v>770.75</v>
      </c>
      <c r="I64" s="24" t="n">
        <v>3083.01</v>
      </c>
      <c r="J64" s="25" t="n">
        <f aca="false">SUM(G64:I64)</f>
        <v>3853.76</v>
      </c>
      <c r="K64" s="26"/>
      <c r="L64" s="26"/>
      <c r="M64" s="26"/>
      <c r="N64" s="26"/>
      <c r="O64" s="26"/>
      <c r="P64" s="26"/>
      <c r="Q64" s="26"/>
      <c r="R64" s="28"/>
      <c r="S64" s="28"/>
      <c r="T64" s="28"/>
      <c r="U64" s="28"/>
      <c r="V64" s="28"/>
      <c r="W64" s="28"/>
      <c r="X64" s="28"/>
      <c r="Y64" s="28"/>
      <c r="Z64" s="28"/>
      <c r="AA64" s="10"/>
      <c r="AB64" s="10"/>
      <c r="AC64" s="10"/>
      <c r="AD64" s="10"/>
    </row>
    <row r="65" customFormat="false" ht="14.25" hidden="false" customHeight="true" outlineLevel="0" collapsed="false">
      <c r="A65" s="20" t="s">
        <v>387</v>
      </c>
      <c r="B65" s="21" t="s">
        <v>61</v>
      </c>
      <c r="C65" s="21" t="s">
        <v>17</v>
      </c>
      <c r="D65" s="21" t="s">
        <v>18</v>
      </c>
      <c r="E65" s="22" t="n">
        <v>1</v>
      </c>
      <c r="F65" s="20" t="s">
        <v>142</v>
      </c>
      <c r="G65" s="23" t="n">
        <v>0</v>
      </c>
      <c r="H65" s="24" t="n">
        <v>500.99</v>
      </c>
      <c r="I65" s="24" t="n">
        <v>2003.96</v>
      </c>
      <c r="J65" s="25" t="n">
        <f aca="false">SUM(G65:I65)</f>
        <v>2504.95</v>
      </c>
      <c r="K65" s="26"/>
      <c r="L65" s="26"/>
      <c r="M65" s="26"/>
      <c r="N65" s="26"/>
      <c r="O65" s="26"/>
      <c r="P65" s="26"/>
      <c r="Q65" s="26"/>
      <c r="R65" s="28"/>
      <c r="S65" s="28"/>
      <c r="T65" s="28"/>
      <c r="U65" s="28"/>
      <c r="V65" s="28"/>
      <c r="W65" s="28"/>
      <c r="X65" s="28"/>
      <c r="Y65" s="28"/>
      <c r="Z65" s="28"/>
      <c r="AA65" s="10"/>
      <c r="AB65" s="10"/>
      <c r="AC65" s="10"/>
      <c r="AD65" s="10"/>
    </row>
    <row r="66" customFormat="false" ht="14.25" hidden="false" customHeight="true" outlineLevel="0" collapsed="false">
      <c r="A66" s="20" t="s">
        <v>388</v>
      </c>
      <c r="B66" s="21" t="s">
        <v>61</v>
      </c>
      <c r="C66" s="21" t="s">
        <v>17</v>
      </c>
      <c r="D66" s="21" t="s">
        <v>18</v>
      </c>
      <c r="E66" s="22" t="n">
        <v>1</v>
      </c>
      <c r="F66" s="20" t="s">
        <v>156</v>
      </c>
      <c r="G66" s="23" t="n">
        <v>0</v>
      </c>
      <c r="H66" s="24" t="n">
        <v>500.99</v>
      </c>
      <c r="I66" s="24" t="n">
        <v>2003.96</v>
      </c>
      <c r="J66" s="25" t="n">
        <f aca="false">SUM(G66:I66)</f>
        <v>2504.95</v>
      </c>
      <c r="K66" s="26"/>
      <c r="L66" s="26"/>
      <c r="M66" s="26"/>
      <c r="N66" s="26"/>
      <c r="O66" s="26"/>
      <c r="P66" s="26"/>
      <c r="Q66" s="26"/>
      <c r="R66" s="28"/>
      <c r="S66" s="28"/>
      <c r="T66" s="28"/>
      <c r="U66" s="28"/>
      <c r="V66" s="28"/>
      <c r="W66" s="28"/>
      <c r="X66" s="28"/>
      <c r="Y66" s="28"/>
      <c r="Z66" s="28"/>
      <c r="AA66" s="10"/>
      <c r="AB66" s="10"/>
      <c r="AC66" s="10"/>
      <c r="AD66" s="10"/>
    </row>
    <row r="67" customFormat="false" ht="14.25" hidden="false" customHeight="true" outlineLevel="0" collapsed="false">
      <c r="A67" s="20" t="s">
        <v>387</v>
      </c>
      <c r="B67" s="37" t="s">
        <v>61</v>
      </c>
      <c r="C67" s="37" t="s">
        <v>17</v>
      </c>
      <c r="D67" s="37" t="s">
        <v>18</v>
      </c>
      <c r="E67" s="22" t="n">
        <v>1</v>
      </c>
      <c r="F67" s="20" t="s">
        <v>131</v>
      </c>
      <c r="G67" s="39" t="n">
        <v>0</v>
      </c>
      <c r="H67" s="40" t="n">
        <v>500.99</v>
      </c>
      <c r="I67" s="40" t="n">
        <v>2003.96</v>
      </c>
      <c r="J67" s="41" t="n">
        <f aca="false">SUM(G67:I67)</f>
        <v>2504.95</v>
      </c>
      <c r="K67" s="12"/>
      <c r="L67" s="12"/>
      <c r="M67" s="12"/>
      <c r="N67" s="12"/>
      <c r="O67" s="12"/>
      <c r="P67" s="12"/>
      <c r="Q67" s="12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</row>
    <row r="68" customFormat="false" ht="14.25" hidden="false" customHeight="true" outlineLevel="0" collapsed="false">
      <c r="A68" s="20" t="s">
        <v>389</v>
      </c>
      <c r="B68" s="21" t="s">
        <v>61</v>
      </c>
      <c r="C68" s="21" t="s">
        <v>17</v>
      </c>
      <c r="D68" s="21" t="s">
        <v>18</v>
      </c>
      <c r="E68" s="22" t="n">
        <v>1</v>
      </c>
      <c r="F68" s="20" t="s">
        <v>160</v>
      </c>
      <c r="G68" s="23" t="n">
        <v>0</v>
      </c>
      <c r="H68" s="24" t="n">
        <v>500.99</v>
      </c>
      <c r="I68" s="24" t="n">
        <v>2003.96</v>
      </c>
      <c r="J68" s="25" t="n">
        <f aca="false">SUM(G68:I68)</f>
        <v>2504.95</v>
      </c>
      <c r="K68" s="26"/>
      <c r="L68" s="26"/>
      <c r="M68" s="26"/>
      <c r="N68" s="26"/>
      <c r="O68" s="26"/>
      <c r="P68" s="26"/>
      <c r="Q68" s="26"/>
      <c r="R68" s="28"/>
      <c r="S68" s="28"/>
      <c r="T68" s="28"/>
      <c r="U68" s="28"/>
      <c r="V68" s="28"/>
      <c r="W68" s="28"/>
      <c r="X68" s="28"/>
      <c r="Y68" s="28"/>
      <c r="Z68" s="28"/>
      <c r="AA68" s="10"/>
      <c r="AB68" s="10"/>
      <c r="AC68" s="10"/>
      <c r="AD68" s="10"/>
    </row>
    <row r="69" customFormat="false" ht="14.25" hidden="false" customHeight="true" outlineLevel="0" collapsed="false">
      <c r="A69" s="20" t="s">
        <v>390</v>
      </c>
      <c r="B69" s="21" t="s">
        <v>61</v>
      </c>
      <c r="C69" s="21" t="s">
        <v>17</v>
      </c>
      <c r="D69" s="21" t="s">
        <v>18</v>
      </c>
      <c r="E69" s="22" t="n">
        <v>1</v>
      </c>
      <c r="F69" s="20" t="s">
        <v>162</v>
      </c>
      <c r="G69" s="23" t="n">
        <v>0</v>
      </c>
      <c r="H69" s="24" t="n">
        <v>500.99</v>
      </c>
      <c r="I69" s="24" t="n">
        <v>2003.96</v>
      </c>
      <c r="J69" s="25" t="n">
        <f aca="false">SUM(G69:I69)</f>
        <v>2504.95</v>
      </c>
      <c r="K69" s="26"/>
      <c r="L69" s="26"/>
      <c r="M69" s="26"/>
      <c r="N69" s="26"/>
      <c r="O69" s="26"/>
      <c r="P69" s="26"/>
      <c r="Q69" s="26"/>
      <c r="R69" s="28"/>
      <c r="S69" s="28"/>
      <c r="T69" s="28"/>
      <c r="U69" s="28"/>
      <c r="V69" s="28"/>
      <c r="W69" s="28"/>
      <c r="X69" s="28"/>
      <c r="Y69" s="28"/>
      <c r="Z69" s="28"/>
      <c r="AA69" s="10"/>
      <c r="AB69" s="10"/>
      <c r="AC69" s="10"/>
      <c r="AD69" s="10"/>
    </row>
    <row r="70" customFormat="false" ht="14.25" hidden="false" customHeight="true" outlineLevel="0" collapsed="false">
      <c r="A70" s="20" t="s">
        <v>389</v>
      </c>
      <c r="B70" s="21" t="s">
        <v>61</v>
      </c>
      <c r="C70" s="21" t="s">
        <v>17</v>
      </c>
      <c r="D70" s="21" t="s">
        <v>18</v>
      </c>
      <c r="E70" s="22" t="n">
        <v>1</v>
      </c>
      <c r="F70" s="20" t="s">
        <v>163</v>
      </c>
      <c r="G70" s="23" t="n">
        <v>0</v>
      </c>
      <c r="H70" s="24" t="n">
        <v>500.99</v>
      </c>
      <c r="I70" s="24" t="n">
        <v>2003.96</v>
      </c>
      <c r="J70" s="25" t="n">
        <f aca="false">SUM(G70:I70)</f>
        <v>2504.95</v>
      </c>
      <c r="K70" s="26"/>
      <c r="L70" s="26"/>
      <c r="M70" s="26"/>
      <c r="N70" s="26"/>
      <c r="O70" s="26"/>
      <c r="P70" s="26"/>
      <c r="Q70" s="26"/>
      <c r="R70" s="28"/>
      <c r="S70" s="28"/>
      <c r="T70" s="28"/>
      <c r="U70" s="28"/>
      <c r="V70" s="28"/>
      <c r="W70" s="28"/>
      <c r="X70" s="28"/>
      <c r="Y70" s="28"/>
      <c r="Z70" s="28"/>
      <c r="AA70" s="10"/>
      <c r="AB70" s="10"/>
      <c r="AC70" s="10"/>
      <c r="AD70" s="10"/>
    </row>
    <row r="71" customFormat="false" ht="14.25" hidden="false" customHeight="true" outlineLevel="0" collapsed="false">
      <c r="A71" s="20" t="s">
        <v>391</v>
      </c>
      <c r="B71" s="21" t="s">
        <v>61</v>
      </c>
      <c r="C71" s="21" t="s">
        <v>17</v>
      </c>
      <c r="D71" s="21" t="s">
        <v>18</v>
      </c>
      <c r="E71" s="22" t="n">
        <v>1</v>
      </c>
      <c r="F71" s="20" t="s">
        <v>165</v>
      </c>
      <c r="G71" s="23" t="n">
        <v>0</v>
      </c>
      <c r="H71" s="24" t="n">
        <v>500.99</v>
      </c>
      <c r="I71" s="24" t="n">
        <v>2003.96</v>
      </c>
      <c r="J71" s="25" t="n">
        <f aca="false">SUM(G71:I71)</f>
        <v>2504.95</v>
      </c>
      <c r="K71" s="26"/>
      <c r="L71" s="26"/>
      <c r="M71" s="26"/>
      <c r="N71" s="26"/>
      <c r="O71" s="26"/>
      <c r="P71" s="26"/>
      <c r="Q71" s="26"/>
      <c r="R71" s="28"/>
      <c r="S71" s="28"/>
      <c r="T71" s="28"/>
      <c r="U71" s="28"/>
      <c r="V71" s="28"/>
      <c r="W71" s="28"/>
      <c r="X71" s="28"/>
      <c r="Y71" s="28"/>
      <c r="Z71" s="28"/>
      <c r="AA71" s="10"/>
      <c r="AB71" s="10"/>
      <c r="AC71" s="10"/>
      <c r="AD71" s="10"/>
    </row>
    <row r="72" customFormat="false" ht="14.25" hidden="false" customHeight="true" outlineLevel="0" collapsed="false">
      <c r="A72" s="20" t="s">
        <v>370</v>
      </c>
      <c r="B72" s="21" t="s">
        <v>61</v>
      </c>
      <c r="C72" s="21" t="s">
        <v>17</v>
      </c>
      <c r="D72" s="21" t="s">
        <v>18</v>
      </c>
      <c r="E72" s="22" t="n">
        <v>1</v>
      </c>
      <c r="F72" s="20" t="s">
        <v>394</v>
      </c>
      <c r="G72" s="23" t="n">
        <v>0</v>
      </c>
      <c r="H72" s="24" t="n">
        <v>500.99</v>
      </c>
      <c r="I72" s="24" t="n">
        <v>2003.96</v>
      </c>
      <c r="J72" s="25" t="n">
        <f aca="false">SUM(G72:I72)</f>
        <v>2504.95</v>
      </c>
      <c r="K72" s="26"/>
      <c r="L72" s="26"/>
      <c r="M72" s="26"/>
      <c r="N72" s="26"/>
      <c r="O72" s="26"/>
      <c r="P72" s="26"/>
      <c r="Q72" s="26"/>
      <c r="R72" s="28"/>
      <c r="S72" s="28"/>
      <c r="T72" s="28"/>
      <c r="U72" s="28"/>
      <c r="V72" s="28"/>
      <c r="W72" s="28"/>
      <c r="X72" s="28"/>
      <c r="Y72" s="28"/>
      <c r="Z72" s="28"/>
      <c r="AA72" s="10"/>
      <c r="AB72" s="10"/>
      <c r="AC72" s="10"/>
      <c r="AD72" s="10"/>
    </row>
    <row r="73" customFormat="false" ht="14.25" hidden="false" customHeight="true" outlineLevel="0" collapsed="false">
      <c r="A73" s="20" t="s">
        <v>60</v>
      </c>
      <c r="B73" s="21" t="s">
        <v>61</v>
      </c>
      <c r="C73" s="21" t="s">
        <v>17</v>
      </c>
      <c r="D73" s="21" t="s">
        <v>91</v>
      </c>
      <c r="E73" s="22" t="n">
        <v>1</v>
      </c>
      <c r="F73" s="20"/>
      <c r="G73" s="23" t="n">
        <v>0</v>
      </c>
      <c r="H73" s="24" t="n">
        <v>0</v>
      </c>
      <c r="I73" s="24" t="n">
        <v>0</v>
      </c>
      <c r="J73" s="25" t="n">
        <f aca="false">SUM(G73:I73)</f>
        <v>0</v>
      </c>
      <c r="K73" s="26"/>
      <c r="L73" s="26"/>
      <c r="M73" s="26"/>
      <c r="N73" s="26"/>
      <c r="O73" s="26"/>
      <c r="P73" s="26"/>
      <c r="Q73" s="26"/>
      <c r="R73" s="28"/>
      <c r="S73" s="28"/>
      <c r="T73" s="28"/>
      <c r="U73" s="28"/>
      <c r="V73" s="28"/>
      <c r="W73" s="28"/>
      <c r="X73" s="28"/>
      <c r="Y73" s="28"/>
      <c r="Z73" s="28"/>
      <c r="AA73" s="10"/>
      <c r="AB73" s="10"/>
      <c r="AC73" s="10"/>
      <c r="AD73" s="10"/>
    </row>
    <row r="74" customFormat="false" ht="14.25" hidden="false" customHeight="true" outlineLevel="0" collapsed="false">
      <c r="A74" s="20" t="s">
        <v>60</v>
      </c>
      <c r="B74" s="21" t="s">
        <v>61</v>
      </c>
      <c r="C74" s="21" t="s">
        <v>17</v>
      </c>
      <c r="D74" s="21" t="s">
        <v>91</v>
      </c>
      <c r="E74" s="22" t="n">
        <v>1</v>
      </c>
      <c r="F74" s="20"/>
      <c r="G74" s="23" t="n">
        <v>0</v>
      </c>
      <c r="H74" s="24" t="n">
        <v>0</v>
      </c>
      <c r="I74" s="24" t="n">
        <v>0</v>
      </c>
      <c r="J74" s="25" t="n">
        <f aca="false">SUM(G74:I74)</f>
        <v>0</v>
      </c>
      <c r="K74" s="26"/>
      <c r="L74" s="26"/>
      <c r="M74" s="26"/>
      <c r="N74" s="26"/>
      <c r="O74" s="26"/>
      <c r="P74" s="26"/>
      <c r="Q74" s="26"/>
      <c r="R74" s="28"/>
      <c r="S74" s="28"/>
      <c r="T74" s="28"/>
      <c r="U74" s="28"/>
      <c r="V74" s="28"/>
      <c r="W74" s="28"/>
      <c r="X74" s="28"/>
      <c r="Y74" s="28"/>
      <c r="Z74" s="28"/>
      <c r="AA74" s="10"/>
      <c r="AB74" s="10"/>
      <c r="AC74" s="10"/>
      <c r="AD74" s="10"/>
    </row>
    <row r="75" customFormat="false" ht="14.25" hidden="false" customHeight="true" outlineLevel="0" collapsed="false">
      <c r="A75" s="20" t="s">
        <v>60</v>
      </c>
      <c r="B75" s="21" t="s">
        <v>61</v>
      </c>
      <c r="C75" s="21" t="s">
        <v>17</v>
      </c>
      <c r="D75" s="21" t="s">
        <v>91</v>
      </c>
      <c r="E75" s="22" t="n">
        <v>1</v>
      </c>
      <c r="F75" s="20"/>
      <c r="G75" s="23" t="n">
        <v>0</v>
      </c>
      <c r="H75" s="24" t="n">
        <v>0</v>
      </c>
      <c r="I75" s="24" t="n">
        <v>0</v>
      </c>
      <c r="J75" s="25" t="n">
        <f aca="false">SUM(G75:I75)</f>
        <v>0</v>
      </c>
      <c r="K75" s="26"/>
      <c r="L75" s="26"/>
      <c r="M75" s="26"/>
      <c r="N75" s="26"/>
      <c r="O75" s="26"/>
      <c r="P75" s="26"/>
      <c r="Q75" s="26"/>
      <c r="R75" s="28"/>
      <c r="S75" s="28"/>
      <c r="T75" s="28"/>
      <c r="U75" s="28"/>
      <c r="V75" s="28"/>
      <c r="W75" s="28"/>
      <c r="X75" s="28"/>
      <c r="Y75" s="28"/>
      <c r="Z75" s="28"/>
      <c r="AA75" s="10"/>
      <c r="AB75" s="10"/>
      <c r="AC75" s="10"/>
      <c r="AD75" s="10"/>
    </row>
    <row r="76" customFormat="false" ht="14.25" hidden="false" customHeight="true" outlineLevel="0" collapsed="false">
      <c r="A76" s="20" t="s">
        <v>102</v>
      </c>
      <c r="B76" s="21" t="s">
        <v>65</v>
      </c>
      <c r="C76" s="21" t="s">
        <v>17</v>
      </c>
      <c r="D76" s="21" t="s">
        <v>18</v>
      </c>
      <c r="E76" s="22" t="n">
        <v>1</v>
      </c>
      <c r="F76" s="20" t="s">
        <v>171</v>
      </c>
      <c r="G76" s="23" t="n">
        <v>0</v>
      </c>
      <c r="H76" s="24" t="n">
        <v>269.76</v>
      </c>
      <c r="I76" s="24" t="n">
        <v>1079.06</v>
      </c>
      <c r="J76" s="25" t="n">
        <f aca="false">SUM(G76:I76)</f>
        <v>1348.82</v>
      </c>
      <c r="K76" s="26"/>
      <c r="L76" s="26"/>
      <c r="M76" s="26"/>
      <c r="N76" s="26"/>
      <c r="O76" s="26"/>
      <c r="P76" s="26"/>
      <c r="Q76" s="26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</row>
    <row r="77" customFormat="false" ht="14.25" hidden="false" customHeight="true" outlineLevel="0" collapsed="false">
      <c r="A77" s="20" t="s">
        <v>177</v>
      </c>
      <c r="B77" s="21" t="s">
        <v>65</v>
      </c>
      <c r="C77" s="21" t="s">
        <v>17</v>
      </c>
      <c r="D77" s="21" t="s">
        <v>18</v>
      </c>
      <c r="E77" s="22" t="n">
        <v>1</v>
      </c>
      <c r="F77" s="20" t="s">
        <v>158</v>
      </c>
      <c r="G77" s="23" t="n">
        <v>0</v>
      </c>
      <c r="H77" s="24" t="n">
        <v>269.76</v>
      </c>
      <c r="I77" s="24" t="n">
        <v>1079.06</v>
      </c>
      <c r="J77" s="25" t="n">
        <f aca="false">SUM(G77:I77)</f>
        <v>1348.82</v>
      </c>
      <c r="K77" s="26"/>
      <c r="L77" s="26"/>
      <c r="M77" s="26"/>
      <c r="N77" s="26"/>
      <c r="O77" s="26"/>
      <c r="P77" s="26"/>
      <c r="Q77" s="26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</row>
    <row r="78" customFormat="false" ht="14.25" hidden="false" customHeight="true" outlineLevel="0" collapsed="false">
      <c r="A78" s="20" t="s">
        <v>177</v>
      </c>
      <c r="B78" s="21" t="s">
        <v>65</v>
      </c>
      <c r="C78" s="21" t="s">
        <v>17</v>
      </c>
      <c r="D78" s="21" t="s">
        <v>18</v>
      </c>
      <c r="E78" s="22" t="n">
        <v>1</v>
      </c>
      <c r="F78" s="20" t="s">
        <v>167</v>
      </c>
      <c r="G78" s="23" t="n">
        <v>0</v>
      </c>
      <c r="H78" s="24" t="n">
        <v>269.76</v>
      </c>
      <c r="I78" s="24" t="n">
        <v>1079.06</v>
      </c>
      <c r="J78" s="25" t="n">
        <f aca="false">SUM(G78:I78)</f>
        <v>1348.82</v>
      </c>
      <c r="K78" s="26"/>
      <c r="L78" s="26"/>
      <c r="M78" s="26"/>
      <c r="N78" s="26"/>
      <c r="O78" s="26"/>
      <c r="P78" s="26"/>
      <c r="Q78" s="26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</row>
    <row r="79" customFormat="false" ht="14.25" hidden="false" customHeight="true" outlineLevel="0" collapsed="false">
      <c r="A79" s="20" t="s">
        <v>177</v>
      </c>
      <c r="B79" s="21" t="s">
        <v>65</v>
      </c>
      <c r="C79" s="21" t="s">
        <v>17</v>
      </c>
      <c r="D79" s="21" t="s">
        <v>18</v>
      </c>
      <c r="E79" s="22" t="n">
        <v>1</v>
      </c>
      <c r="F79" s="20" t="s">
        <v>362</v>
      </c>
      <c r="G79" s="23" t="n">
        <v>0</v>
      </c>
      <c r="H79" s="24" t="n">
        <v>269.76</v>
      </c>
      <c r="I79" s="24" t="n">
        <v>1079.06</v>
      </c>
      <c r="J79" s="25" t="n">
        <f aca="false">SUM(G79:I79)</f>
        <v>1348.82</v>
      </c>
      <c r="K79" s="26"/>
      <c r="L79" s="26"/>
      <c r="M79" s="26"/>
      <c r="N79" s="26"/>
      <c r="O79" s="26"/>
      <c r="P79" s="26"/>
      <c r="Q79" s="26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</row>
    <row r="80" customFormat="false" ht="14.25" hidden="false" customHeight="true" outlineLevel="0" collapsed="false">
      <c r="A80" s="20" t="s">
        <v>177</v>
      </c>
      <c r="B80" s="21" t="s">
        <v>65</v>
      </c>
      <c r="C80" s="21" t="s">
        <v>17</v>
      </c>
      <c r="D80" s="21" t="s">
        <v>18</v>
      </c>
      <c r="E80" s="22" t="n">
        <v>1</v>
      </c>
      <c r="F80" s="20" t="s">
        <v>168</v>
      </c>
      <c r="G80" s="23" t="n">
        <v>0</v>
      </c>
      <c r="H80" s="24" t="n">
        <v>269.76</v>
      </c>
      <c r="I80" s="24" t="n">
        <v>1079.06</v>
      </c>
      <c r="J80" s="25" t="n">
        <f aca="false">SUM(G80:I80)</f>
        <v>1348.82</v>
      </c>
      <c r="K80" s="26"/>
      <c r="L80" s="26"/>
      <c r="M80" s="26"/>
      <c r="N80" s="26"/>
      <c r="O80" s="26"/>
      <c r="P80" s="26"/>
      <c r="Q80" s="26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</row>
    <row r="81" customFormat="false" ht="14.25" hidden="false" customHeight="true" outlineLevel="0" collapsed="false">
      <c r="A81" s="20" t="s">
        <v>64</v>
      </c>
      <c r="B81" s="21" t="s">
        <v>65</v>
      </c>
      <c r="C81" s="21" t="s">
        <v>17</v>
      </c>
      <c r="D81" s="21" t="s">
        <v>91</v>
      </c>
      <c r="E81" s="22" t="n">
        <v>1</v>
      </c>
      <c r="F81" s="20"/>
      <c r="G81" s="23" t="n">
        <v>0</v>
      </c>
      <c r="H81" s="24" t="n">
        <v>0</v>
      </c>
      <c r="I81" s="24" t="n">
        <v>0</v>
      </c>
      <c r="J81" s="25" t="n">
        <f aca="false">SUM(G81:I81)</f>
        <v>0</v>
      </c>
      <c r="K81" s="26"/>
      <c r="L81" s="26"/>
      <c r="M81" s="26"/>
      <c r="N81" s="26"/>
      <c r="O81" s="26"/>
      <c r="P81" s="26"/>
      <c r="Q81" s="26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</row>
    <row r="82" customFormat="false" ht="14.25" hidden="false" customHeight="true" outlineLevel="0" collapsed="false">
      <c r="A82" s="20" t="s">
        <v>64</v>
      </c>
      <c r="B82" s="21" t="s">
        <v>65</v>
      </c>
      <c r="C82" s="21" t="s">
        <v>17</v>
      </c>
      <c r="D82" s="21" t="s">
        <v>91</v>
      </c>
      <c r="E82" s="22" t="n">
        <v>1</v>
      </c>
      <c r="F82" s="20"/>
      <c r="G82" s="23" t="n">
        <v>0</v>
      </c>
      <c r="H82" s="24" t="n">
        <v>0</v>
      </c>
      <c r="I82" s="24" t="n">
        <v>0</v>
      </c>
      <c r="J82" s="25" t="n">
        <f aca="false">SUM(G82:I82)</f>
        <v>0</v>
      </c>
      <c r="K82" s="26"/>
      <c r="L82" s="26"/>
      <c r="M82" s="26"/>
      <c r="N82" s="26"/>
      <c r="O82" s="26"/>
      <c r="P82" s="26"/>
      <c r="Q82" s="26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</row>
    <row r="83" customFormat="false" ht="14.25" hidden="false" customHeight="true" outlineLevel="0" collapsed="false">
      <c r="A83" s="20" t="s">
        <v>64</v>
      </c>
      <c r="B83" s="21" t="s">
        <v>65</v>
      </c>
      <c r="C83" s="21" t="s">
        <v>17</v>
      </c>
      <c r="D83" s="21" t="s">
        <v>91</v>
      </c>
      <c r="E83" s="22" t="n">
        <v>1</v>
      </c>
      <c r="F83" s="20"/>
      <c r="G83" s="23" t="n">
        <v>0</v>
      </c>
      <c r="H83" s="23" t="n">
        <v>0</v>
      </c>
      <c r="I83" s="23" t="n">
        <v>0</v>
      </c>
      <c r="J83" s="25" t="n">
        <f aca="false">SUM(G83:I83)</f>
        <v>0</v>
      </c>
      <c r="K83" s="26"/>
      <c r="L83" s="26"/>
      <c r="M83" s="26"/>
      <c r="N83" s="26"/>
      <c r="O83" s="26"/>
      <c r="P83" s="26"/>
      <c r="Q83" s="26"/>
      <c r="R83" s="28"/>
      <c r="S83" s="28"/>
      <c r="T83" s="28"/>
      <c r="U83" s="28"/>
      <c r="V83" s="28"/>
      <c r="W83" s="28"/>
      <c r="X83" s="28"/>
      <c r="Y83" s="28"/>
      <c r="Z83" s="28"/>
      <c r="AA83" s="10"/>
      <c r="AB83" s="10"/>
      <c r="AC83" s="10"/>
      <c r="AD83" s="10"/>
    </row>
    <row r="84" customFormat="false" ht="14.25" hidden="false" customHeight="true" outlineLevel="0" collapsed="false">
      <c r="A84" s="20" t="s">
        <v>64</v>
      </c>
      <c r="B84" s="21" t="s">
        <v>65</v>
      </c>
      <c r="C84" s="21" t="s">
        <v>17</v>
      </c>
      <c r="D84" s="21" t="s">
        <v>91</v>
      </c>
      <c r="E84" s="22" t="n">
        <v>1</v>
      </c>
      <c r="F84" s="20"/>
      <c r="G84" s="23" t="n">
        <v>0</v>
      </c>
      <c r="H84" s="23" t="n">
        <v>0</v>
      </c>
      <c r="I84" s="23" t="n">
        <v>0</v>
      </c>
      <c r="J84" s="25" t="n">
        <f aca="false">SUM(G84:I84)</f>
        <v>0</v>
      </c>
      <c r="K84" s="26"/>
      <c r="L84" s="26"/>
      <c r="M84" s="26"/>
      <c r="N84" s="26"/>
      <c r="O84" s="26"/>
      <c r="P84" s="26"/>
      <c r="Q84" s="26"/>
      <c r="R84" s="28"/>
      <c r="S84" s="28"/>
      <c r="T84" s="28"/>
      <c r="U84" s="28"/>
      <c r="V84" s="28"/>
      <c r="W84" s="28"/>
      <c r="X84" s="28"/>
      <c r="Y84" s="28"/>
      <c r="Z84" s="28"/>
      <c r="AA84" s="10"/>
      <c r="AB84" s="10"/>
      <c r="AC84" s="10"/>
      <c r="AD84" s="10"/>
    </row>
    <row r="85" customFormat="false" ht="14.25" hidden="false" customHeight="true" outlineLevel="0" collapsed="false">
      <c r="A85" s="20" t="s">
        <v>64</v>
      </c>
      <c r="B85" s="21" t="s">
        <v>65</v>
      </c>
      <c r="C85" s="21" t="s">
        <v>17</v>
      </c>
      <c r="D85" s="21" t="s">
        <v>91</v>
      </c>
      <c r="E85" s="22" t="n">
        <v>1</v>
      </c>
      <c r="F85" s="20"/>
      <c r="G85" s="23" t="n">
        <v>0</v>
      </c>
      <c r="H85" s="23" t="n">
        <v>0</v>
      </c>
      <c r="I85" s="23" t="n">
        <v>0</v>
      </c>
      <c r="J85" s="25" t="n">
        <f aca="false">SUM(G85:I85)</f>
        <v>0</v>
      </c>
      <c r="K85" s="26"/>
      <c r="L85" s="26"/>
      <c r="M85" s="26"/>
      <c r="N85" s="26"/>
      <c r="O85" s="26"/>
      <c r="P85" s="26"/>
      <c r="Q85" s="26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</row>
    <row r="86" customFormat="false" ht="14.25" hidden="false" customHeight="true" outlineLevel="0" collapsed="false">
      <c r="A86" s="20" t="s">
        <v>64</v>
      </c>
      <c r="B86" s="21" t="s">
        <v>65</v>
      </c>
      <c r="C86" s="21" t="s">
        <v>17</v>
      </c>
      <c r="D86" s="21" t="s">
        <v>91</v>
      </c>
      <c r="E86" s="22" t="n">
        <v>1</v>
      </c>
      <c r="F86" s="20"/>
      <c r="G86" s="23" t="n">
        <v>0</v>
      </c>
      <c r="H86" s="23" t="n">
        <v>0</v>
      </c>
      <c r="I86" s="23" t="n">
        <v>0</v>
      </c>
      <c r="J86" s="25" t="n">
        <f aca="false">SUM(G86:I86)</f>
        <v>0</v>
      </c>
      <c r="K86" s="26"/>
      <c r="L86" s="26"/>
      <c r="M86" s="26"/>
      <c r="N86" s="26"/>
      <c r="O86" s="26"/>
      <c r="P86" s="26"/>
      <c r="Q86" s="26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</row>
    <row r="87" customFormat="false" ht="14.25" hidden="false" customHeight="true" outlineLevel="0" collapsed="false">
      <c r="A87" s="48" t="s">
        <v>195</v>
      </c>
      <c r="B87" s="48" t="s">
        <v>196</v>
      </c>
      <c r="C87" s="49" t="s">
        <v>197</v>
      </c>
      <c r="D87" s="49" t="s">
        <v>198</v>
      </c>
      <c r="E87" s="50" t="s">
        <v>199</v>
      </c>
      <c r="F87" s="51"/>
      <c r="G87" s="50" t="s">
        <v>200</v>
      </c>
      <c r="H87" s="50" t="s">
        <v>201</v>
      </c>
      <c r="I87" s="50" t="s">
        <v>202</v>
      </c>
      <c r="J87" s="50" t="s">
        <v>203</v>
      </c>
      <c r="K87" s="26"/>
      <c r="L87" s="26"/>
      <c r="M87" s="26"/>
      <c r="N87" s="26"/>
      <c r="O87" s="26"/>
      <c r="P87" s="26"/>
      <c r="Q87" s="26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</row>
    <row r="88" customFormat="false" ht="14.25" hidden="false" customHeight="true" outlineLevel="0" collapsed="false">
      <c r="A88" s="52" t="s">
        <v>204</v>
      </c>
      <c r="B88" s="53" t="s">
        <v>16</v>
      </c>
      <c r="C88" s="54" t="n">
        <f aca="false">SUMIFS($E$7:$E$86,$B$7:$B$86,"DAS",$D$7:$D$86,"&lt;&gt;VAGO")</f>
        <v>3</v>
      </c>
      <c r="D88" s="54" t="n">
        <f aca="false">SUMIFS($E$7:$E$86,$B$7:$B$86,"DAS",$D$7:$D$86,"VAGO")</f>
        <v>1</v>
      </c>
      <c r="E88" s="54" t="n">
        <f aca="false">C88+D88</f>
        <v>4</v>
      </c>
      <c r="F88" s="55"/>
      <c r="G88" s="25" t="n">
        <f aca="false">SUMIF($B$7:$B$86,"DAS",$G$7:$G$86)</f>
        <v>0</v>
      </c>
      <c r="H88" s="25" t="n">
        <f aca="false">SUMIF($B$7:$B$86,"DAS",$H$7:$H$86)</f>
        <v>6542.4</v>
      </c>
      <c r="I88" s="25" t="n">
        <f aca="false">SUMIF($B$7:$B$86,"DAS",$I$7:$I$86)</f>
        <v>38233.6</v>
      </c>
      <c r="J88" s="25" t="n">
        <f aca="false">SUMIF($B$7:$B$86,"DAS",$J$7:$J$86)</f>
        <v>44776</v>
      </c>
      <c r="K88" s="56"/>
      <c r="L88" s="56"/>
      <c r="M88" s="56"/>
      <c r="N88" s="56"/>
      <c r="O88" s="56"/>
      <c r="P88" s="56"/>
      <c r="Q88" s="56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</row>
    <row r="89" customFormat="false" ht="14.25" hidden="false" customHeight="true" outlineLevel="0" collapsed="false">
      <c r="A89" s="52" t="s">
        <v>205</v>
      </c>
      <c r="B89" s="53" t="s">
        <v>206</v>
      </c>
      <c r="C89" s="54" t="n">
        <f aca="false">SUMIFS($E$7:$E$86,$B$7:$B$86,"DAS-1",$D$7:$D$86,"&lt;&gt;VAGO")</f>
        <v>0</v>
      </c>
      <c r="D89" s="54" t="n">
        <f aca="false">SUMIFS($E$7:$E$86,$B$7:$B$86,"DAS-1",$D$7:$D$86,"VAGO")</f>
        <v>0</v>
      </c>
      <c r="E89" s="54" t="n">
        <f aca="false">C89+D89</f>
        <v>0</v>
      </c>
      <c r="F89" s="57"/>
      <c r="G89" s="25" t="n">
        <f aca="false">SUMIF($B$7:$B$86,"DAS-1",$G$7:$G$86)</f>
        <v>0</v>
      </c>
      <c r="H89" s="25" t="n">
        <f aca="false">SUMIF($B$7:$B$86,"DAS-1",$H$7:$H$86)</f>
        <v>0</v>
      </c>
      <c r="I89" s="25" t="n">
        <f aca="false">SUMIF($B$7:$B$86,"DAS-1",$I$7:$I$86)</f>
        <v>0</v>
      </c>
      <c r="J89" s="25" t="n">
        <f aca="false">SUMIF($B$7:$B$86,"DAS-1",$J$7:$J$86)</f>
        <v>0</v>
      </c>
      <c r="K89" s="56"/>
      <c r="L89" s="56"/>
      <c r="M89" s="56"/>
      <c r="N89" s="56"/>
      <c r="O89" s="56"/>
      <c r="P89" s="56"/>
      <c r="Q89" s="56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</row>
    <row r="90" customFormat="false" ht="14.25" hidden="false" customHeight="true" outlineLevel="0" collapsed="false">
      <c r="A90" s="52" t="s">
        <v>207</v>
      </c>
      <c r="B90" s="53" t="s">
        <v>34</v>
      </c>
      <c r="C90" s="54" t="n">
        <f aca="false">SUMIFS($E$7:$E$86,$B$7:$B$86,"DAS-2",$D$7:$D$86,"&lt;&gt;VAGO")</f>
        <v>6</v>
      </c>
      <c r="D90" s="54" t="n">
        <f aca="false">SUMIFS($E$7:$E$86,$B$7:$B$86,"DAS-2",$D$7:$D$86,"VAGO")</f>
        <v>0</v>
      </c>
      <c r="E90" s="54" t="n">
        <f aca="false">C90+D90</f>
        <v>6</v>
      </c>
      <c r="F90" s="57"/>
      <c r="G90" s="25" t="n">
        <f aca="false">SUMIF($B$7:$B$86,"DAS-2",$G$7:$G$86)</f>
        <v>0</v>
      </c>
      <c r="H90" s="25" t="n">
        <f aca="false">SUMIF($B$7:$B$86,"DAS-2",$H$7:$H$86)</f>
        <v>8478.25</v>
      </c>
      <c r="I90" s="25" t="n">
        <f aca="false">SUMIF($B$7:$B$86,"DAS-2",$I$7:$I$86)</f>
        <v>40695.72</v>
      </c>
      <c r="J90" s="25" t="n">
        <f aca="false">SUMIF($B$7:$B$86,"DAS-2",$J$7:$J$86)</f>
        <v>49173.97</v>
      </c>
      <c r="K90" s="56"/>
      <c r="L90" s="56"/>
      <c r="M90" s="56"/>
      <c r="N90" s="56"/>
      <c r="O90" s="56"/>
      <c r="P90" s="56"/>
      <c r="Q90" s="56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</row>
    <row r="91" customFormat="false" ht="14.25" hidden="false" customHeight="true" outlineLevel="0" collapsed="false">
      <c r="A91" s="52" t="s">
        <v>208</v>
      </c>
      <c r="B91" s="53" t="s">
        <v>209</v>
      </c>
      <c r="C91" s="54" t="n">
        <f aca="false">SUMIFS($E$7:$E$86,$B$7:$B$86,"DAS-3",$D$7:$D$86,"&lt;&gt;VAGO")</f>
        <v>0</v>
      </c>
      <c r="D91" s="54" t="n">
        <f aca="false">SUMIFS($E$7:$E$86,$B$7:$B$86,"DAS-3",$D$7:$D$86,"VAGO")</f>
        <v>0</v>
      </c>
      <c r="E91" s="54" t="n">
        <f aca="false">C91+D91</f>
        <v>0</v>
      </c>
      <c r="F91" s="57"/>
      <c r="G91" s="25" t="n">
        <f aca="false">SUMIF($B$7:$B$86,"DAS-3",$G$7:$G$86)</f>
        <v>0</v>
      </c>
      <c r="H91" s="25" t="n">
        <f aca="false">SUMIF($B$7:$B$86,"DAS-3",$H$7:$H$86)</f>
        <v>0</v>
      </c>
      <c r="I91" s="25" t="n">
        <f aca="false">SUMIF($B$7:$B$86,"DAS-3",$I$7:$I$86)</f>
        <v>0</v>
      </c>
      <c r="J91" s="25" t="n">
        <f aca="false">SUMIF($B$7:$B$86,"DAS-3",$J$7:$J$86)</f>
        <v>0</v>
      </c>
      <c r="K91" s="56"/>
      <c r="L91" s="56"/>
      <c r="M91" s="56"/>
      <c r="N91" s="56"/>
      <c r="O91" s="56"/>
      <c r="P91" s="56"/>
      <c r="Q91" s="56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</row>
    <row r="92" customFormat="false" ht="14.25" hidden="false" customHeight="true" outlineLevel="0" collapsed="false">
      <c r="A92" s="58" t="s">
        <v>210</v>
      </c>
      <c r="B92" s="53" t="s">
        <v>45</v>
      </c>
      <c r="C92" s="54" t="n">
        <f aca="false">SUMIFS($E$7:$E$86,$B$7:$B$86,"DAS-4",$D$7:$D$86,"&lt;&gt;VAGO")</f>
        <v>9</v>
      </c>
      <c r="D92" s="54" t="n">
        <f aca="false">SUMIFS($E$7:$E$86,$B$7:$B$86,"DAS-4",$D$7:$D$86,"VAGO")</f>
        <v>2</v>
      </c>
      <c r="E92" s="54" t="n">
        <f aca="false">C92+D92</f>
        <v>11</v>
      </c>
      <c r="F92" s="59"/>
      <c r="G92" s="25" t="n">
        <f aca="false">SUMIF($B$7:$B$86,"DAS-4",$G$7:$G$86)</f>
        <v>0</v>
      </c>
      <c r="H92" s="25" t="n">
        <f aca="false">SUMIF($B$7:$B$86,"DAS-4",$H$7:$H$86)</f>
        <v>9171.96</v>
      </c>
      <c r="I92" s="25" t="n">
        <f aca="false">SUMIF($B$7:$B$86,"DAS-4",$I$7:$I$86)</f>
        <v>47169.99</v>
      </c>
      <c r="J92" s="25" t="n">
        <f aca="false">SUMIF($B$7:$B$86,"DAS-4",$J$7:$J$86)</f>
        <v>56341.95</v>
      </c>
      <c r="K92" s="56"/>
      <c r="L92" s="56"/>
      <c r="M92" s="56"/>
      <c r="N92" s="56"/>
      <c r="O92" s="56"/>
      <c r="P92" s="56"/>
      <c r="Q92" s="56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</row>
    <row r="93" customFormat="false" ht="14.25" hidden="false" customHeight="true" outlineLevel="0" collapsed="false">
      <c r="A93" s="58" t="s">
        <v>211</v>
      </c>
      <c r="B93" s="53" t="s">
        <v>49</v>
      </c>
      <c r="C93" s="54" t="n">
        <f aca="false">SUMIFS($E$7:$E$86,$B$7:$B$86,"DAS-5",$D$7:$D$86,"&lt;&gt;VAGO")</f>
        <v>4</v>
      </c>
      <c r="D93" s="54" t="n">
        <f aca="false">SUMIFS($E$7:$E$86,$B$7:$B$86,"DAS-5",$D$7:$D$86,"VAGO")</f>
        <v>1</v>
      </c>
      <c r="E93" s="54" t="n">
        <f aca="false">C93+D93</f>
        <v>5</v>
      </c>
      <c r="F93" s="59"/>
      <c r="G93" s="25" t="n">
        <f aca="false">SUMIF($B$7:$B$86,"DAS-5",$G$7:$G$86)</f>
        <v>0</v>
      </c>
      <c r="H93" s="25" t="n">
        <f aca="false">SUMIF($B$7:$B$86,"DAS-5",$H$7:$H$86)</f>
        <v>4316.2</v>
      </c>
      <c r="I93" s="25" t="n">
        <f aca="false">SUMIF($B$7:$B$86,"DAS-5",$I$7:$I$86)</f>
        <v>17264.84</v>
      </c>
      <c r="J93" s="25" t="n">
        <f aca="false">SUMIF($B$7:$B$86,"DAS-5",$J$7:$J$86)</f>
        <v>21581.04</v>
      </c>
      <c r="K93" s="56"/>
      <c r="L93" s="56"/>
      <c r="M93" s="56"/>
      <c r="N93" s="56"/>
      <c r="O93" s="56"/>
      <c r="P93" s="56"/>
      <c r="Q93" s="56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</row>
    <row r="94" customFormat="false" ht="14.25" hidden="false" customHeight="true" outlineLevel="0" collapsed="false">
      <c r="A94" s="58" t="s">
        <v>212</v>
      </c>
      <c r="B94" s="53" t="s">
        <v>53</v>
      </c>
      <c r="C94" s="54" t="n">
        <f aca="false">SUMIFS($E$7:$E$86,$B$7:$B$86,"CAA-1",$D$7:$D$86,"&lt;&gt;VAGO")</f>
        <v>22</v>
      </c>
      <c r="D94" s="54" t="n">
        <f aca="false">SUMIFS($E$7:$E$86,$B$7:$B$86,"CAA-1",$D$7:$D$86,"VAGO")</f>
        <v>0</v>
      </c>
      <c r="E94" s="54" t="n">
        <f aca="false">C94+D94</f>
        <v>22</v>
      </c>
      <c r="F94" s="59"/>
      <c r="G94" s="25" t="n">
        <f aca="false">SUMIF($B$7:$B$86,"CAA-1",$G$7:$G$86)</f>
        <v>0</v>
      </c>
      <c r="H94" s="25" t="n">
        <f aca="false">SUMIF($B$7:$B$86,"CAA-1",$H$7:$H$86)</f>
        <v>20602.12</v>
      </c>
      <c r="I94" s="25" t="n">
        <f aca="false">SUMIF($B$7:$B$86,"CAA-1",$I$7:$I$86)</f>
        <v>82408.7</v>
      </c>
      <c r="J94" s="25" t="n">
        <f aca="false">SUMIF($B$7:$B$86,"CAA-1",$J$7:$J$86)</f>
        <v>103010.82</v>
      </c>
      <c r="K94" s="56"/>
      <c r="L94" s="56"/>
      <c r="M94" s="56"/>
      <c r="N94" s="56"/>
      <c r="O94" s="56"/>
      <c r="P94" s="56"/>
      <c r="Q94" s="56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</row>
    <row r="95" customFormat="false" ht="14.25" hidden="false" customHeight="true" outlineLevel="0" collapsed="false">
      <c r="A95" s="58" t="s">
        <v>213</v>
      </c>
      <c r="B95" s="53" t="s">
        <v>57</v>
      </c>
      <c r="C95" s="54" t="n">
        <f aca="false">SUMIFS($E$7:$E$86,$B$7:$B$86,"CAA-2",$D$7:$D$86,"&lt;&gt;VAGO")</f>
        <v>10</v>
      </c>
      <c r="D95" s="54" t="n">
        <f aca="false">SUMIFS($E$7:$E$86,$B$7:$B$86,"CAA-2",$D$7:$D$86,"VAGO")</f>
        <v>0</v>
      </c>
      <c r="E95" s="54" t="n">
        <f aca="false">C95+D95</f>
        <v>10</v>
      </c>
      <c r="F95" s="59"/>
      <c r="G95" s="25" t="n">
        <f aca="false">SUMIF($B$7:$B$86,"CAA-2",$G$7:$G$86)</f>
        <v>0</v>
      </c>
      <c r="H95" s="25" t="n">
        <f aca="false">SUMIF($B$7:$B$86,"CAA-2",$H$7:$H$86)</f>
        <v>6936.75</v>
      </c>
      <c r="I95" s="25" t="n">
        <f aca="false">SUMIF($B$7:$B$86,"CAA-2",$I$7:$I$86)</f>
        <v>30830.1</v>
      </c>
      <c r="J95" s="25" t="n">
        <f aca="false">SUMIF($B$7:$B$86,"CAA-2",$J$7:$J$86)</f>
        <v>37766.85</v>
      </c>
      <c r="K95" s="56"/>
      <c r="L95" s="56"/>
      <c r="M95" s="56"/>
      <c r="N95" s="56"/>
      <c r="O95" s="56"/>
      <c r="P95" s="56"/>
      <c r="Q95" s="56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</row>
    <row r="96" customFormat="false" ht="14.25" hidden="false" customHeight="true" outlineLevel="0" collapsed="false">
      <c r="A96" s="58" t="s">
        <v>214</v>
      </c>
      <c r="B96" s="53" t="s">
        <v>61</v>
      </c>
      <c r="C96" s="54" t="n">
        <f aca="false">SUMIFS($E$7:$E$86,$B$7:$B$86,"CAA-3",$D$7:$D$86,"&lt;&gt;VAGO")</f>
        <v>8</v>
      </c>
      <c r="D96" s="54" t="n">
        <f aca="false">SUMIFS($E$7:$E$86,$B$7:$B$86,"CAA-3",$D$7:$D$86,"VAGO")</f>
        <v>3</v>
      </c>
      <c r="E96" s="54" t="n">
        <f aca="false">C96+D96</f>
        <v>11</v>
      </c>
      <c r="F96" s="57"/>
      <c r="G96" s="25" t="n">
        <f aca="false">SUMIF($B$7:$B$86,"CAA-3",$G$7:$G$86)</f>
        <v>0</v>
      </c>
      <c r="H96" s="25" t="n">
        <f aca="false">SUMIF($B$7:$B$86,"CAA-3",$H$7:$H$86)</f>
        <v>4007.92</v>
      </c>
      <c r="I96" s="25" t="n">
        <f aca="false">SUMIF($B$7:$B$86,"CAA-3",$I$7:$I$86)</f>
        <v>16031.68</v>
      </c>
      <c r="J96" s="25" t="n">
        <f aca="false">SUMIF($B$7:$B$86,"CAA-3",$J$7:$J$86)</f>
        <v>20039.6</v>
      </c>
      <c r="K96" s="56"/>
      <c r="L96" s="56"/>
      <c r="M96" s="56"/>
      <c r="N96" s="56"/>
      <c r="O96" s="56"/>
      <c r="P96" s="56"/>
      <c r="Q96" s="56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</row>
    <row r="97" customFormat="false" ht="14.25" hidden="false" customHeight="true" outlineLevel="0" collapsed="false">
      <c r="A97" s="58" t="s">
        <v>215</v>
      </c>
      <c r="B97" s="53" t="s">
        <v>216</v>
      </c>
      <c r="C97" s="54" t="n">
        <f aca="false">SUMIFS($E$7:$E$86,$B$7:$B$86,"CAA-4",$D$7:$D$86,"&lt;&gt;VAGO")</f>
        <v>0</v>
      </c>
      <c r="D97" s="54" t="n">
        <f aca="false">SUMIFS($E$7:$E$86,$B$7:$B$86,"CAA-4",$D$7:$D$86,"VAGO")</f>
        <v>0</v>
      </c>
      <c r="E97" s="54" t="n">
        <f aca="false">C97+D97</f>
        <v>0</v>
      </c>
      <c r="F97" s="57"/>
      <c r="G97" s="25" t="n">
        <f aca="false">SUMIF($B$7:$B$86,"CAA-4",$G$7:$G$86)</f>
        <v>0</v>
      </c>
      <c r="H97" s="25" t="n">
        <f aca="false">SUMIF($B$7:$B$86,"CAA-4",$H$7:$H$86)</f>
        <v>0</v>
      </c>
      <c r="I97" s="25" t="n">
        <f aca="false">SUMIF($B$7:$B$86,"CAA-4",$I$7:$I$86)</f>
        <v>0</v>
      </c>
      <c r="J97" s="25" t="n">
        <f aca="false">SUMIF($B$7:$B$86,"CAA-4",$J$7:$J$86)</f>
        <v>0</v>
      </c>
      <c r="K97" s="56"/>
      <c r="L97" s="56"/>
      <c r="M97" s="56"/>
      <c r="N97" s="56"/>
      <c r="O97" s="56"/>
      <c r="P97" s="56"/>
      <c r="Q97" s="56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</row>
    <row r="98" customFormat="false" ht="14.25" hidden="false" customHeight="true" outlineLevel="0" collapsed="false">
      <c r="A98" s="58" t="s">
        <v>217</v>
      </c>
      <c r="B98" s="53" t="s">
        <v>65</v>
      </c>
      <c r="C98" s="54" t="n">
        <f aca="false">SUMIFS($E$7:$E$86,$B$7:$B$86,"CAA-5",$D$7:$D$86,"&lt;&gt;VAGO")</f>
        <v>5</v>
      </c>
      <c r="D98" s="54" t="n">
        <f aca="false">SUMIFS($E$7:$E$86,$B$7:$B$86,"CAA-5",$D$7:$D$86,"VAGO")</f>
        <v>6</v>
      </c>
      <c r="E98" s="54" t="n">
        <f aca="false">C98+D98</f>
        <v>11</v>
      </c>
      <c r="F98" s="57"/>
      <c r="G98" s="25" t="n">
        <f aca="false">SUMIF($B$7:$B$86,"CAA-5",$G$7:$G$86)</f>
        <v>0</v>
      </c>
      <c r="H98" s="25" t="n">
        <f aca="false">SUMIF($B$7:$B$86,"CAA-5",$H$7:$H$86)</f>
        <v>1348.8</v>
      </c>
      <c r="I98" s="25" t="n">
        <f aca="false">SUMIF($B$7:$B$86,"CAA-5",$I$7:$I$86)</f>
        <v>5395.3</v>
      </c>
      <c r="J98" s="25" t="n">
        <f aca="false">SUMIF($B$7:$B$86,"CAA-5",$J$7:$J$86)</f>
        <v>6744.1</v>
      </c>
      <c r="K98" s="56"/>
      <c r="L98" s="56"/>
      <c r="M98" s="56"/>
      <c r="N98" s="56"/>
      <c r="O98" s="56"/>
      <c r="P98" s="56"/>
      <c r="Q98" s="56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</row>
    <row r="99" customFormat="false" ht="14.25" hidden="false" customHeight="true" outlineLevel="0" collapsed="false">
      <c r="A99" s="60" t="s">
        <v>218</v>
      </c>
      <c r="B99" s="61"/>
      <c r="C99" s="50" t="n">
        <f aca="false">SUM(C88:C98)</f>
        <v>67</v>
      </c>
      <c r="D99" s="50" t="n">
        <f aca="false">SUM(D88:D98)</f>
        <v>13</v>
      </c>
      <c r="E99" s="50" t="n">
        <f aca="false">SUM(E88:E98)</f>
        <v>80</v>
      </c>
      <c r="F99" s="61"/>
      <c r="G99" s="62" t="n">
        <f aca="false">SUM(G88:G98)</f>
        <v>0</v>
      </c>
      <c r="H99" s="62" t="n">
        <f aca="false">SUM(H88:H98)</f>
        <v>61404.4</v>
      </c>
      <c r="I99" s="62" t="n">
        <f aca="false">SUM(I88:I98)</f>
        <v>278029.93</v>
      </c>
      <c r="J99" s="62" t="n">
        <f aca="false">SUM(J88:J98)</f>
        <v>339434.33</v>
      </c>
      <c r="K99" s="56"/>
      <c r="L99" s="56"/>
      <c r="M99" s="56"/>
      <c r="N99" s="56"/>
      <c r="O99" s="56"/>
      <c r="P99" s="56"/>
      <c r="Q99" s="56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</row>
    <row r="100" customFormat="false" ht="45.75" hidden="false" customHeight="true" outlineLevel="0" collapsed="false">
      <c r="A100" s="56"/>
      <c r="B100" s="56"/>
      <c r="C100" s="56"/>
      <c r="D100" s="56"/>
      <c r="E100" s="56"/>
      <c r="F100" s="56"/>
      <c r="G100" s="56"/>
      <c r="H100" s="26"/>
      <c r="I100" s="26"/>
      <c r="J100" s="63"/>
      <c r="K100" s="56"/>
      <c r="L100" s="56"/>
      <c r="M100" s="56"/>
      <c r="N100" s="56"/>
      <c r="O100" s="56"/>
      <c r="P100" s="56"/>
      <c r="Q100" s="56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</row>
    <row r="101" customFormat="false" ht="15" hidden="false" customHeight="true" outlineLevel="0" collapsed="false">
      <c r="A101" s="11" t="s">
        <v>219</v>
      </c>
      <c r="B101" s="11"/>
      <c r="C101" s="11"/>
      <c r="D101" s="11"/>
      <c r="E101" s="11"/>
      <c r="F101" s="11"/>
      <c r="G101" s="11"/>
      <c r="H101" s="11"/>
      <c r="I101" s="11"/>
      <c r="J101" s="56"/>
      <c r="K101" s="12"/>
      <c r="L101" s="56"/>
      <c r="M101" s="56"/>
      <c r="N101" s="56"/>
      <c r="O101" s="56"/>
      <c r="P101" s="56"/>
      <c r="Q101" s="56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</row>
    <row r="102" customFormat="false" ht="14.25" hidden="false" customHeight="true" outlineLevel="0" collapsed="false">
      <c r="A102" s="11" t="s">
        <v>220</v>
      </c>
      <c r="B102" s="11" t="s">
        <v>221</v>
      </c>
      <c r="C102" s="11" t="s">
        <v>222</v>
      </c>
      <c r="D102" s="11" t="s">
        <v>223</v>
      </c>
      <c r="E102" s="11" t="s">
        <v>224</v>
      </c>
      <c r="F102" s="11" t="s">
        <v>225</v>
      </c>
      <c r="G102" s="11" t="s">
        <v>226</v>
      </c>
      <c r="H102" s="11" t="s">
        <v>227</v>
      </c>
      <c r="I102" s="11" t="s">
        <v>228</v>
      </c>
      <c r="J102" s="64"/>
      <c r="K102" s="12"/>
      <c r="L102" s="64"/>
      <c r="M102" s="64"/>
      <c r="N102" s="64"/>
      <c r="O102" s="64"/>
      <c r="P102" s="64"/>
      <c r="Q102" s="64"/>
      <c r="R102" s="19"/>
      <c r="S102" s="19"/>
      <c r="T102" s="19"/>
      <c r="U102" s="19"/>
      <c r="V102" s="19"/>
      <c r="W102" s="19"/>
      <c r="X102" s="19"/>
      <c r="Y102" s="19"/>
      <c r="Z102" s="19"/>
      <c r="AA102" s="19"/>
      <c r="AB102" s="19"/>
      <c r="AC102" s="19"/>
      <c r="AD102" s="19"/>
    </row>
    <row r="103" customFormat="false" ht="14.25" hidden="false" customHeight="true" outlineLevel="0" collapsed="false">
      <c r="A103" s="65"/>
      <c r="B103" s="37"/>
      <c r="C103" s="21"/>
      <c r="D103" s="21"/>
      <c r="E103" s="53" t="n">
        <v>0</v>
      </c>
      <c r="F103" s="66"/>
      <c r="G103" s="24" t="n">
        <v>0</v>
      </c>
      <c r="H103" s="24" t="n">
        <v>0</v>
      </c>
      <c r="I103" s="25" t="n">
        <f aca="false">SUM(G103:H103)</f>
        <v>0</v>
      </c>
      <c r="J103" s="56"/>
      <c r="K103" s="26"/>
      <c r="L103" s="26"/>
      <c r="M103" s="26"/>
      <c r="N103" s="26"/>
      <c r="O103" s="26"/>
      <c r="P103" s="26"/>
      <c r="Q103" s="26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</row>
    <row r="104" customFormat="false" ht="14.25" hidden="false" customHeight="true" outlineLevel="0" collapsed="false">
      <c r="A104" s="65"/>
      <c r="B104" s="37"/>
      <c r="C104" s="21"/>
      <c r="D104" s="21"/>
      <c r="E104" s="53" t="n">
        <v>0</v>
      </c>
      <c r="F104" s="66"/>
      <c r="G104" s="24" t="n">
        <v>0</v>
      </c>
      <c r="H104" s="24" t="n">
        <v>0</v>
      </c>
      <c r="I104" s="25" t="n">
        <f aca="false">SUM(G104:H104)</f>
        <v>0</v>
      </c>
      <c r="J104" s="56"/>
      <c r="K104" s="26"/>
      <c r="L104" s="26"/>
      <c r="M104" s="26"/>
      <c r="N104" s="26"/>
      <c r="O104" s="26"/>
      <c r="P104" s="26"/>
      <c r="Q104" s="26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</row>
    <row r="105" customFormat="false" ht="14.25" hidden="false" customHeight="true" outlineLevel="0" collapsed="false">
      <c r="A105" s="65"/>
      <c r="B105" s="37"/>
      <c r="C105" s="21"/>
      <c r="D105" s="21"/>
      <c r="E105" s="53" t="n">
        <v>0</v>
      </c>
      <c r="F105" s="65"/>
      <c r="G105" s="24" t="n">
        <v>0</v>
      </c>
      <c r="H105" s="24" t="n">
        <v>0</v>
      </c>
      <c r="I105" s="25" t="n">
        <f aca="false">SUM(G105:H105)</f>
        <v>0</v>
      </c>
      <c r="J105" s="56"/>
      <c r="K105" s="26"/>
      <c r="L105" s="26"/>
      <c r="M105" s="26"/>
      <c r="N105" s="26"/>
      <c r="O105" s="26"/>
      <c r="P105" s="26"/>
      <c r="Q105" s="26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</row>
    <row r="106" customFormat="false" ht="14.25" hidden="false" customHeight="true" outlineLevel="0" collapsed="false">
      <c r="A106" s="65"/>
      <c r="B106" s="37"/>
      <c r="C106" s="21"/>
      <c r="D106" s="21"/>
      <c r="E106" s="53" t="n">
        <v>0</v>
      </c>
      <c r="F106" s="65"/>
      <c r="G106" s="24" t="n">
        <v>0</v>
      </c>
      <c r="H106" s="24" t="n">
        <v>0</v>
      </c>
      <c r="I106" s="25" t="n">
        <f aca="false">SUM(G106:H106)</f>
        <v>0</v>
      </c>
      <c r="J106" s="56"/>
      <c r="K106" s="26"/>
      <c r="L106" s="26"/>
      <c r="M106" s="26"/>
      <c r="N106" s="26"/>
      <c r="O106" s="26"/>
      <c r="P106" s="26"/>
      <c r="Q106" s="26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</row>
    <row r="107" customFormat="false" ht="14.25" hidden="false" customHeight="true" outlineLevel="0" collapsed="false">
      <c r="A107" s="65"/>
      <c r="B107" s="37"/>
      <c r="C107" s="21"/>
      <c r="D107" s="21"/>
      <c r="E107" s="53" t="n">
        <v>0</v>
      </c>
      <c r="F107" s="65"/>
      <c r="G107" s="24" t="n">
        <v>0</v>
      </c>
      <c r="H107" s="24" t="n">
        <v>0</v>
      </c>
      <c r="I107" s="25" t="n">
        <f aca="false">SUM(G107:H107)</f>
        <v>0</v>
      </c>
      <c r="J107" s="56"/>
      <c r="K107" s="26"/>
      <c r="L107" s="26"/>
      <c r="M107" s="26"/>
      <c r="N107" s="26"/>
      <c r="O107" s="26"/>
      <c r="P107" s="26"/>
      <c r="Q107" s="26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</row>
    <row r="108" customFormat="false" ht="14.25" hidden="false" customHeight="true" outlineLevel="0" collapsed="false">
      <c r="A108" s="65"/>
      <c r="B108" s="37"/>
      <c r="C108" s="21"/>
      <c r="D108" s="21"/>
      <c r="E108" s="53" t="n">
        <v>0</v>
      </c>
      <c r="F108" s="65"/>
      <c r="G108" s="24" t="n">
        <v>0</v>
      </c>
      <c r="H108" s="24" t="n">
        <v>0</v>
      </c>
      <c r="I108" s="25" t="n">
        <f aca="false">SUM(G108:H108)</f>
        <v>0</v>
      </c>
      <c r="J108" s="56"/>
      <c r="K108" s="26"/>
      <c r="L108" s="26"/>
      <c r="M108" s="26"/>
      <c r="N108" s="26"/>
      <c r="O108" s="26"/>
      <c r="P108" s="26"/>
      <c r="Q108" s="26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</row>
    <row r="109" customFormat="false" ht="14.25" hidden="false" customHeight="true" outlineLevel="0" collapsed="false">
      <c r="A109" s="65"/>
      <c r="B109" s="37"/>
      <c r="C109" s="21"/>
      <c r="D109" s="21"/>
      <c r="E109" s="53" t="n">
        <v>0</v>
      </c>
      <c r="F109" s="65"/>
      <c r="G109" s="24" t="n">
        <v>0</v>
      </c>
      <c r="H109" s="24" t="n">
        <v>0</v>
      </c>
      <c r="I109" s="25" t="n">
        <f aca="false">SUM(G109:H109)</f>
        <v>0</v>
      </c>
      <c r="J109" s="56"/>
      <c r="K109" s="26"/>
      <c r="L109" s="26"/>
      <c r="M109" s="26"/>
      <c r="N109" s="26"/>
      <c r="O109" s="26"/>
      <c r="P109" s="26"/>
      <c r="Q109" s="26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</row>
    <row r="110" customFormat="false" ht="14.25" hidden="false" customHeight="true" outlineLevel="0" collapsed="false">
      <c r="A110" s="65"/>
      <c r="B110" s="37"/>
      <c r="C110" s="21"/>
      <c r="D110" s="21"/>
      <c r="E110" s="53" t="n">
        <v>0</v>
      </c>
      <c r="F110" s="65"/>
      <c r="G110" s="24" t="n">
        <v>0</v>
      </c>
      <c r="H110" s="24" t="n">
        <v>0</v>
      </c>
      <c r="I110" s="25" t="n">
        <f aca="false">SUM(G110:H110)</f>
        <v>0</v>
      </c>
      <c r="J110" s="56"/>
      <c r="K110" s="26"/>
      <c r="L110" s="26"/>
      <c r="M110" s="26"/>
      <c r="N110" s="26"/>
      <c r="O110" s="26"/>
      <c r="P110" s="26"/>
      <c r="Q110" s="26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</row>
    <row r="111" customFormat="false" ht="14.25" hidden="false" customHeight="true" outlineLevel="0" collapsed="false">
      <c r="A111" s="65"/>
      <c r="B111" s="37"/>
      <c r="C111" s="21"/>
      <c r="D111" s="21"/>
      <c r="E111" s="53" t="n">
        <v>0</v>
      </c>
      <c r="F111" s="65"/>
      <c r="G111" s="24" t="n">
        <v>0</v>
      </c>
      <c r="H111" s="24" t="n">
        <v>0</v>
      </c>
      <c r="I111" s="25" t="n">
        <f aca="false">SUM(G111:H111)</f>
        <v>0</v>
      </c>
      <c r="J111" s="56"/>
      <c r="K111" s="26"/>
      <c r="L111" s="26"/>
      <c r="M111" s="26"/>
      <c r="N111" s="26"/>
      <c r="O111" s="26"/>
      <c r="P111" s="26"/>
      <c r="Q111" s="26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</row>
    <row r="112" customFormat="false" ht="14.25" hidden="false" customHeight="true" outlineLevel="0" collapsed="false">
      <c r="A112" s="65"/>
      <c r="B112" s="37"/>
      <c r="C112" s="21"/>
      <c r="D112" s="21"/>
      <c r="E112" s="53" t="n">
        <v>0</v>
      </c>
      <c r="F112" s="65"/>
      <c r="G112" s="24" t="n">
        <v>0</v>
      </c>
      <c r="H112" s="24" t="n">
        <v>0</v>
      </c>
      <c r="I112" s="25" t="n">
        <f aca="false">SUM(G112:H112)</f>
        <v>0</v>
      </c>
      <c r="J112" s="56"/>
      <c r="K112" s="26"/>
      <c r="L112" s="26"/>
      <c r="M112" s="26"/>
      <c r="N112" s="26"/>
      <c r="O112" s="26"/>
      <c r="P112" s="26"/>
      <c r="Q112" s="26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</row>
    <row r="113" customFormat="false" ht="14.25" hidden="false" customHeight="true" outlineLevel="0" collapsed="false">
      <c r="A113" s="60" t="s">
        <v>229</v>
      </c>
      <c r="B113" s="60" t="s">
        <v>230</v>
      </c>
      <c r="C113" s="50" t="s">
        <v>231</v>
      </c>
      <c r="D113" s="50" t="s">
        <v>232</v>
      </c>
      <c r="E113" s="50" t="s">
        <v>233</v>
      </c>
      <c r="F113" s="67"/>
      <c r="G113" s="50" t="s">
        <v>234</v>
      </c>
      <c r="H113" s="50" t="s">
        <v>235</v>
      </c>
      <c r="I113" s="50" t="s">
        <v>236</v>
      </c>
      <c r="J113" s="56"/>
      <c r="K113" s="12"/>
      <c r="L113" s="12"/>
      <c r="M113" s="12"/>
      <c r="N113" s="12"/>
      <c r="O113" s="12"/>
      <c r="P113" s="12"/>
      <c r="Q113" s="12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</row>
    <row r="114" customFormat="false" ht="14.25" hidden="false" customHeight="true" outlineLevel="0" collapsed="false">
      <c r="A114" s="52" t="s">
        <v>237</v>
      </c>
      <c r="B114" s="68" t="s">
        <v>238</v>
      </c>
      <c r="C114" s="54" t="n">
        <f aca="false">SUMIFS($E$103:$E$112,$B$103:$B$112,"FDA",$D$103:$D$112,"&lt;&gt;VAGO")</f>
        <v>0</v>
      </c>
      <c r="D114" s="54" t="n">
        <f aca="false">SUMIFS($E$103:$E$112,$B$103:$B$112,"FDA",$D$103:$D$112,"VAGO")</f>
        <v>0</v>
      </c>
      <c r="E114" s="54" t="n">
        <f aca="false">C114+D114</f>
        <v>0</v>
      </c>
      <c r="F114" s="55"/>
      <c r="G114" s="25" t="n">
        <f aca="false">SUMIF($B$103:$B$112,"FDA",$G$103:$G$112)</f>
        <v>0</v>
      </c>
      <c r="H114" s="25" t="n">
        <f aca="false">SUMIF($B$103:$B$112,"FDA",$H$103:$H$112)</f>
        <v>0</v>
      </c>
      <c r="I114" s="25" t="n">
        <f aca="false">SUMIF($B$103:$B$112,"FDA",$I$103:$I$112)</f>
        <v>0</v>
      </c>
      <c r="J114" s="26"/>
      <c r="K114" s="12"/>
      <c r="L114" s="26"/>
      <c r="M114" s="26"/>
      <c r="N114" s="26"/>
      <c r="O114" s="26"/>
      <c r="P114" s="26"/>
      <c r="Q114" s="26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</row>
    <row r="115" customFormat="false" ht="14.25" hidden="false" customHeight="true" outlineLevel="0" collapsed="false">
      <c r="A115" s="52" t="s">
        <v>239</v>
      </c>
      <c r="B115" s="68" t="s">
        <v>240</v>
      </c>
      <c r="C115" s="54" t="n">
        <f aca="false">SUMIFS($E$103:$E$112,$B$103:$B$112,"FDA-1",$D$103:$D$112,"&lt;&gt;VAGO")</f>
        <v>0</v>
      </c>
      <c r="D115" s="54" t="n">
        <f aca="false">SUMIFS($E$103:$E$112,$B$103:$B$112,"FDA-1",$D$103:$D$112,"VAGO")</f>
        <v>0</v>
      </c>
      <c r="E115" s="54" t="n">
        <f aca="false">C115+D115</f>
        <v>0</v>
      </c>
      <c r="F115" s="55"/>
      <c r="G115" s="25" t="n">
        <f aca="false">SUMIF($B$103:$B$112,"FDA-1",$G$103:$G$112)</f>
        <v>0</v>
      </c>
      <c r="H115" s="25" t="n">
        <f aca="false">SUMIF($B$103:$B$112,"FDA-1",$H$103:$H$112)</f>
        <v>0</v>
      </c>
      <c r="I115" s="25" t="n">
        <f aca="false">SUMIF($B$103:$B$112,"FDA-1",$I$103:$I$112)</f>
        <v>0</v>
      </c>
      <c r="J115" s="26"/>
      <c r="K115" s="12"/>
      <c r="L115" s="26"/>
      <c r="M115" s="26"/>
      <c r="N115" s="26"/>
      <c r="O115" s="26"/>
      <c r="P115" s="26"/>
      <c r="Q115" s="26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</row>
    <row r="116" customFormat="false" ht="14.25" hidden="false" customHeight="true" outlineLevel="0" collapsed="false">
      <c r="A116" s="52" t="s">
        <v>241</v>
      </c>
      <c r="B116" s="68" t="s">
        <v>242</v>
      </c>
      <c r="C116" s="54" t="n">
        <f aca="false">SUMIFS($E$103:$E$112,$B$103:$B$112,"FDA-2",$D$103:$D$112,"&lt;&gt;VAGO")</f>
        <v>0</v>
      </c>
      <c r="D116" s="54" t="n">
        <f aca="false">SUMIFS($E$103:$E$112,$B$103:$B$112,"FDA-2",$D$103:$D$112,"VAGO")</f>
        <v>0</v>
      </c>
      <c r="E116" s="54" t="n">
        <f aca="false">C116+D116</f>
        <v>0</v>
      </c>
      <c r="F116" s="57"/>
      <c r="G116" s="25" t="n">
        <f aca="false">SUMIF($B$103:$B$112,"FDA-2",$G$103:$G$112)</f>
        <v>0</v>
      </c>
      <c r="H116" s="25" t="n">
        <f aca="false">SUMIF($B$103:$B$112,"FDA-2",$H$103:$H$112)</f>
        <v>0</v>
      </c>
      <c r="I116" s="25" t="n">
        <f aca="false">SUMIF($B$103:$B$112,"FDA-2",$I$103:$I$112)</f>
        <v>0</v>
      </c>
      <c r="J116" s="26"/>
      <c r="K116" s="12"/>
      <c r="L116" s="26"/>
      <c r="M116" s="26"/>
      <c r="N116" s="26"/>
      <c r="O116" s="26"/>
      <c r="P116" s="26"/>
      <c r="Q116" s="26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</row>
    <row r="117" customFormat="false" ht="14.25" hidden="false" customHeight="true" outlineLevel="0" collapsed="false">
      <c r="A117" s="52" t="s">
        <v>243</v>
      </c>
      <c r="B117" s="68" t="s">
        <v>244</v>
      </c>
      <c r="C117" s="54" t="n">
        <f aca="false">SUMIFS($E$103:$E$112,$B$103:$B$112,"FDA-3",$D$103:$D$112,"&lt;&gt;VAGO")</f>
        <v>0</v>
      </c>
      <c r="D117" s="54" t="n">
        <f aca="false">SUMIFS($E$103:$E$112,$B$103:$B$112,"FDA-3",$D$103:$D$112,"VAGO")</f>
        <v>0</v>
      </c>
      <c r="E117" s="54" t="n">
        <f aca="false">C117+D117</f>
        <v>0</v>
      </c>
      <c r="F117" s="59"/>
      <c r="G117" s="25" t="n">
        <f aca="false">SUMIF($B$103:$B$112,"FDA-3",$G$103:$G$112)</f>
        <v>0</v>
      </c>
      <c r="H117" s="25" t="n">
        <f aca="false">SUMIF($B$103:$B$112,"FDA-3",$H$103:$H$112)</f>
        <v>0</v>
      </c>
      <c r="I117" s="25" t="n">
        <f aca="false">SUMIF($B$103:$B$112,"FDA-3",$I$103:$I$112)</f>
        <v>0</v>
      </c>
      <c r="J117" s="26"/>
      <c r="K117" s="12"/>
      <c r="L117" s="26"/>
      <c r="M117" s="26"/>
      <c r="N117" s="26"/>
      <c r="O117" s="26"/>
      <c r="P117" s="26"/>
      <c r="Q117" s="26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</row>
    <row r="118" customFormat="false" ht="14.25" hidden="false" customHeight="true" outlineLevel="0" collapsed="false">
      <c r="A118" s="52" t="s">
        <v>245</v>
      </c>
      <c r="B118" s="68" t="s">
        <v>246</v>
      </c>
      <c r="C118" s="54" t="n">
        <f aca="false">SUMIFS($E$103:$E$112,$B$103:$B$112,"FDA-4",$D$103:$D$112,"&lt;&gt;VAGO")</f>
        <v>0</v>
      </c>
      <c r="D118" s="54" t="n">
        <f aca="false">SUMIFS($E$103:$E$112,$B$103:$B$112,"FDA-4",$D$103:$D$112,"VAGO")</f>
        <v>0</v>
      </c>
      <c r="E118" s="54" t="n">
        <f aca="false">C118+D118</f>
        <v>0</v>
      </c>
      <c r="F118" s="57"/>
      <c r="G118" s="25" t="n">
        <f aca="false">SUMIF($B$103:$B$112,"FDA-4",$G$103:$G$112)</f>
        <v>0</v>
      </c>
      <c r="H118" s="25" t="n">
        <f aca="false">SUMIF($B$103:$B$112,"FDA-4",$H$103:$H$112)</f>
        <v>0</v>
      </c>
      <c r="I118" s="25" t="n">
        <f aca="false">SUMIF($B$103:$B$112,"FDA-4",$I$103:$I$112)</f>
        <v>0</v>
      </c>
      <c r="J118" s="26"/>
      <c r="K118" s="12"/>
      <c r="L118" s="26"/>
      <c r="M118" s="26"/>
      <c r="N118" s="26"/>
      <c r="O118" s="26"/>
      <c r="P118" s="26"/>
      <c r="Q118" s="26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</row>
    <row r="119" customFormat="false" ht="14.25" hidden="false" customHeight="true" outlineLevel="0" collapsed="false">
      <c r="A119" s="60" t="s">
        <v>247</v>
      </c>
      <c r="B119" s="67"/>
      <c r="C119" s="50" t="n">
        <f aca="false">SUM(C115:C118)</f>
        <v>0</v>
      </c>
      <c r="D119" s="50" t="n">
        <f aca="false">SUM(D115:D118)</f>
        <v>0</v>
      </c>
      <c r="E119" s="50" t="n">
        <f aca="false">SUM(E115:E118)</f>
        <v>0</v>
      </c>
      <c r="F119" s="67"/>
      <c r="G119" s="69" t="n">
        <f aca="false">SUM(G114:G118)</f>
        <v>0</v>
      </c>
      <c r="H119" s="69" t="n">
        <f aca="false">SUM(H114:H118)</f>
        <v>0</v>
      </c>
      <c r="I119" s="69" t="n">
        <f aca="false">SUM(I114:I118)</f>
        <v>0</v>
      </c>
      <c r="J119" s="26"/>
      <c r="K119" s="12"/>
      <c r="L119" s="26"/>
      <c r="M119" s="26"/>
      <c r="N119" s="26"/>
      <c r="O119" s="26"/>
      <c r="P119" s="26"/>
      <c r="Q119" s="26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</row>
    <row r="120" customFormat="false" ht="45" hidden="false" customHeight="true" outlineLevel="0" collapsed="false">
      <c r="A120" s="63"/>
      <c r="B120" s="63"/>
      <c r="C120" s="63"/>
      <c r="D120" s="63"/>
      <c r="E120" s="63"/>
      <c r="F120" s="63"/>
      <c r="G120" s="63"/>
      <c r="H120" s="63"/>
      <c r="I120" s="12"/>
      <c r="J120" s="26"/>
      <c r="K120" s="12"/>
      <c r="L120" s="26"/>
      <c r="M120" s="26"/>
      <c r="N120" s="26"/>
      <c r="O120" s="26"/>
      <c r="P120" s="26"/>
      <c r="Q120" s="26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</row>
    <row r="121" customFormat="false" ht="15" hidden="false" customHeight="true" outlineLevel="0" collapsed="false">
      <c r="A121" s="11" t="s">
        <v>248</v>
      </c>
      <c r="B121" s="11"/>
      <c r="C121" s="11"/>
      <c r="D121" s="11"/>
      <c r="E121" s="11"/>
      <c r="F121" s="11"/>
      <c r="G121" s="11"/>
      <c r="H121" s="11"/>
      <c r="I121" s="11"/>
      <c r="J121" s="26"/>
      <c r="K121" s="12"/>
      <c r="L121" s="26"/>
      <c r="M121" s="26"/>
      <c r="N121" s="26"/>
      <c r="O121" s="26"/>
      <c r="P121" s="26"/>
      <c r="Q121" s="26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</row>
    <row r="122" customFormat="false" ht="14.25" hidden="false" customHeight="true" outlineLevel="0" collapsed="false">
      <c r="A122" s="70" t="s">
        <v>249</v>
      </c>
      <c r="B122" s="11" t="s">
        <v>250</v>
      </c>
      <c r="C122" s="11" t="s">
        <v>251</v>
      </c>
      <c r="D122" s="11" t="s">
        <v>252</v>
      </c>
      <c r="E122" s="11" t="s">
        <v>253</v>
      </c>
      <c r="F122" s="11" t="s">
        <v>254</v>
      </c>
      <c r="G122" s="11" t="s">
        <v>255</v>
      </c>
      <c r="H122" s="11" t="s">
        <v>256</v>
      </c>
      <c r="I122" s="11" t="s">
        <v>257</v>
      </c>
      <c r="J122" s="12"/>
      <c r="K122" s="12"/>
      <c r="L122" s="12"/>
      <c r="M122" s="12"/>
      <c r="N122" s="12"/>
      <c r="O122" s="12"/>
      <c r="P122" s="12"/>
      <c r="Q122" s="12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D122" s="19"/>
    </row>
    <row r="123" customFormat="false" ht="14.25" hidden="false" customHeight="true" outlineLevel="0" collapsed="false">
      <c r="A123" s="71"/>
      <c r="B123" s="72"/>
      <c r="C123" s="72"/>
      <c r="D123" s="21"/>
      <c r="E123" s="53" t="n">
        <v>0</v>
      </c>
      <c r="F123" s="71"/>
      <c r="G123" s="24" t="n">
        <v>0</v>
      </c>
      <c r="H123" s="24" t="n">
        <v>0</v>
      </c>
      <c r="I123" s="25" t="n">
        <f aca="false">SUM(G123:H123)</f>
        <v>0</v>
      </c>
      <c r="J123" s="26"/>
      <c r="K123" s="26"/>
      <c r="L123" s="26"/>
      <c r="M123" s="26"/>
      <c r="N123" s="26"/>
      <c r="O123" s="26"/>
      <c r="P123" s="26"/>
      <c r="Q123" s="26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</row>
    <row r="124" customFormat="false" ht="14.25" hidden="false" customHeight="true" outlineLevel="0" collapsed="false">
      <c r="A124" s="65"/>
      <c r="B124" s="72"/>
      <c r="C124" s="21"/>
      <c r="D124" s="21"/>
      <c r="E124" s="53" t="n">
        <v>0</v>
      </c>
      <c r="F124" s="65"/>
      <c r="G124" s="24" t="n">
        <v>0</v>
      </c>
      <c r="H124" s="24" t="n">
        <v>0</v>
      </c>
      <c r="I124" s="25" t="n">
        <f aca="false">SUM(G124:H124)</f>
        <v>0</v>
      </c>
      <c r="J124" s="26"/>
      <c r="K124" s="26"/>
      <c r="L124" s="26"/>
      <c r="M124" s="26"/>
      <c r="N124" s="26"/>
      <c r="O124" s="26"/>
      <c r="P124" s="26"/>
      <c r="Q124" s="26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</row>
    <row r="125" customFormat="false" ht="14.25" hidden="false" customHeight="true" outlineLevel="0" collapsed="false">
      <c r="A125" s="65"/>
      <c r="B125" s="72"/>
      <c r="C125" s="21"/>
      <c r="D125" s="21"/>
      <c r="E125" s="53" t="n">
        <v>0</v>
      </c>
      <c r="F125" s="66"/>
      <c r="G125" s="24" t="n">
        <v>0</v>
      </c>
      <c r="H125" s="24" t="n">
        <v>0</v>
      </c>
      <c r="I125" s="25" t="n">
        <f aca="false">SUM(G125:H125)</f>
        <v>0</v>
      </c>
      <c r="J125" s="26"/>
      <c r="K125" s="26"/>
      <c r="L125" s="26"/>
      <c r="M125" s="26"/>
      <c r="N125" s="26"/>
      <c r="O125" s="26"/>
      <c r="P125" s="26"/>
      <c r="Q125" s="26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</row>
    <row r="126" customFormat="false" ht="14.25" hidden="false" customHeight="true" outlineLevel="0" collapsed="false">
      <c r="A126" s="71"/>
      <c r="B126" s="72"/>
      <c r="C126" s="21"/>
      <c r="D126" s="21"/>
      <c r="E126" s="53" t="n">
        <v>0</v>
      </c>
      <c r="F126" s="65"/>
      <c r="G126" s="24" t="n">
        <v>0</v>
      </c>
      <c r="H126" s="24" t="n">
        <v>0</v>
      </c>
      <c r="I126" s="25" t="n">
        <f aca="false">SUM(G126:H126)</f>
        <v>0</v>
      </c>
      <c r="J126" s="26"/>
      <c r="K126" s="26"/>
      <c r="L126" s="26"/>
      <c r="M126" s="26"/>
      <c r="N126" s="26"/>
      <c r="O126" s="26"/>
      <c r="P126" s="26"/>
      <c r="Q126" s="26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</row>
    <row r="127" customFormat="false" ht="14.25" hidden="false" customHeight="true" outlineLevel="0" collapsed="false">
      <c r="A127" s="71"/>
      <c r="B127" s="72"/>
      <c r="C127" s="72"/>
      <c r="D127" s="21"/>
      <c r="E127" s="53" t="n">
        <v>0</v>
      </c>
      <c r="F127" s="71"/>
      <c r="G127" s="24" t="n">
        <v>0</v>
      </c>
      <c r="H127" s="24" t="n">
        <v>0</v>
      </c>
      <c r="I127" s="25" t="n">
        <f aca="false">SUM(G127:H127)</f>
        <v>0</v>
      </c>
      <c r="J127" s="26"/>
      <c r="K127" s="26"/>
      <c r="L127" s="26"/>
      <c r="M127" s="26"/>
      <c r="N127" s="26"/>
      <c r="O127" s="26"/>
      <c r="P127" s="26"/>
      <c r="Q127" s="26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</row>
    <row r="128" customFormat="false" ht="14.25" hidden="false" customHeight="true" outlineLevel="0" collapsed="false">
      <c r="A128" s="71"/>
      <c r="B128" s="72"/>
      <c r="C128" s="72"/>
      <c r="D128" s="21"/>
      <c r="E128" s="53" t="n">
        <v>0</v>
      </c>
      <c r="F128" s="71"/>
      <c r="G128" s="24" t="n">
        <v>0</v>
      </c>
      <c r="H128" s="24" t="n">
        <v>0</v>
      </c>
      <c r="I128" s="25" t="n">
        <f aca="false">SUM(G128:H128)</f>
        <v>0</v>
      </c>
      <c r="J128" s="26"/>
      <c r="K128" s="26"/>
      <c r="L128" s="26"/>
      <c r="M128" s="26"/>
      <c r="N128" s="26"/>
      <c r="O128" s="26"/>
      <c r="P128" s="26"/>
      <c r="Q128" s="26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</row>
    <row r="129" customFormat="false" ht="14.25" hidden="false" customHeight="true" outlineLevel="0" collapsed="false">
      <c r="A129" s="71"/>
      <c r="B129" s="72"/>
      <c r="C129" s="72"/>
      <c r="D129" s="21"/>
      <c r="E129" s="53" t="n">
        <v>0</v>
      </c>
      <c r="F129" s="71"/>
      <c r="G129" s="24" t="n">
        <v>0</v>
      </c>
      <c r="H129" s="24" t="n">
        <v>0</v>
      </c>
      <c r="I129" s="25" t="n">
        <f aca="false">SUM(G129:H129)</f>
        <v>0</v>
      </c>
      <c r="J129" s="26"/>
      <c r="K129" s="26"/>
      <c r="L129" s="26"/>
      <c r="M129" s="26"/>
      <c r="N129" s="26"/>
      <c r="O129" s="26"/>
      <c r="P129" s="26"/>
      <c r="Q129" s="26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</row>
    <row r="130" customFormat="false" ht="14.25" hidden="false" customHeight="true" outlineLevel="0" collapsed="false">
      <c r="A130" s="71"/>
      <c r="B130" s="72"/>
      <c r="C130" s="72"/>
      <c r="D130" s="21"/>
      <c r="E130" s="53" t="n">
        <v>0</v>
      </c>
      <c r="F130" s="71"/>
      <c r="G130" s="24" t="n">
        <v>0</v>
      </c>
      <c r="H130" s="24" t="n">
        <v>0</v>
      </c>
      <c r="I130" s="25" t="n">
        <f aca="false">SUM(G130:H130)</f>
        <v>0</v>
      </c>
      <c r="J130" s="26"/>
      <c r="K130" s="26"/>
      <c r="L130" s="26"/>
      <c r="M130" s="26"/>
      <c r="N130" s="26"/>
      <c r="O130" s="26"/>
      <c r="P130" s="26"/>
      <c r="Q130" s="26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</row>
    <row r="131" customFormat="false" ht="14.25" hidden="false" customHeight="true" outlineLevel="0" collapsed="false">
      <c r="A131" s="71"/>
      <c r="B131" s="72"/>
      <c r="C131" s="72"/>
      <c r="D131" s="21"/>
      <c r="E131" s="53" t="n">
        <v>0</v>
      </c>
      <c r="F131" s="71"/>
      <c r="G131" s="24" t="n">
        <v>0</v>
      </c>
      <c r="H131" s="24" t="n">
        <v>0</v>
      </c>
      <c r="I131" s="25" t="n">
        <f aca="false">SUM(G131:H131)</f>
        <v>0</v>
      </c>
      <c r="J131" s="26"/>
      <c r="K131" s="26"/>
      <c r="L131" s="26"/>
      <c r="M131" s="26"/>
      <c r="N131" s="26"/>
      <c r="O131" s="26"/>
      <c r="P131" s="26"/>
      <c r="Q131" s="26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</row>
    <row r="132" customFormat="false" ht="14.25" hidden="false" customHeight="true" outlineLevel="0" collapsed="false">
      <c r="A132" s="71"/>
      <c r="B132" s="72"/>
      <c r="C132" s="72"/>
      <c r="D132" s="21"/>
      <c r="E132" s="53" t="n">
        <v>0</v>
      </c>
      <c r="F132" s="71"/>
      <c r="G132" s="24" t="n">
        <v>0</v>
      </c>
      <c r="H132" s="24" t="n">
        <v>0</v>
      </c>
      <c r="I132" s="25" t="n">
        <f aca="false">SUM(G132:H132)</f>
        <v>0</v>
      </c>
      <c r="J132" s="26"/>
      <c r="K132" s="26"/>
      <c r="L132" s="26"/>
      <c r="M132" s="26"/>
      <c r="N132" s="26"/>
      <c r="O132" s="26"/>
      <c r="P132" s="26"/>
      <c r="Q132" s="26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</row>
    <row r="133" customFormat="false" ht="14.25" hidden="false" customHeight="true" outlineLevel="0" collapsed="false">
      <c r="A133" s="60" t="s">
        <v>258</v>
      </c>
      <c r="B133" s="60" t="s">
        <v>259</v>
      </c>
      <c r="C133" s="50" t="s">
        <v>260</v>
      </c>
      <c r="D133" s="50" t="s">
        <v>261</v>
      </c>
      <c r="E133" s="50" t="s">
        <v>262</v>
      </c>
      <c r="F133" s="67"/>
      <c r="G133" s="50" t="s">
        <v>263</v>
      </c>
      <c r="H133" s="50" t="s">
        <v>264</v>
      </c>
      <c r="I133" s="50" t="s">
        <v>265</v>
      </c>
      <c r="J133" s="26"/>
      <c r="K133" s="26"/>
      <c r="L133" s="26"/>
      <c r="M133" s="26"/>
      <c r="N133" s="26"/>
      <c r="O133" s="26"/>
      <c r="P133" s="26"/>
      <c r="Q133" s="26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</row>
    <row r="134" customFormat="false" ht="14.25" hidden="false" customHeight="true" outlineLevel="0" collapsed="false">
      <c r="A134" s="52" t="s">
        <v>266</v>
      </c>
      <c r="B134" s="68" t="s">
        <v>267</v>
      </c>
      <c r="C134" s="54" t="n">
        <f aca="false">SUMIFS($E$123:$E$132,$B$123:$B$132,"FGS-1",$D$123:$D$132,"&lt;&gt;VAGO")</f>
        <v>0</v>
      </c>
      <c r="D134" s="54" t="n">
        <f aca="false">SUMIFS($E$123:$E$132,$B$123:$B$132,"FGS-1",$D$123:$D$132,"VAGO")</f>
        <v>0</v>
      </c>
      <c r="E134" s="54" t="n">
        <f aca="false">C134+D134</f>
        <v>0</v>
      </c>
      <c r="F134" s="55"/>
      <c r="G134" s="25" t="n">
        <f aca="false">SUMIF($B$123:$B$132,"FGS-1",$G$123:$G$132)</f>
        <v>0</v>
      </c>
      <c r="H134" s="25" t="n">
        <f aca="false">SUMIF($B$123:$B$132,"FGS-1",$G$123:$G$132)</f>
        <v>0</v>
      </c>
      <c r="I134" s="25" t="n">
        <f aca="false">SUMIF($B$123:$B$132,"FGS-1",$G$123:$G$132)</f>
        <v>0</v>
      </c>
      <c r="J134" s="26"/>
      <c r="K134" s="26"/>
      <c r="L134" s="26"/>
      <c r="M134" s="26"/>
      <c r="N134" s="26"/>
      <c r="O134" s="26"/>
      <c r="P134" s="26"/>
      <c r="Q134" s="26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  <c r="AD134" s="19"/>
    </row>
    <row r="135" customFormat="false" ht="14.25" hidden="false" customHeight="true" outlineLevel="0" collapsed="false">
      <c r="A135" s="52" t="s">
        <v>268</v>
      </c>
      <c r="B135" s="68" t="s">
        <v>269</v>
      </c>
      <c r="C135" s="54" t="n">
        <f aca="false">SUMIFS($E$123:$E$132,$B$123:$B$132,"FGS-2",$D$123:$D$132,"&lt;&gt;VAGO")</f>
        <v>0</v>
      </c>
      <c r="D135" s="54" t="n">
        <f aca="false">SUMIFS($E$123:$E$132,$B$123:$B$132,"FGS-2",$D$123:$D$132,"VAGO")</f>
        <v>0</v>
      </c>
      <c r="E135" s="54" t="n">
        <f aca="false">C135+D135</f>
        <v>0</v>
      </c>
      <c r="F135" s="57"/>
      <c r="G135" s="25" t="n">
        <f aca="false">SUMIF($B$123:$B$132,"FGS-2",$G$123:$G$132)</f>
        <v>0</v>
      </c>
      <c r="H135" s="25" t="n">
        <f aca="false">SUMIF($B$123:$B$132,"FGS-2",$G$123:$G$132)</f>
        <v>0</v>
      </c>
      <c r="I135" s="25" t="n">
        <f aca="false">SUMIF($B$123:$B$132,"FGS-2",$G$123:$G$132)</f>
        <v>0</v>
      </c>
      <c r="J135" s="26"/>
      <c r="K135" s="26"/>
      <c r="L135" s="26"/>
      <c r="M135" s="26"/>
      <c r="N135" s="26"/>
      <c r="O135" s="26"/>
      <c r="P135" s="26"/>
      <c r="Q135" s="26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</row>
    <row r="136" customFormat="false" ht="14.25" hidden="false" customHeight="true" outlineLevel="0" collapsed="false">
      <c r="A136" s="52" t="s">
        <v>270</v>
      </c>
      <c r="B136" s="68" t="s">
        <v>271</v>
      </c>
      <c r="C136" s="54" t="n">
        <f aca="false">SUMIFS($E$123:$E$132,$B$123:$B$132,"FGS-3",$D$123:$D$132,"&lt;&gt;VAGO")</f>
        <v>0</v>
      </c>
      <c r="D136" s="54" t="n">
        <f aca="false">SUMIFS($E$123:$E$132,$B$123:$B$132,"FGS-3",$D$123:$D$132,"VAGO")</f>
        <v>0</v>
      </c>
      <c r="E136" s="54" t="n">
        <f aca="false">C136+D136</f>
        <v>0</v>
      </c>
      <c r="F136" s="57"/>
      <c r="G136" s="25" t="n">
        <f aca="false">SUMIF($B$123:$B$132,"FGS-3",$G$123:$G$132)</f>
        <v>0</v>
      </c>
      <c r="H136" s="25" t="n">
        <f aca="false">SUMIF($B$123:$B$132,"FGS-3",$G$123:$G$132)</f>
        <v>0</v>
      </c>
      <c r="I136" s="25" t="n">
        <f aca="false">SUMIF($B$123:$B$132,"FGS-3",$G$123:$G$132)</f>
        <v>0</v>
      </c>
      <c r="J136" s="26"/>
      <c r="K136" s="26"/>
      <c r="L136" s="26"/>
      <c r="M136" s="26"/>
      <c r="N136" s="26"/>
      <c r="O136" s="26"/>
      <c r="P136" s="26"/>
      <c r="Q136" s="26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</row>
    <row r="137" customFormat="false" ht="14.25" hidden="false" customHeight="true" outlineLevel="0" collapsed="false">
      <c r="A137" s="58" t="s">
        <v>272</v>
      </c>
      <c r="B137" s="73" t="s">
        <v>273</v>
      </c>
      <c r="C137" s="54" t="n">
        <f aca="false">SUMIFS($E$123:$E$132,$B$123:$B$132,"FGA-1",$D$123:$D$132,"&lt;&gt;VAGO")</f>
        <v>0</v>
      </c>
      <c r="D137" s="54" t="n">
        <f aca="false">SUMIFS($E$123:$E$132,$B$123:$B$132,"FGA-1",$D$123:$D$132,"VAGO")</f>
        <v>0</v>
      </c>
      <c r="E137" s="54" t="n">
        <f aca="false">C137+D137</f>
        <v>0</v>
      </c>
      <c r="F137" s="59"/>
      <c r="G137" s="25" t="n">
        <f aca="false">SUMIF($B$123:$B$132,"FGA-1",$G$123:$G$132)</f>
        <v>0</v>
      </c>
      <c r="H137" s="25" t="n">
        <f aca="false">SUMIF($B$123:$B$132,"FGA-1",$G$123:$G$132)</f>
        <v>0</v>
      </c>
      <c r="I137" s="25" t="n">
        <f aca="false">SUMIF($B$123:$B$132,"FGA-1",$G$123:$G$132)</f>
        <v>0</v>
      </c>
      <c r="J137" s="26"/>
      <c r="K137" s="26"/>
      <c r="L137" s="26"/>
      <c r="M137" s="26"/>
      <c r="N137" s="26"/>
      <c r="O137" s="26"/>
      <c r="P137" s="26"/>
      <c r="Q137" s="26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19"/>
    </row>
    <row r="138" customFormat="false" ht="14.25" hidden="false" customHeight="true" outlineLevel="0" collapsed="false">
      <c r="A138" s="52" t="s">
        <v>274</v>
      </c>
      <c r="B138" s="68" t="s">
        <v>275</v>
      </c>
      <c r="C138" s="54" t="n">
        <f aca="false">SUMIFS($E$123:$E$132,$B$123:$B$132,"FGA-2",$D$123:$D$132,"&lt;&gt;VAGO")</f>
        <v>0</v>
      </c>
      <c r="D138" s="54" t="n">
        <f aca="false">SUMIFS($E$123:$E$132,$B$123:$B$132,"FGA-2",$D$123:$D$132,"VAGO")</f>
        <v>0</v>
      </c>
      <c r="E138" s="54" t="n">
        <f aca="false">C138+D138</f>
        <v>0</v>
      </c>
      <c r="F138" s="59"/>
      <c r="G138" s="25" t="n">
        <f aca="false">SUMIF($B$123:$B$132,"FGA-2",$G$123:$G$132)</f>
        <v>0</v>
      </c>
      <c r="H138" s="25" t="n">
        <f aca="false">SUMIF($B$123:$B$132,"FGA-2",$G$123:$G$132)</f>
        <v>0</v>
      </c>
      <c r="I138" s="25" t="n">
        <f aca="false">SUMIF($B$123:$B$132,"FGA-2",$G$123:$G$132)</f>
        <v>0</v>
      </c>
      <c r="J138" s="26"/>
      <c r="K138" s="26"/>
      <c r="L138" s="26"/>
      <c r="M138" s="26"/>
      <c r="N138" s="26"/>
      <c r="O138" s="26"/>
      <c r="P138" s="26"/>
      <c r="Q138" s="26"/>
      <c r="R138" s="19"/>
      <c r="S138" s="19"/>
      <c r="T138" s="19"/>
      <c r="U138" s="19"/>
      <c r="V138" s="19"/>
      <c r="W138" s="19"/>
      <c r="X138" s="19"/>
      <c r="Y138" s="19"/>
      <c r="Z138" s="19"/>
      <c r="AA138" s="19"/>
      <c r="AB138" s="19"/>
      <c r="AC138" s="19"/>
      <c r="AD138" s="19"/>
    </row>
    <row r="139" customFormat="false" ht="14.25" hidden="false" customHeight="true" outlineLevel="0" collapsed="false">
      <c r="A139" s="52" t="s">
        <v>276</v>
      </c>
      <c r="B139" s="68" t="s">
        <v>277</v>
      </c>
      <c r="C139" s="54" t="n">
        <f aca="false">SUMIFS($E$123:$E$132,$B$123:$B$132,"FGA-3",$D$123:$D$132,"&lt;&gt;VAGO")</f>
        <v>0</v>
      </c>
      <c r="D139" s="54" t="n">
        <f aca="false">SUMIFS($E$123:$E$132,$B$123:$B$132,"FGA-3",$D$123:$D$132,"VAGO")</f>
        <v>0</v>
      </c>
      <c r="E139" s="54" t="n">
        <f aca="false">C139+D139</f>
        <v>0</v>
      </c>
      <c r="F139" s="57"/>
      <c r="G139" s="25" t="n">
        <f aca="false">SUMIF($B$123:$B$132,"FGA-3",$G$123:$G$132)</f>
        <v>0</v>
      </c>
      <c r="H139" s="25" t="n">
        <f aca="false">SUMIF($B$123:$B$132,"FGA-3",$G$123:$G$132)</f>
        <v>0</v>
      </c>
      <c r="I139" s="25" t="n">
        <f aca="false">SUMIF($B$123:$B$132,"FGA-3",$G$123:$G$132)</f>
        <v>0</v>
      </c>
      <c r="J139" s="26"/>
      <c r="K139" s="26"/>
      <c r="L139" s="26"/>
      <c r="M139" s="26"/>
      <c r="N139" s="26"/>
      <c r="O139" s="26"/>
      <c r="P139" s="26"/>
      <c r="Q139" s="26"/>
      <c r="R139" s="28"/>
      <c r="S139" s="28"/>
      <c r="T139" s="28"/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</row>
    <row r="140" customFormat="false" ht="14.25" hidden="false" customHeight="true" outlineLevel="0" collapsed="false">
      <c r="A140" s="60" t="s">
        <v>278</v>
      </c>
      <c r="B140" s="67"/>
      <c r="C140" s="50" t="n">
        <f aca="false">SUM(C134:C139)</f>
        <v>0</v>
      </c>
      <c r="D140" s="50" t="n">
        <f aca="false">SUM(D134:D139)</f>
        <v>0</v>
      </c>
      <c r="E140" s="50" t="n">
        <f aca="false">SUM(E134:E139)</f>
        <v>0</v>
      </c>
      <c r="F140" s="67"/>
      <c r="G140" s="69" t="n">
        <f aca="false">SUM(G134:G139)</f>
        <v>0</v>
      </c>
      <c r="H140" s="69" t="n">
        <f aca="false">SUM(H134:H139)</f>
        <v>0</v>
      </c>
      <c r="I140" s="69" t="n">
        <f aca="false">SUM(I134:I139)</f>
        <v>0</v>
      </c>
      <c r="J140" s="26"/>
      <c r="K140" s="26"/>
      <c r="L140" s="26"/>
      <c r="M140" s="26"/>
      <c r="N140" s="26"/>
      <c r="O140" s="26"/>
      <c r="P140" s="26"/>
      <c r="Q140" s="26"/>
      <c r="R140" s="28"/>
      <c r="S140" s="28"/>
      <c r="T140" s="28"/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</row>
    <row r="141" customFormat="false" ht="33" hidden="false" customHeight="true" outlineLevel="0" collapsed="false">
      <c r="A141" s="56"/>
      <c r="B141" s="56"/>
      <c r="C141" s="56"/>
      <c r="D141" s="56"/>
      <c r="E141" s="56"/>
      <c r="F141" s="56"/>
      <c r="G141" s="56"/>
      <c r="H141" s="56"/>
      <c r="I141" s="64"/>
      <c r="J141" s="64"/>
      <c r="K141" s="12"/>
      <c r="L141" s="64"/>
      <c r="M141" s="64"/>
      <c r="N141" s="64"/>
      <c r="O141" s="64"/>
      <c r="P141" s="64"/>
      <c r="Q141" s="64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</row>
    <row r="142" customFormat="false" ht="14.25" hidden="false" customHeight="true" outlineLevel="0" collapsed="false">
      <c r="A142" s="60"/>
      <c r="B142" s="60"/>
      <c r="C142" s="50" t="s">
        <v>279</v>
      </c>
      <c r="D142" s="50" t="s">
        <v>280</v>
      </c>
      <c r="E142" s="50" t="s">
        <v>281</v>
      </c>
      <c r="F142" s="61"/>
      <c r="G142" s="50" t="s">
        <v>282</v>
      </c>
      <c r="H142" s="50" t="s">
        <v>283</v>
      </c>
      <c r="I142" s="50" t="s">
        <v>284</v>
      </c>
      <c r="J142" s="64"/>
      <c r="K142" s="12"/>
      <c r="L142" s="64"/>
      <c r="M142" s="64"/>
      <c r="N142" s="64"/>
      <c r="O142" s="64"/>
      <c r="P142" s="64"/>
      <c r="Q142" s="64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</row>
    <row r="143" customFormat="false" ht="14.25" hidden="false" customHeight="true" outlineLevel="0" collapsed="false">
      <c r="A143" s="60" t="s">
        <v>285</v>
      </c>
      <c r="B143" s="61"/>
      <c r="C143" s="50" t="n">
        <f aca="false">SUM(C99+C119+C140)</f>
        <v>67</v>
      </c>
      <c r="D143" s="50" t="n">
        <f aca="false">SUM(D99+D119+D140)</f>
        <v>13</v>
      </c>
      <c r="E143" s="50" t="n">
        <f aca="false">SUM(E99+E119+E140)</f>
        <v>80</v>
      </c>
      <c r="F143" s="61"/>
      <c r="G143" s="69" t="n">
        <f aca="false">SUM(H99+G119+G140)</f>
        <v>61404.4</v>
      </c>
      <c r="H143" s="69" t="n">
        <f aca="false">SUM(I99+H119+H140)</f>
        <v>278029.93</v>
      </c>
      <c r="I143" s="69" t="n">
        <f aca="false">SUM(J99+I119+I140)</f>
        <v>339434.33</v>
      </c>
      <c r="J143" s="64"/>
      <c r="K143" s="12"/>
      <c r="L143" s="64"/>
      <c r="M143" s="64"/>
      <c r="N143" s="64"/>
      <c r="O143" s="64"/>
      <c r="P143" s="64"/>
      <c r="Q143" s="64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  <c r="AD143" s="19"/>
    </row>
    <row r="144" customFormat="false" ht="30" hidden="false" customHeight="true" outlineLevel="0" collapsed="false">
      <c r="A144" s="56"/>
      <c r="B144" s="56"/>
      <c r="C144" s="56"/>
      <c r="D144" s="56"/>
      <c r="E144" s="56"/>
      <c r="F144" s="56"/>
      <c r="G144" s="56"/>
      <c r="H144" s="56"/>
      <c r="I144" s="64"/>
      <c r="J144" s="64"/>
      <c r="K144" s="12"/>
      <c r="L144" s="64"/>
      <c r="M144" s="64"/>
      <c r="N144" s="64"/>
      <c r="O144" s="64"/>
      <c r="P144" s="64"/>
      <c r="Q144" s="64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</row>
    <row r="145" customFormat="false" ht="15" hidden="false" customHeight="true" outlineLevel="0" collapsed="false">
      <c r="A145" s="74" t="s">
        <v>286</v>
      </c>
      <c r="B145" s="74"/>
      <c r="C145" s="74"/>
      <c r="D145" s="74"/>
      <c r="E145" s="74"/>
      <c r="F145" s="74"/>
      <c r="G145" s="26"/>
      <c r="H145" s="56"/>
      <c r="I145" s="56"/>
      <c r="J145" s="56"/>
      <c r="K145" s="26"/>
      <c r="L145" s="56"/>
      <c r="M145" s="64"/>
      <c r="N145" s="64"/>
      <c r="O145" s="64"/>
      <c r="P145" s="64"/>
      <c r="Q145" s="64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</row>
    <row r="146" customFormat="false" ht="15" hidden="false" customHeight="true" outlineLevel="0" collapsed="false">
      <c r="A146" s="75" t="s">
        <v>287</v>
      </c>
      <c r="B146" s="75"/>
      <c r="C146" s="75"/>
      <c r="D146" s="75"/>
      <c r="E146" s="75"/>
      <c r="F146" s="75"/>
      <c r="G146" s="26"/>
      <c r="H146" s="56"/>
      <c r="I146" s="56"/>
      <c r="J146" s="56"/>
      <c r="K146" s="56"/>
      <c r="L146" s="56"/>
      <c r="M146" s="64"/>
      <c r="N146" s="64"/>
      <c r="O146" s="64"/>
      <c r="P146" s="64"/>
      <c r="Q146" s="64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  <c r="AC146" s="19"/>
      <c r="AD146" s="19"/>
    </row>
    <row r="147" customFormat="false" ht="15" hidden="false" customHeight="true" outlineLevel="0" collapsed="false">
      <c r="A147" s="75" t="s">
        <v>288</v>
      </c>
      <c r="B147" s="75"/>
      <c r="C147" s="75"/>
      <c r="D147" s="75"/>
      <c r="E147" s="75"/>
      <c r="F147" s="75"/>
      <c r="G147" s="26"/>
      <c r="H147" s="56"/>
      <c r="I147" s="56"/>
      <c r="J147" s="56"/>
      <c r="K147" s="56"/>
      <c r="L147" s="56"/>
      <c r="M147" s="64"/>
      <c r="N147" s="64"/>
      <c r="O147" s="64"/>
      <c r="P147" s="64"/>
      <c r="Q147" s="64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  <c r="AD147" s="19"/>
    </row>
    <row r="148" customFormat="false" ht="15" hidden="false" customHeight="true" outlineLevel="0" collapsed="false">
      <c r="A148" s="65" t="s">
        <v>289</v>
      </c>
      <c r="B148" s="65"/>
      <c r="C148" s="65"/>
      <c r="D148" s="65"/>
      <c r="E148" s="65"/>
      <c r="F148" s="65"/>
      <c r="G148" s="26"/>
      <c r="H148" s="56"/>
      <c r="I148" s="56"/>
      <c r="J148" s="56"/>
      <c r="K148" s="56"/>
      <c r="L148" s="56"/>
      <c r="M148" s="64"/>
      <c r="N148" s="64"/>
      <c r="O148" s="64"/>
      <c r="P148" s="64"/>
      <c r="Q148" s="64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  <c r="AD148" s="19"/>
    </row>
    <row r="149" customFormat="false" ht="15" hidden="false" customHeight="true" outlineLevel="0" collapsed="false">
      <c r="A149" s="65" t="s">
        <v>290</v>
      </c>
      <c r="B149" s="65"/>
      <c r="C149" s="65"/>
      <c r="D149" s="65"/>
      <c r="E149" s="65"/>
      <c r="F149" s="65"/>
      <c r="G149" s="26"/>
      <c r="H149" s="56"/>
      <c r="I149" s="56"/>
      <c r="J149" s="56"/>
      <c r="K149" s="56"/>
      <c r="L149" s="56"/>
      <c r="M149" s="64"/>
      <c r="N149" s="64"/>
      <c r="O149" s="64"/>
      <c r="P149" s="64"/>
      <c r="Q149" s="64"/>
      <c r="R149" s="19"/>
      <c r="S149" s="19"/>
      <c r="T149" s="19"/>
      <c r="U149" s="19"/>
      <c r="V149" s="19"/>
      <c r="W149" s="19"/>
      <c r="X149" s="19"/>
      <c r="Y149" s="19"/>
      <c r="Z149" s="19"/>
      <c r="AA149" s="19"/>
      <c r="AB149" s="19"/>
      <c r="AC149" s="19"/>
      <c r="AD149" s="19"/>
    </row>
    <row r="150" customFormat="false" ht="15" hidden="false" customHeight="true" outlineLevel="0" collapsed="false">
      <c r="A150" s="65" t="s">
        <v>291</v>
      </c>
      <c r="B150" s="65"/>
      <c r="C150" s="65"/>
      <c r="D150" s="65"/>
      <c r="E150" s="65"/>
      <c r="F150" s="65"/>
      <c r="G150" s="26"/>
      <c r="H150" s="56"/>
      <c r="I150" s="56"/>
      <c r="J150" s="56"/>
      <c r="K150" s="56"/>
      <c r="L150" s="56"/>
      <c r="M150" s="64"/>
      <c r="N150" s="64"/>
      <c r="O150" s="64"/>
      <c r="P150" s="64"/>
      <c r="Q150" s="64"/>
      <c r="R150" s="19"/>
      <c r="S150" s="19"/>
      <c r="T150" s="19"/>
      <c r="U150" s="19"/>
      <c r="V150" s="19"/>
      <c r="W150" s="19"/>
      <c r="X150" s="19"/>
      <c r="Y150" s="19"/>
      <c r="Z150" s="19"/>
      <c r="AA150" s="19"/>
      <c r="AB150" s="19"/>
      <c r="AC150" s="19"/>
      <c r="AD150" s="19"/>
    </row>
    <row r="151" customFormat="false" ht="14.25" hidden="false" customHeight="true" outlineLevel="0" collapsed="false">
      <c r="A151" s="65"/>
      <c r="B151" s="65"/>
      <c r="C151" s="65"/>
      <c r="D151" s="65"/>
      <c r="E151" s="65"/>
      <c r="F151" s="65"/>
      <c r="G151" s="26"/>
      <c r="H151" s="56"/>
      <c r="I151" s="56"/>
      <c r="J151" s="56"/>
      <c r="K151" s="56"/>
      <c r="L151" s="56"/>
      <c r="M151" s="64"/>
      <c r="N151" s="64"/>
      <c r="O151" s="64"/>
      <c r="P151" s="64"/>
      <c r="Q151" s="64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</row>
    <row r="152" customFormat="false" ht="14.25" hidden="false" customHeight="true" outlineLevel="0" collapsed="false">
      <c r="A152" s="65"/>
      <c r="B152" s="65"/>
      <c r="C152" s="65"/>
      <c r="D152" s="65"/>
      <c r="E152" s="65"/>
      <c r="F152" s="65"/>
      <c r="G152" s="26"/>
      <c r="H152" s="56"/>
      <c r="I152" s="56"/>
      <c r="J152" s="56"/>
      <c r="K152" s="56"/>
      <c r="L152" s="56"/>
      <c r="M152" s="64"/>
      <c r="N152" s="64"/>
      <c r="O152" s="64"/>
      <c r="P152" s="64"/>
      <c r="Q152" s="64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</row>
    <row r="153" customFormat="false" ht="14.25" hidden="false" customHeight="true" outlineLevel="0" collapsed="false">
      <c r="A153" s="76"/>
      <c r="B153" s="76"/>
      <c r="C153" s="76"/>
      <c r="D153" s="76"/>
      <c r="E153" s="76"/>
      <c r="F153" s="76"/>
      <c r="G153" s="26"/>
      <c r="H153" s="56"/>
      <c r="I153" s="56"/>
      <c r="J153" s="56"/>
      <c r="K153" s="56"/>
      <c r="L153" s="56"/>
      <c r="M153" s="64"/>
      <c r="N153" s="64"/>
      <c r="O153" s="64"/>
      <c r="P153" s="64"/>
      <c r="Q153" s="64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</row>
    <row r="154" customFormat="false" ht="14.25" hidden="false" customHeight="true" outlineLevel="0" collapsed="false">
      <c r="A154" s="76"/>
      <c r="B154" s="76"/>
      <c r="C154" s="76"/>
      <c r="D154" s="76"/>
      <c r="E154" s="76"/>
      <c r="F154" s="76"/>
      <c r="G154" s="26"/>
      <c r="H154" s="56"/>
      <c r="I154" s="56"/>
      <c r="J154" s="56"/>
      <c r="K154" s="56"/>
      <c r="L154" s="56"/>
      <c r="M154" s="64"/>
      <c r="N154" s="64"/>
      <c r="O154" s="64"/>
      <c r="P154" s="64"/>
      <c r="Q154" s="64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  <c r="AD154" s="19"/>
    </row>
    <row r="155" customFormat="false" ht="14.25" hidden="false" customHeight="true" outlineLevel="0" collapsed="false">
      <c r="A155" s="76"/>
      <c r="B155" s="76"/>
      <c r="C155" s="76"/>
      <c r="D155" s="76"/>
      <c r="E155" s="76"/>
      <c r="F155" s="76"/>
      <c r="G155" s="26"/>
      <c r="H155" s="56"/>
      <c r="I155" s="56"/>
      <c r="J155" s="56"/>
      <c r="K155" s="56"/>
      <c r="L155" s="56"/>
      <c r="M155" s="64"/>
      <c r="N155" s="64"/>
      <c r="O155" s="64"/>
      <c r="P155" s="64"/>
      <c r="Q155" s="64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</row>
    <row r="156" customFormat="false" ht="14.25" hidden="false" customHeight="true" outlineLevel="0" collapsed="false">
      <c r="A156" s="76"/>
      <c r="B156" s="76"/>
      <c r="C156" s="76"/>
      <c r="D156" s="76"/>
      <c r="E156" s="76"/>
      <c r="F156" s="76"/>
      <c r="G156" s="26"/>
      <c r="H156" s="56"/>
      <c r="I156" s="56"/>
      <c r="J156" s="56"/>
      <c r="K156" s="56"/>
      <c r="L156" s="56"/>
      <c r="M156" s="64"/>
      <c r="N156" s="64"/>
      <c r="O156" s="64"/>
      <c r="P156" s="64"/>
      <c r="Q156" s="64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19"/>
    </row>
    <row r="157" customFormat="false" ht="14.25" hidden="false" customHeight="true" outlineLevel="0" collapsed="false">
      <c r="A157" s="76"/>
      <c r="B157" s="76"/>
      <c r="C157" s="76"/>
      <c r="D157" s="76"/>
      <c r="E157" s="76"/>
      <c r="F157" s="76"/>
      <c r="G157" s="26"/>
      <c r="H157" s="56"/>
      <c r="I157" s="56"/>
      <c r="J157" s="56"/>
      <c r="K157" s="56"/>
      <c r="L157" s="56"/>
      <c r="M157" s="64"/>
      <c r="N157" s="64"/>
      <c r="O157" s="64"/>
      <c r="P157" s="64"/>
      <c r="Q157" s="64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</row>
    <row r="158" customFormat="false" ht="32.25" hidden="false" customHeight="true" outlineLevel="0" collapsed="false">
      <c r="A158" s="77"/>
      <c r="B158" s="77"/>
      <c r="C158" s="77"/>
      <c r="D158" s="77"/>
      <c r="E158" s="77"/>
      <c r="F158" s="77"/>
      <c r="G158" s="26"/>
      <c r="H158" s="56"/>
      <c r="I158" s="56"/>
      <c r="J158" s="56"/>
      <c r="K158" s="56"/>
      <c r="L158" s="56"/>
      <c r="M158" s="64"/>
      <c r="N158" s="64"/>
      <c r="O158" s="64"/>
      <c r="P158" s="64"/>
      <c r="Q158" s="64"/>
      <c r="R158" s="19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  <c r="AC158" s="19"/>
      <c r="AD158" s="19"/>
    </row>
    <row r="159" customFormat="false" ht="15" hidden="false" customHeight="true" outlineLevel="0" collapsed="false">
      <c r="A159" s="74" t="s">
        <v>292</v>
      </c>
      <c r="B159" s="74"/>
      <c r="C159" s="74"/>
      <c r="D159" s="74"/>
      <c r="E159" s="74"/>
      <c r="F159" s="74"/>
      <c r="G159" s="26"/>
      <c r="H159" s="56"/>
      <c r="I159" s="56"/>
      <c r="J159" s="56"/>
      <c r="K159" s="56"/>
      <c r="L159" s="56"/>
      <c r="M159" s="64"/>
      <c r="N159" s="64"/>
      <c r="O159" s="64"/>
      <c r="P159" s="64"/>
      <c r="Q159" s="64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19"/>
    </row>
    <row r="160" customFormat="false" ht="15" hidden="false" customHeight="true" outlineLevel="0" collapsed="false">
      <c r="A160" s="75" t="s">
        <v>293</v>
      </c>
      <c r="B160" s="75"/>
      <c r="C160" s="75"/>
      <c r="D160" s="75"/>
      <c r="E160" s="75"/>
      <c r="F160" s="75"/>
      <c r="G160" s="26"/>
      <c r="H160" s="56"/>
      <c r="I160" s="56"/>
      <c r="J160" s="56"/>
      <c r="K160" s="56"/>
      <c r="L160" s="56"/>
      <c r="M160" s="64"/>
      <c r="N160" s="64"/>
      <c r="O160" s="64"/>
      <c r="P160" s="64"/>
      <c r="Q160" s="64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</row>
    <row r="161" customFormat="false" ht="15" hidden="false" customHeight="true" outlineLevel="0" collapsed="false">
      <c r="A161" s="65" t="s">
        <v>294</v>
      </c>
      <c r="B161" s="65"/>
      <c r="C161" s="65"/>
      <c r="D161" s="65"/>
      <c r="E161" s="65"/>
      <c r="F161" s="65"/>
      <c r="G161" s="26"/>
      <c r="H161" s="56"/>
      <c r="I161" s="56"/>
      <c r="J161" s="56"/>
      <c r="K161" s="56"/>
      <c r="L161" s="56"/>
      <c r="M161" s="64"/>
      <c r="N161" s="64"/>
      <c r="O161" s="64"/>
      <c r="P161" s="64"/>
      <c r="Q161" s="64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19"/>
    </row>
    <row r="162" customFormat="false" ht="15" hidden="false" customHeight="true" outlineLevel="0" collapsed="false">
      <c r="A162" s="65" t="s">
        <v>295</v>
      </c>
      <c r="B162" s="65"/>
      <c r="C162" s="65"/>
      <c r="D162" s="65"/>
      <c r="E162" s="65"/>
      <c r="F162" s="65"/>
      <c r="G162" s="26"/>
      <c r="H162" s="56"/>
      <c r="I162" s="56"/>
      <c r="J162" s="56"/>
      <c r="K162" s="56"/>
      <c r="L162" s="56"/>
      <c r="M162" s="64"/>
      <c r="N162" s="64"/>
      <c r="O162" s="64"/>
      <c r="P162" s="64"/>
      <c r="Q162" s="64"/>
      <c r="R162" s="19"/>
      <c r="S162" s="19"/>
      <c r="T162" s="19"/>
      <c r="U162" s="19"/>
      <c r="V162" s="19"/>
      <c r="W162" s="19"/>
      <c r="X162" s="19"/>
      <c r="Y162" s="19"/>
      <c r="Z162" s="19"/>
      <c r="AA162" s="19"/>
      <c r="AB162" s="19"/>
      <c r="AC162" s="19"/>
      <c r="AD162" s="19"/>
    </row>
    <row r="163" customFormat="false" ht="15" hidden="false" customHeight="true" outlineLevel="0" collapsed="false">
      <c r="A163" s="65" t="s">
        <v>296</v>
      </c>
      <c r="B163" s="65"/>
      <c r="C163" s="65"/>
      <c r="D163" s="65"/>
      <c r="E163" s="65"/>
      <c r="F163" s="65"/>
      <c r="G163" s="26"/>
      <c r="H163" s="56"/>
      <c r="I163" s="56"/>
      <c r="J163" s="56"/>
      <c r="K163" s="56"/>
      <c r="L163" s="56"/>
      <c r="M163" s="64"/>
      <c r="N163" s="64"/>
      <c r="O163" s="64"/>
      <c r="P163" s="64"/>
      <c r="Q163" s="64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  <c r="AD163" s="19"/>
    </row>
    <row r="164" customFormat="false" ht="15" hidden="false" customHeight="true" outlineLevel="0" collapsed="false">
      <c r="A164" s="65" t="s">
        <v>297</v>
      </c>
      <c r="B164" s="65"/>
      <c r="C164" s="65"/>
      <c r="D164" s="65"/>
      <c r="E164" s="65"/>
      <c r="F164" s="65"/>
      <c r="G164" s="26"/>
      <c r="H164" s="56"/>
      <c r="I164" s="56"/>
      <c r="J164" s="56"/>
      <c r="K164" s="56"/>
      <c r="L164" s="56"/>
      <c r="M164" s="64"/>
      <c r="N164" s="64"/>
      <c r="O164" s="64"/>
      <c r="P164" s="64"/>
      <c r="Q164" s="64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D164" s="19"/>
    </row>
    <row r="165" customFormat="false" ht="15" hidden="false" customHeight="true" outlineLevel="0" collapsed="false">
      <c r="A165" s="65" t="s">
        <v>298</v>
      </c>
      <c r="B165" s="65"/>
      <c r="C165" s="65"/>
      <c r="D165" s="65"/>
      <c r="E165" s="65"/>
      <c r="F165" s="65"/>
      <c r="G165" s="26"/>
      <c r="H165" s="56"/>
      <c r="I165" s="56"/>
      <c r="J165" s="56"/>
      <c r="K165" s="56"/>
      <c r="L165" s="56"/>
      <c r="M165" s="64"/>
      <c r="N165" s="64"/>
      <c r="O165" s="64"/>
      <c r="P165" s="64"/>
      <c r="Q165" s="64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D165" s="19"/>
    </row>
    <row r="166" customFormat="false" ht="15" hidden="false" customHeight="true" outlineLevel="0" collapsed="false">
      <c r="A166" s="65" t="s">
        <v>299</v>
      </c>
      <c r="B166" s="65"/>
      <c r="C166" s="65"/>
      <c r="D166" s="65"/>
      <c r="E166" s="65"/>
      <c r="F166" s="65"/>
      <c r="G166" s="26"/>
      <c r="H166" s="56"/>
      <c r="I166" s="56"/>
      <c r="J166" s="56"/>
      <c r="K166" s="56"/>
      <c r="L166" s="56"/>
      <c r="M166" s="64"/>
      <c r="N166" s="64"/>
      <c r="O166" s="64"/>
      <c r="P166" s="64"/>
      <c r="Q166" s="64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  <c r="AD166" s="19"/>
    </row>
    <row r="167" customFormat="false" ht="15" hidden="false" customHeight="true" outlineLevel="0" collapsed="false">
      <c r="A167" s="65" t="s">
        <v>300</v>
      </c>
      <c r="B167" s="65"/>
      <c r="C167" s="65"/>
      <c r="D167" s="65"/>
      <c r="E167" s="65"/>
      <c r="F167" s="65"/>
      <c r="G167" s="26"/>
      <c r="H167" s="56"/>
      <c r="I167" s="56"/>
      <c r="J167" s="56"/>
      <c r="K167" s="56"/>
      <c r="L167" s="56"/>
      <c r="M167" s="64"/>
      <c r="N167" s="64"/>
      <c r="O167" s="64"/>
      <c r="P167" s="64"/>
      <c r="Q167" s="64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</row>
    <row r="168" customFormat="false" ht="15" hidden="false" customHeight="true" outlineLevel="0" collapsed="false">
      <c r="A168" s="65" t="s">
        <v>301</v>
      </c>
      <c r="B168" s="65"/>
      <c r="C168" s="65"/>
      <c r="D168" s="65"/>
      <c r="E168" s="65"/>
      <c r="F168" s="65"/>
      <c r="G168" s="26"/>
      <c r="H168" s="56"/>
      <c r="I168" s="56"/>
      <c r="J168" s="56"/>
      <c r="K168" s="56"/>
      <c r="L168" s="56"/>
      <c r="M168" s="64"/>
      <c r="N168" s="64"/>
      <c r="O168" s="64"/>
      <c r="P168" s="64"/>
      <c r="Q168" s="64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</row>
    <row r="169" customFormat="false" ht="15" hidden="false" customHeight="true" outlineLevel="0" collapsed="false">
      <c r="A169" s="65" t="s">
        <v>302</v>
      </c>
      <c r="B169" s="65"/>
      <c r="C169" s="65"/>
      <c r="D169" s="65"/>
      <c r="E169" s="65"/>
      <c r="F169" s="65"/>
      <c r="G169" s="26"/>
      <c r="H169" s="56"/>
      <c r="I169" s="56"/>
      <c r="J169" s="56"/>
      <c r="K169" s="56"/>
      <c r="L169" s="56"/>
      <c r="M169" s="64"/>
      <c r="N169" s="64"/>
      <c r="O169" s="64"/>
      <c r="P169" s="64"/>
      <c r="Q169" s="64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</row>
    <row r="170" customFormat="false" ht="15" hidden="false" customHeight="true" outlineLevel="0" collapsed="false">
      <c r="A170" s="65" t="s">
        <v>303</v>
      </c>
      <c r="B170" s="65"/>
      <c r="C170" s="65"/>
      <c r="D170" s="65"/>
      <c r="E170" s="65"/>
      <c r="F170" s="65"/>
      <c r="G170" s="26"/>
      <c r="H170" s="56"/>
      <c r="I170" s="56"/>
      <c r="J170" s="56"/>
      <c r="K170" s="56"/>
      <c r="L170" s="56"/>
      <c r="M170" s="64"/>
      <c r="N170" s="64"/>
      <c r="O170" s="64"/>
      <c r="P170" s="64"/>
      <c r="Q170" s="64"/>
      <c r="R170" s="19"/>
      <c r="S170" s="19"/>
      <c r="T170" s="19"/>
      <c r="U170" s="19"/>
      <c r="V170" s="19"/>
      <c r="W170" s="19"/>
      <c r="X170" s="19"/>
      <c r="Y170" s="19"/>
      <c r="Z170" s="19"/>
      <c r="AA170" s="19"/>
      <c r="AB170" s="19"/>
      <c r="AC170" s="19"/>
      <c r="AD170" s="19"/>
    </row>
    <row r="171" customFormat="false" ht="15" hidden="false" customHeight="true" outlineLevel="0" collapsed="false">
      <c r="A171" s="65" t="s">
        <v>304</v>
      </c>
      <c r="B171" s="65"/>
      <c r="C171" s="65"/>
      <c r="D171" s="65"/>
      <c r="E171" s="65"/>
      <c r="F171" s="65"/>
      <c r="G171" s="26"/>
      <c r="H171" s="56"/>
      <c r="I171" s="56"/>
      <c r="J171" s="56"/>
      <c r="K171" s="56"/>
      <c r="L171" s="56"/>
      <c r="M171" s="64"/>
      <c r="N171" s="64"/>
      <c r="O171" s="64"/>
      <c r="P171" s="64"/>
      <c r="Q171" s="64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  <c r="AD171" s="19"/>
    </row>
    <row r="172" customFormat="false" ht="15" hidden="false" customHeight="true" outlineLevel="0" collapsed="false">
      <c r="A172" s="65" t="s">
        <v>305</v>
      </c>
      <c r="B172" s="65"/>
      <c r="C172" s="65"/>
      <c r="D172" s="65"/>
      <c r="E172" s="65"/>
      <c r="F172" s="65"/>
      <c r="G172" s="26"/>
      <c r="H172" s="56"/>
      <c r="I172" s="56"/>
      <c r="J172" s="56"/>
      <c r="K172" s="56"/>
      <c r="L172" s="56"/>
      <c r="M172" s="64"/>
      <c r="N172" s="64"/>
      <c r="O172" s="64"/>
      <c r="P172" s="64"/>
      <c r="Q172" s="64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D172" s="19"/>
    </row>
    <row r="173" customFormat="false" ht="15" hidden="false" customHeight="true" outlineLevel="0" collapsed="false">
      <c r="A173" s="65" t="s">
        <v>306</v>
      </c>
      <c r="B173" s="65"/>
      <c r="C173" s="65"/>
      <c r="D173" s="65"/>
      <c r="E173" s="65"/>
      <c r="F173" s="65"/>
      <c r="G173" s="26"/>
      <c r="H173" s="56"/>
      <c r="I173" s="56"/>
      <c r="J173" s="56"/>
      <c r="K173" s="56"/>
      <c r="L173" s="56"/>
      <c r="M173" s="64"/>
      <c r="N173" s="64"/>
      <c r="O173" s="64"/>
      <c r="P173" s="64"/>
      <c r="Q173" s="64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  <c r="AD173" s="19"/>
    </row>
    <row r="174" customFormat="false" ht="15" hidden="false" customHeight="true" outlineLevel="0" collapsed="false">
      <c r="A174" s="65" t="s">
        <v>307</v>
      </c>
      <c r="B174" s="65"/>
      <c r="C174" s="65"/>
      <c r="D174" s="65"/>
      <c r="E174" s="65"/>
      <c r="F174" s="65"/>
      <c r="G174" s="26"/>
      <c r="H174" s="56"/>
      <c r="I174" s="56"/>
      <c r="J174" s="56"/>
      <c r="K174" s="56"/>
      <c r="L174" s="56"/>
      <c r="M174" s="64"/>
      <c r="N174" s="64"/>
      <c r="O174" s="64"/>
      <c r="P174" s="64"/>
      <c r="Q174" s="64"/>
      <c r="R174" s="19"/>
      <c r="S174" s="19"/>
      <c r="T174" s="19"/>
      <c r="U174" s="19"/>
      <c r="V174" s="19"/>
      <c r="W174" s="19"/>
      <c r="X174" s="19"/>
      <c r="Y174" s="19"/>
      <c r="Z174" s="19"/>
      <c r="AA174" s="19"/>
      <c r="AB174" s="19"/>
      <c r="AC174" s="19"/>
      <c r="AD174" s="19"/>
    </row>
    <row r="175" customFormat="false" ht="15" hidden="false" customHeight="true" outlineLevel="0" collapsed="false">
      <c r="A175" s="65" t="s">
        <v>308</v>
      </c>
      <c r="B175" s="65"/>
      <c r="C175" s="65"/>
      <c r="D175" s="65"/>
      <c r="E175" s="65"/>
      <c r="F175" s="65"/>
      <c r="G175" s="26"/>
      <c r="H175" s="56"/>
      <c r="I175" s="56"/>
      <c r="J175" s="56"/>
      <c r="K175" s="56"/>
      <c r="L175" s="56"/>
      <c r="M175" s="64"/>
      <c r="N175" s="64"/>
      <c r="O175" s="64"/>
      <c r="P175" s="64"/>
      <c r="Q175" s="64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  <c r="AD175" s="19"/>
    </row>
    <row r="176" customFormat="false" ht="15" hidden="false" customHeight="true" outlineLevel="0" collapsed="false">
      <c r="A176" s="65" t="s">
        <v>309</v>
      </c>
      <c r="B176" s="65"/>
      <c r="C176" s="65"/>
      <c r="D176" s="65"/>
      <c r="E176" s="65"/>
      <c r="F176" s="65"/>
      <c r="G176" s="26"/>
      <c r="H176" s="56"/>
      <c r="I176" s="56"/>
      <c r="J176" s="56"/>
      <c r="K176" s="56"/>
      <c r="L176" s="56"/>
      <c r="M176" s="64"/>
      <c r="N176" s="64"/>
      <c r="O176" s="64"/>
      <c r="P176" s="64"/>
      <c r="Q176" s="64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D176" s="19"/>
    </row>
    <row r="177" customFormat="false" ht="15" hidden="false" customHeight="true" outlineLevel="0" collapsed="false">
      <c r="A177" s="65" t="s">
        <v>310</v>
      </c>
      <c r="B177" s="65"/>
      <c r="C177" s="65"/>
      <c r="D177" s="65"/>
      <c r="E177" s="65"/>
      <c r="F177" s="65"/>
      <c r="G177" s="26"/>
      <c r="H177" s="56"/>
      <c r="I177" s="56"/>
      <c r="J177" s="56"/>
      <c r="K177" s="56"/>
      <c r="L177" s="56"/>
      <c r="M177" s="64"/>
      <c r="N177" s="64"/>
      <c r="O177" s="64"/>
      <c r="P177" s="64"/>
      <c r="Q177" s="64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  <c r="AD177" s="19"/>
    </row>
    <row r="178" customFormat="false" ht="15" hidden="false" customHeight="true" outlineLevel="0" collapsed="false">
      <c r="A178" s="65" t="s">
        <v>311</v>
      </c>
      <c r="B178" s="65"/>
      <c r="C178" s="65"/>
      <c r="D178" s="65"/>
      <c r="E178" s="65"/>
      <c r="F178" s="65"/>
      <c r="G178" s="26"/>
      <c r="H178" s="56"/>
      <c r="I178" s="56"/>
      <c r="J178" s="56"/>
      <c r="K178" s="56"/>
      <c r="L178" s="56"/>
      <c r="M178" s="64"/>
      <c r="N178" s="64"/>
      <c r="O178" s="64"/>
      <c r="P178" s="64"/>
      <c r="Q178" s="64"/>
      <c r="R178" s="19"/>
      <c r="S178" s="19"/>
      <c r="T178" s="19"/>
      <c r="U178" s="19"/>
      <c r="V178" s="19"/>
      <c r="W178" s="19"/>
      <c r="X178" s="19"/>
      <c r="Y178" s="19"/>
      <c r="Z178" s="19"/>
      <c r="AA178" s="19"/>
      <c r="AB178" s="19"/>
      <c r="AC178" s="19"/>
      <c r="AD178" s="19"/>
    </row>
    <row r="179" customFormat="false" ht="15" hidden="false" customHeight="true" outlineLevel="0" collapsed="false">
      <c r="A179" s="65" t="s">
        <v>312</v>
      </c>
      <c r="B179" s="65"/>
      <c r="C179" s="65"/>
      <c r="D179" s="65"/>
      <c r="E179" s="65"/>
      <c r="F179" s="65"/>
      <c r="G179" s="26"/>
      <c r="H179" s="56"/>
      <c r="I179" s="56"/>
      <c r="J179" s="56"/>
      <c r="K179" s="56"/>
      <c r="L179" s="56"/>
      <c r="M179" s="64"/>
      <c r="N179" s="64"/>
      <c r="O179" s="64"/>
      <c r="P179" s="64"/>
      <c r="Q179" s="64"/>
      <c r="R179" s="19"/>
      <c r="S179" s="19"/>
      <c r="T179" s="19"/>
      <c r="U179" s="19"/>
      <c r="V179" s="19"/>
      <c r="W179" s="19"/>
      <c r="X179" s="19"/>
      <c r="Y179" s="19"/>
      <c r="Z179" s="19"/>
      <c r="AA179" s="19"/>
      <c r="AB179" s="19"/>
      <c r="AC179" s="19"/>
      <c r="AD179" s="19"/>
    </row>
    <row r="180" customFormat="false" ht="15" hidden="false" customHeight="true" outlineLevel="0" collapsed="false">
      <c r="A180" s="65" t="s">
        <v>313</v>
      </c>
      <c r="B180" s="65"/>
      <c r="C180" s="65"/>
      <c r="D180" s="65"/>
      <c r="E180" s="65"/>
      <c r="F180" s="65"/>
      <c r="G180" s="26"/>
      <c r="H180" s="56"/>
      <c r="I180" s="56"/>
      <c r="J180" s="56"/>
      <c r="K180" s="56"/>
      <c r="L180" s="56"/>
      <c r="M180" s="64"/>
      <c r="N180" s="64"/>
      <c r="O180" s="64"/>
      <c r="P180" s="64"/>
      <c r="Q180" s="64"/>
      <c r="R180" s="19"/>
      <c r="S180" s="19"/>
      <c r="T180" s="19"/>
      <c r="U180" s="19"/>
      <c r="V180" s="19"/>
      <c r="W180" s="19"/>
      <c r="X180" s="19"/>
      <c r="Y180" s="19"/>
      <c r="Z180" s="19"/>
      <c r="AA180" s="19"/>
      <c r="AB180" s="19"/>
      <c r="AC180" s="19"/>
      <c r="AD180" s="19"/>
    </row>
    <row r="181" customFormat="false" ht="15" hidden="false" customHeight="true" outlineLevel="0" collapsed="false">
      <c r="A181" s="65" t="s">
        <v>314</v>
      </c>
      <c r="B181" s="65"/>
      <c r="C181" s="65"/>
      <c r="D181" s="65"/>
      <c r="E181" s="65"/>
      <c r="F181" s="65"/>
      <c r="G181" s="26"/>
      <c r="H181" s="56"/>
      <c r="I181" s="56"/>
      <c r="J181" s="56"/>
      <c r="K181" s="56"/>
      <c r="L181" s="56"/>
      <c r="M181" s="64"/>
      <c r="N181" s="64"/>
      <c r="O181" s="64"/>
      <c r="P181" s="64"/>
      <c r="Q181" s="64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</row>
    <row r="182" customFormat="false" ht="15" hidden="false" customHeight="true" outlineLevel="0" collapsed="false">
      <c r="A182" s="65" t="s">
        <v>315</v>
      </c>
      <c r="B182" s="65"/>
      <c r="C182" s="65"/>
      <c r="D182" s="65"/>
      <c r="E182" s="65"/>
      <c r="F182" s="65"/>
      <c r="G182" s="26"/>
      <c r="H182" s="56"/>
      <c r="I182" s="56"/>
      <c r="J182" s="56"/>
      <c r="K182" s="56"/>
      <c r="L182" s="56"/>
      <c r="M182" s="64"/>
      <c r="N182" s="64"/>
      <c r="O182" s="64"/>
      <c r="P182" s="64"/>
      <c r="Q182" s="64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  <c r="AD182" s="19"/>
    </row>
    <row r="183" customFormat="false" ht="15" hidden="false" customHeight="true" outlineLevel="0" collapsed="false">
      <c r="A183" s="65" t="s">
        <v>316</v>
      </c>
      <c r="B183" s="65"/>
      <c r="C183" s="65"/>
      <c r="D183" s="65"/>
      <c r="E183" s="65"/>
      <c r="F183" s="65"/>
      <c r="G183" s="26"/>
      <c r="H183" s="56"/>
      <c r="I183" s="56"/>
      <c r="J183" s="56"/>
      <c r="K183" s="56"/>
      <c r="L183" s="56"/>
      <c r="M183" s="64"/>
      <c r="N183" s="64"/>
      <c r="O183" s="64"/>
      <c r="P183" s="64"/>
      <c r="Q183" s="64"/>
      <c r="R183" s="78"/>
      <c r="S183" s="78"/>
      <c r="T183" s="78"/>
      <c r="U183" s="78"/>
      <c r="V183" s="78"/>
      <c r="W183" s="78"/>
      <c r="X183" s="78"/>
      <c r="Y183" s="78"/>
      <c r="Z183" s="78"/>
      <c r="AA183" s="78"/>
      <c r="AB183" s="78"/>
      <c r="AC183" s="78"/>
      <c r="AD183" s="78"/>
    </row>
    <row r="184" customFormat="false" ht="15" hidden="false" customHeight="true" outlineLevel="0" collapsed="false">
      <c r="A184" s="65" t="s">
        <v>317</v>
      </c>
      <c r="B184" s="65"/>
      <c r="C184" s="65"/>
      <c r="D184" s="65"/>
      <c r="E184" s="65"/>
      <c r="F184" s="65"/>
      <c r="G184" s="26"/>
      <c r="H184" s="56"/>
      <c r="I184" s="56"/>
      <c r="J184" s="56"/>
      <c r="K184" s="56"/>
      <c r="L184" s="56"/>
      <c r="M184" s="64"/>
      <c r="N184" s="64"/>
      <c r="O184" s="64"/>
      <c r="P184" s="64"/>
      <c r="Q184" s="64"/>
      <c r="R184" s="78"/>
      <c r="S184" s="78"/>
      <c r="T184" s="78"/>
      <c r="U184" s="78"/>
      <c r="V184" s="78"/>
      <c r="W184" s="78"/>
      <c r="X184" s="78"/>
      <c r="Y184" s="78"/>
      <c r="Z184" s="78"/>
      <c r="AA184" s="78"/>
      <c r="AB184" s="78"/>
      <c r="AC184" s="78"/>
      <c r="AD184" s="78"/>
    </row>
    <row r="185" customFormat="false" ht="15" hidden="false" customHeight="true" outlineLevel="0" collapsed="false">
      <c r="A185" s="65" t="s">
        <v>318</v>
      </c>
      <c r="B185" s="65"/>
      <c r="C185" s="65"/>
      <c r="D185" s="65"/>
      <c r="E185" s="65"/>
      <c r="F185" s="65"/>
      <c r="G185" s="26"/>
      <c r="H185" s="56"/>
      <c r="I185" s="56"/>
      <c r="J185" s="56"/>
      <c r="K185" s="56"/>
      <c r="L185" s="56"/>
      <c r="M185" s="64"/>
      <c r="N185" s="64"/>
      <c r="O185" s="64"/>
      <c r="P185" s="64"/>
      <c r="Q185" s="64"/>
      <c r="R185" s="78"/>
      <c r="S185" s="78"/>
      <c r="T185" s="78"/>
      <c r="U185" s="78"/>
      <c r="V185" s="78"/>
      <c r="W185" s="78"/>
      <c r="X185" s="78"/>
      <c r="Y185" s="78"/>
      <c r="Z185" s="78"/>
      <c r="AA185" s="78"/>
      <c r="AB185" s="78"/>
      <c r="AC185" s="78"/>
      <c r="AD185" s="78"/>
    </row>
    <row r="186" customFormat="false" ht="15" hidden="false" customHeight="true" outlineLevel="0" collapsed="false">
      <c r="A186" s="65" t="s">
        <v>319</v>
      </c>
      <c r="B186" s="65"/>
      <c r="C186" s="65"/>
      <c r="D186" s="65"/>
      <c r="E186" s="65"/>
      <c r="F186" s="65"/>
      <c r="G186" s="26"/>
      <c r="H186" s="56"/>
      <c r="I186" s="56"/>
      <c r="J186" s="56"/>
      <c r="K186" s="56"/>
      <c r="L186" s="56"/>
      <c r="M186" s="64"/>
      <c r="N186" s="64"/>
      <c r="O186" s="64"/>
      <c r="P186" s="64"/>
      <c r="Q186" s="64"/>
      <c r="R186" s="78"/>
      <c r="S186" s="78"/>
      <c r="T186" s="78"/>
      <c r="U186" s="78"/>
      <c r="V186" s="78"/>
      <c r="W186" s="78"/>
      <c r="X186" s="78"/>
      <c r="Y186" s="78"/>
      <c r="Z186" s="78"/>
      <c r="AA186" s="78"/>
      <c r="AB186" s="78"/>
      <c r="AC186" s="78"/>
      <c r="AD186" s="78"/>
    </row>
    <row r="187" customFormat="false" ht="15" hidden="false" customHeight="true" outlineLevel="0" collapsed="false">
      <c r="A187" s="65" t="s">
        <v>320</v>
      </c>
      <c r="B187" s="65"/>
      <c r="C187" s="65"/>
      <c r="D187" s="65"/>
      <c r="E187" s="65"/>
      <c r="F187" s="65"/>
      <c r="G187" s="26"/>
      <c r="H187" s="56"/>
      <c r="I187" s="56"/>
      <c r="J187" s="56"/>
      <c r="K187" s="56"/>
      <c r="L187" s="56"/>
      <c r="M187" s="64"/>
      <c r="N187" s="64"/>
      <c r="O187" s="64"/>
      <c r="P187" s="64"/>
      <c r="Q187" s="64"/>
      <c r="R187" s="78"/>
      <c r="S187" s="78"/>
      <c r="T187" s="78"/>
      <c r="U187" s="78"/>
      <c r="V187" s="78"/>
      <c r="W187" s="78"/>
      <c r="X187" s="78"/>
      <c r="Y187" s="78"/>
      <c r="Z187" s="78"/>
      <c r="AA187" s="78"/>
      <c r="AB187" s="78"/>
      <c r="AC187" s="78"/>
      <c r="AD187" s="78"/>
    </row>
    <row r="188" customFormat="false" ht="15" hidden="false" customHeight="true" outlineLevel="0" collapsed="false">
      <c r="A188" s="65" t="s">
        <v>321</v>
      </c>
      <c r="B188" s="65"/>
      <c r="C188" s="65"/>
      <c r="D188" s="65"/>
      <c r="E188" s="65"/>
      <c r="F188" s="65"/>
      <c r="G188" s="26"/>
      <c r="H188" s="56"/>
      <c r="I188" s="56"/>
      <c r="J188" s="56"/>
      <c r="K188" s="56"/>
      <c r="L188" s="56"/>
      <c r="M188" s="64"/>
      <c r="N188" s="64"/>
      <c r="O188" s="64"/>
      <c r="P188" s="64"/>
      <c r="Q188" s="64"/>
      <c r="R188" s="78"/>
      <c r="S188" s="78"/>
      <c r="T188" s="78"/>
      <c r="U188" s="78"/>
      <c r="V188" s="78"/>
      <c r="W188" s="78"/>
      <c r="X188" s="78"/>
      <c r="Y188" s="78"/>
      <c r="Z188" s="78"/>
      <c r="AA188" s="78"/>
      <c r="AB188" s="78"/>
      <c r="AC188" s="78"/>
      <c r="AD188" s="78"/>
    </row>
    <row r="189" customFormat="false" ht="15" hidden="false" customHeight="true" outlineLevel="0" collapsed="false">
      <c r="A189" s="65" t="s">
        <v>322</v>
      </c>
      <c r="B189" s="65"/>
      <c r="C189" s="65"/>
      <c r="D189" s="65"/>
      <c r="E189" s="65"/>
      <c r="F189" s="65"/>
      <c r="G189" s="26"/>
      <c r="H189" s="56"/>
      <c r="I189" s="56"/>
      <c r="J189" s="56"/>
      <c r="K189" s="56"/>
      <c r="L189" s="56"/>
      <c r="M189" s="64"/>
      <c r="N189" s="64"/>
      <c r="O189" s="64"/>
      <c r="P189" s="64"/>
      <c r="Q189" s="64"/>
      <c r="R189" s="78"/>
      <c r="S189" s="78"/>
      <c r="T189" s="78"/>
      <c r="U189" s="78"/>
      <c r="V189" s="78"/>
      <c r="W189" s="78"/>
      <c r="X189" s="78"/>
      <c r="Y189" s="78"/>
      <c r="Z189" s="78"/>
      <c r="AA189" s="78"/>
      <c r="AB189" s="78"/>
      <c r="AC189" s="78"/>
      <c r="AD189" s="78"/>
    </row>
    <row r="190" customFormat="false" ht="15" hidden="false" customHeight="true" outlineLevel="0" collapsed="false">
      <c r="A190" s="65" t="s">
        <v>323</v>
      </c>
      <c r="B190" s="65"/>
      <c r="C190" s="65"/>
      <c r="D190" s="65"/>
      <c r="E190" s="65"/>
      <c r="F190" s="65"/>
      <c r="G190" s="26"/>
      <c r="H190" s="56"/>
      <c r="I190" s="56"/>
      <c r="J190" s="56"/>
      <c r="K190" s="56"/>
      <c r="L190" s="56"/>
      <c r="M190" s="64"/>
      <c r="N190" s="64"/>
      <c r="O190" s="64"/>
      <c r="P190" s="64"/>
      <c r="Q190" s="64"/>
      <c r="R190" s="78"/>
      <c r="S190" s="78"/>
      <c r="T190" s="78"/>
      <c r="U190" s="78"/>
      <c r="V190" s="78"/>
      <c r="W190" s="78"/>
      <c r="X190" s="78"/>
      <c r="Y190" s="78"/>
      <c r="Z190" s="78"/>
      <c r="AA190" s="78"/>
      <c r="AB190" s="78"/>
      <c r="AC190" s="78"/>
      <c r="AD190" s="78"/>
    </row>
    <row r="191" customFormat="false" ht="15" hidden="false" customHeight="true" outlineLevel="0" collapsed="false">
      <c r="A191" s="65" t="s">
        <v>324</v>
      </c>
      <c r="B191" s="65"/>
      <c r="C191" s="65"/>
      <c r="D191" s="65"/>
      <c r="E191" s="65"/>
      <c r="F191" s="65"/>
      <c r="G191" s="26"/>
      <c r="H191" s="56"/>
      <c r="I191" s="56"/>
      <c r="J191" s="56"/>
      <c r="K191" s="56"/>
      <c r="L191" s="56"/>
      <c r="M191" s="64"/>
      <c r="N191" s="64"/>
      <c r="O191" s="64"/>
      <c r="P191" s="64"/>
      <c r="Q191" s="64"/>
      <c r="R191" s="78"/>
      <c r="S191" s="78"/>
      <c r="T191" s="78"/>
      <c r="U191" s="78"/>
      <c r="V191" s="78"/>
      <c r="W191" s="78"/>
      <c r="X191" s="78"/>
      <c r="Y191" s="78"/>
      <c r="Z191" s="78"/>
      <c r="AA191" s="78"/>
      <c r="AB191" s="78"/>
      <c r="AC191" s="78"/>
      <c r="AD191" s="78"/>
    </row>
    <row r="192" customFormat="false" ht="15" hidden="false" customHeight="true" outlineLevel="0" collapsed="false">
      <c r="A192" s="65" t="s">
        <v>325</v>
      </c>
      <c r="B192" s="65"/>
      <c r="C192" s="65"/>
      <c r="D192" s="65"/>
      <c r="E192" s="65"/>
      <c r="F192" s="65"/>
      <c r="G192" s="26"/>
      <c r="H192" s="56"/>
      <c r="I192" s="56"/>
      <c r="J192" s="56"/>
      <c r="K192" s="56"/>
      <c r="L192" s="56"/>
      <c r="M192" s="64"/>
      <c r="N192" s="64"/>
      <c r="O192" s="64"/>
      <c r="P192" s="64"/>
      <c r="Q192" s="64"/>
      <c r="R192" s="78"/>
      <c r="S192" s="78"/>
      <c r="T192" s="78"/>
      <c r="U192" s="78"/>
      <c r="V192" s="78"/>
      <c r="W192" s="78"/>
      <c r="X192" s="78"/>
      <c r="Y192" s="78"/>
      <c r="Z192" s="78"/>
      <c r="AA192" s="78"/>
      <c r="AB192" s="78"/>
      <c r="AC192" s="78"/>
      <c r="AD192" s="78"/>
    </row>
    <row r="193" customFormat="false" ht="15" hidden="false" customHeight="true" outlineLevel="0" collapsed="false">
      <c r="A193" s="65" t="s">
        <v>326</v>
      </c>
      <c r="B193" s="65"/>
      <c r="C193" s="65"/>
      <c r="D193" s="65"/>
      <c r="E193" s="65"/>
      <c r="F193" s="65"/>
      <c r="G193" s="26"/>
      <c r="H193" s="56"/>
      <c r="I193" s="56"/>
      <c r="J193" s="56"/>
      <c r="K193" s="56"/>
      <c r="L193" s="56"/>
      <c r="M193" s="64"/>
      <c r="N193" s="64"/>
      <c r="O193" s="64"/>
      <c r="P193" s="64"/>
      <c r="Q193" s="64"/>
      <c r="R193" s="78"/>
      <c r="S193" s="78"/>
      <c r="T193" s="78"/>
      <c r="U193" s="78"/>
      <c r="V193" s="78"/>
      <c r="W193" s="78"/>
      <c r="X193" s="78"/>
      <c r="Y193" s="78"/>
      <c r="Z193" s="78"/>
      <c r="AA193" s="78"/>
      <c r="AB193" s="78"/>
      <c r="AC193" s="78"/>
      <c r="AD193" s="78"/>
    </row>
    <row r="194" customFormat="false" ht="15" hidden="false" customHeight="true" outlineLevel="0" collapsed="false">
      <c r="A194" s="65" t="s">
        <v>327</v>
      </c>
      <c r="B194" s="65"/>
      <c r="C194" s="65"/>
      <c r="D194" s="65"/>
      <c r="E194" s="65"/>
      <c r="F194" s="65"/>
      <c r="G194" s="26"/>
      <c r="H194" s="56"/>
      <c r="I194" s="56"/>
      <c r="J194" s="56"/>
      <c r="K194" s="56"/>
      <c r="L194" s="56"/>
      <c r="M194" s="64"/>
      <c r="N194" s="64"/>
      <c r="O194" s="64"/>
      <c r="P194" s="64"/>
      <c r="Q194" s="64"/>
      <c r="R194" s="78"/>
      <c r="S194" s="78"/>
      <c r="T194" s="78"/>
      <c r="U194" s="78"/>
      <c r="V194" s="78"/>
      <c r="W194" s="78"/>
      <c r="X194" s="78"/>
      <c r="Y194" s="78"/>
      <c r="Z194" s="78"/>
      <c r="AA194" s="78"/>
      <c r="AB194" s="78"/>
      <c r="AC194" s="78"/>
      <c r="AD194" s="78"/>
    </row>
    <row r="195" customFormat="false" ht="15" hidden="false" customHeight="true" outlineLevel="0" collapsed="false">
      <c r="A195" s="65" t="s">
        <v>328</v>
      </c>
      <c r="B195" s="65"/>
      <c r="C195" s="65"/>
      <c r="D195" s="65"/>
      <c r="E195" s="65"/>
      <c r="F195" s="65"/>
      <c r="G195" s="26"/>
      <c r="H195" s="56"/>
      <c r="I195" s="56"/>
      <c r="J195" s="56"/>
      <c r="K195" s="56"/>
      <c r="L195" s="56"/>
      <c r="M195" s="64"/>
      <c r="N195" s="64"/>
      <c r="O195" s="64"/>
      <c r="P195" s="64"/>
      <c r="Q195" s="64"/>
      <c r="R195" s="78"/>
      <c r="S195" s="78"/>
      <c r="T195" s="78"/>
      <c r="U195" s="78"/>
      <c r="V195" s="78"/>
      <c r="W195" s="78"/>
      <c r="X195" s="78"/>
      <c r="Y195" s="78"/>
      <c r="Z195" s="78"/>
      <c r="AA195" s="78"/>
      <c r="AB195" s="78"/>
      <c r="AC195" s="78"/>
      <c r="AD195" s="78"/>
    </row>
    <row r="196" customFormat="false" ht="15" hidden="false" customHeight="true" outlineLevel="0" collapsed="false">
      <c r="A196" s="65" t="s">
        <v>329</v>
      </c>
      <c r="B196" s="65"/>
      <c r="C196" s="65"/>
      <c r="D196" s="65"/>
      <c r="E196" s="65"/>
      <c r="F196" s="65"/>
      <c r="G196" s="26"/>
      <c r="H196" s="56"/>
      <c r="I196" s="56"/>
      <c r="J196" s="56"/>
      <c r="K196" s="56"/>
      <c r="L196" s="56"/>
      <c r="M196" s="64"/>
      <c r="N196" s="64"/>
      <c r="O196" s="64"/>
      <c r="P196" s="64"/>
      <c r="Q196" s="64"/>
      <c r="R196" s="78"/>
      <c r="S196" s="78"/>
      <c r="T196" s="78"/>
      <c r="U196" s="78"/>
      <c r="V196" s="78"/>
      <c r="W196" s="78"/>
      <c r="X196" s="78"/>
      <c r="Y196" s="78"/>
      <c r="Z196" s="78"/>
      <c r="AA196" s="78"/>
      <c r="AB196" s="78"/>
      <c r="AC196" s="78"/>
      <c r="AD196" s="78"/>
    </row>
    <row r="197" customFormat="false" ht="15" hidden="false" customHeight="true" outlineLevel="0" collapsed="false">
      <c r="A197" s="65" t="s">
        <v>330</v>
      </c>
      <c r="B197" s="65"/>
      <c r="C197" s="65"/>
      <c r="D197" s="65"/>
      <c r="E197" s="65"/>
      <c r="F197" s="65"/>
      <c r="G197" s="26"/>
      <c r="H197" s="56"/>
      <c r="I197" s="56"/>
      <c r="J197" s="56"/>
      <c r="K197" s="56"/>
      <c r="L197" s="56"/>
      <c r="M197" s="64"/>
      <c r="N197" s="64"/>
      <c r="O197" s="64"/>
      <c r="P197" s="64"/>
      <c r="Q197" s="64"/>
      <c r="R197" s="78"/>
      <c r="S197" s="78"/>
      <c r="T197" s="78"/>
      <c r="U197" s="78"/>
      <c r="V197" s="78"/>
      <c r="W197" s="78"/>
      <c r="X197" s="78"/>
      <c r="Y197" s="78"/>
      <c r="Z197" s="78"/>
      <c r="AA197" s="78"/>
      <c r="AB197" s="78"/>
      <c r="AC197" s="78"/>
      <c r="AD197" s="78"/>
    </row>
    <row r="198" customFormat="false" ht="15" hidden="false" customHeight="true" outlineLevel="0" collapsed="false">
      <c r="A198" s="65" t="s">
        <v>331</v>
      </c>
      <c r="B198" s="65"/>
      <c r="C198" s="65"/>
      <c r="D198" s="65"/>
      <c r="E198" s="65"/>
      <c r="F198" s="65"/>
      <c r="G198" s="26"/>
      <c r="H198" s="56"/>
      <c r="I198" s="56"/>
      <c r="J198" s="56"/>
      <c r="K198" s="56"/>
      <c r="L198" s="56"/>
      <c r="M198" s="64"/>
      <c r="N198" s="64"/>
      <c r="O198" s="64"/>
      <c r="P198" s="64"/>
      <c r="Q198" s="64"/>
      <c r="R198" s="78"/>
      <c r="S198" s="78"/>
      <c r="T198" s="78"/>
      <c r="U198" s="78"/>
      <c r="V198" s="78"/>
      <c r="W198" s="78"/>
      <c r="X198" s="78"/>
      <c r="Y198" s="78"/>
      <c r="Z198" s="78"/>
      <c r="AA198" s="78"/>
      <c r="AB198" s="78"/>
      <c r="AC198" s="78"/>
      <c r="AD198" s="78"/>
    </row>
    <row r="199" customFormat="false" ht="15" hidden="false" customHeight="true" outlineLevel="0" collapsed="false">
      <c r="A199" s="65" t="s">
        <v>332</v>
      </c>
      <c r="B199" s="65"/>
      <c r="C199" s="65"/>
      <c r="D199" s="65"/>
      <c r="E199" s="65"/>
      <c r="F199" s="65"/>
      <c r="G199" s="26"/>
      <c r="H199" s="56"/>
      <c r="I199" s="56"/>
      <c r="J199" s="56"/>
      <c r="K199" s="56"/>
      <c r="L199" s="56"/>
      <c r="M199" s="64"/>
      <c r="N199" s="64"/>
      <c r="O199" s="64"/>
      <c r="P199" s="64"/>
      <c r="Q199" s="64"/>
      <c r="R199" s="78"/>
      <c r="S199" s="78"/>
      <c r="T199" s="78"/>
      <c r="U199" s="78"/>
      <c r="V199" s="78"/>
      <c r="W199" s="78"/>
      <c r="X199" s="78"/>
      <c r="Y199" s="78"/>
      <c r="Z199" s="78"/>
      <c r="AA199" s="78"/>
      <c r="AB199" s="78"/>
      <c r="AC199" s="78"/>
      <c r="AD199" s="78"/>
    </row>
    <row r="200" customFormat="false" ht="15" hidden="false" customHeight="true" outlineLevel="0" collapsed="false">
      <c r="A200" s="65" t="s">
        <v>333</v>
      </c>
      <c r="B200" s="65"/>
      <c r="C200" s="65"/>
      <c r="D200" s="65"/>
      <c r="E200" s="65"/>
      <c r="F200" s="65"/>
      <c r="G200" s="26"/>
      <c r="H200" s="56"/>
      <c r="I200" s="56"/>
      <c r="J200" s="56"/>
      <c r="K200" s="56"/>
      <c r="L200" s="56"/>
      <c r="M200" s="64"/>
      <c r="N200" s="64"/>
      <c r="O200" s="64"/>
      <c r="P200" s="64"/>
      <c r="Q200" s="64"/>
      <c r="R200" s="78"/>
      <c r="S200" s="78"/>
      <c r="T200" s="78"/>
      <c r="U200" s="78"/>
      <c r="V200" s="78"/>
      <c r="W200" s="78"/>
      <c r="X200" s="78"/>
      <c r="Y200" s="78"/>
      <c r="Z200" s="78"/>
      <c r="AA200" s="78"/>
      <c r="AB200" s="78"/>
      <c r="AC200" s="78"/>
      <c r="AD200" s="78"/>
    </row>
    <row r="201" customFormat="false" ht="14.25" hidden="false" customHeight="true" outlineLevel="0" collapsed="false">
      <c r="A201" s="65" t="s">
        <v>334</v>
      </c>
      <c r="B201" s="65"/>
      <c r="C201" s="65"/>
      <c r="D201" s="65"/>
      <c r="E201" s="65"/>
      <c r="F201" s="65"/>
      <c r="G201" s="79"/>
      <c r="H201" s="79"/>
      <c r="I201" s="79"/>
      <c r="J201" s="79"/>
      <c r="K201" s="79"/>
      <c r="L201" s="79"/>
      <c r="M201" s="79"/>
      <c r="N201" s="79"/>
      <c r="O201" s="79"/>
      <c r="P201" s="79"/>
      <c r="Q201" s="79"/>
      <c r="R201" s="78"/>
      <c r="S201" s="78"/>
      <c r="T201" s="78"/>
      <c r="U201" s="78"/>
      <c r="V201" s="78"/>
      <c r="W201" s="78"/>
      <c r="X201" s="78"/>
      <c r="Y201" s="78"/>
      <c r="Z201" s="78"/>
      <c r="AA201" s="78"/>
      <c r="AB201" s="78"/>
      <c r="AC201" s="78"/>
      <c r="AD201" s="78"/>
    </row>
    <row r="202" customFormat="false" ht="14.25" hidden="false" customHeight="true" outlineLevel="0" collapsed="false">
      <c r="A202" s="65" t="s">
        <v>335</v>
      </c>
      <c r="B202" s="65"/>
      <c r="C202" s="65"/>
      <c r="D202" s="65"/>
      <c r="E202" s="65"/>
      <c r="F202" s="65"/>
      <c r="G202" s="79"/>
      <c r="H202" s="79"/>
      <c r="I202" s="79"/>
      <c r="J202" s="79"/>
      <c r="K202" s="79"/>
      <c r="L202" s="79"/>
      <c r="M202" s="79"/>
      <c r="N202" s="79"/>
      <c r="O202" s="79"/>
      <c r="P202" s="79"/>
      <c r="Q202" s="79"/>
      <c r="R202" s="78"/>
      <c r="S202" s="78"/>
      <c r="T202" s="78"/>
      <c r="U202" s="78"/>
      <c r="V202" s="78"/>
      <c r="W202" s="78"/>
      <c r="X202" s="78"/>
      <c r="Y202" s="78"/>
      <c r="Z202" s="78"/>
      <c r="AA202" s="78"/>
      <c r="AB202" s="78"/>
      <c r="AC202" s="78"/>
      <c r="AD202" s="78"/>
    </row>
    <row r="203" customFormat="false" ht="14.25" hidden="false" customHeight="true" outlineLevel="0" collapsed="false">
      <c r="A203" s="65" t="s">
        <v>336</v>
      </c>
      <c r="B203" s="65"/>
      <c r="C203" s="65"/>
      <c r="D203" s="65"/>
      <c r="E203" s="65"/>
      <c r="F203" s="65"/>
      <c r="G203" s="79"/>
      <c r="H203" s="79"/>
      <c r="I203" s="79"/>
      <c r="J203" s="79"/>
      <c r="K203" s="79"/>
      <c r="L203" s="79"/>
      <c r="M203" s="79"/>
      <c r="N203" s="79"/>
      <c r="O203" s="79"/>
      <c r="P203" s="79"/>
      <c r="Q203" s="79"/>
      <c r="R203" s="78"/>
      <c r="S203" s="78"/>
      <c r="T203" s="78"/>
      <c r="U203" s="78"/>
      <c r="V203" s="78"/>
      <c r="W203" s="78"/>
      <c r="X203" s="78"/>
      <c r="Y203" s="78"/>
      <c r="Z203" s="78"/>
      <c r="AA203" s="78"/>
      <c r="AB203" s="78"/>
      <c r="AC203" s="78"/>
      <c r="AD203" s="78"/>
    </row>
    <row r="204" customFormat="false" ht="14.25" hidden="false" customHeight="true" outlineLevel="0" collapsed="false">
      <c r="A204" s="65" t="s">
        <v>337</v>
      </c>
      <c r="B204" s="65"/>
      <c r="C204" s="65"/>
      <c r="D204" s="65"/>
      <c r="E204" s="65"/>
      <c r="F204" s="65"/>
      <c r="G204" s="79"/>
      <c r="H204" s="79"/>
      <c r="I204" s="79"/>
      <c r="J204" s="79"/>
      <c r="K204" s="79"/>
      <c r="L204" s="79"/>
      <c r="M204" s="79"/>
      <c r="N204" s="79"/>
      <c r="O204" s="79"/>
      <c r="P204" s="79"/>
      <c r="Q204" s="79"/>
      <c r="R204" s="78"/>
      <c r="S204" s="78"/>
      <c r="T204" s="78"/>
      <c r="U204" s="78"/>
      <c r="V204" s="78"/>
      <c r="W204" s="78"/>
      <c r="X204" s="78"/>
      <c r="Y204" s="78"/>
      <c r="Z204" s="78"/>
      <c r="AA204" s="78"/>
      <c r="AB204" s="78"/>
      <c r="AC204" s="78"/>
      <c r="AD204" s="78"/>
    </row>
    <row r="205" customFormat="false" ht="14.25" hidden="false" customHeight="true" outlineLevel="0" collapsed="false">
      <c r="A205" s="65" t="s">
        <v>338</v>
      </c>
      <c r="B205" s="65"/>
      <c r="C205" s="65"/>
      <c r="D205" s="65"/>
      <c r="E205" s="65"/>
      <c r="F205" s="65"/>
      <c r="G205" s="79"/>
      <c r="H205" s="79"/>
      <c r="I205" s="79"/>
      <c r="J205" s="79"/>
      <c r="K205" s="79"/>
      <c r="L205" s="79"/>
      <c r="M205" s="79"/>
      <c r="N205" s="79"/>
      <c r="O205" s="79"/>
      <c r="P205" s="79"/>
      <c r="Q205" s="79"/>
      <c r="R205" s="78"/>
      <c r="S205" s="78"/>
      <c r="T205" s="78"/>
      <c r="U205" s="78"/>
      <c r="V205" s="78"/>
      <c r="W205" s="78"/>
      <c r="X205" s="78"/>
      <c r="Y205" s="78"/>
      <c r="Z205" s="78"/>
      <c r="AA205" s="78"/>
      <c r="AB205" s="78"/>
      <c r="AC205" s="78"/>
      <c r="AD205" s="78"/>
    </row>
    <row r="206" customFormat="false" ht="14.25" hidden="false" customHeight="true" outlineLevel="0" collapsed="false">
      <c r="A206" s="65" t="s">
        <v>339</v>
      </c>
      <c r="B206" s="65"/>
      <c r="C206" s="65"/>
      <c r="D206" s="65"/>
      <c r="E206" s="65"/>
      <c r="F206" s="65"/>
      <c r="G206" s="79"/>
      <c r="H206" s="79"/>
      <c r="I206" s="79"/>
      <c r="J206" s="79"/>
      <c r="K206" s="79"/>
      <c r="L206" s="79"/>
      <c r="M206" s="79"/>
      <c r="N206" s="79"/>
      <c r="O206" s="79"/>
      <c r="P206" s="79"/>
      <c r="Q206" s="79"/>
      <c r="R206" s="78"/>
      <c r="S206" s="78"/>
      <c r="T206" s="78"/>
      <c r="U206" s="78"/>
      <c r="V206" s="78"/>
      <c r="W206" s="78"/>
      <c r="X206" s="78"/>
      <c r="Y206" s="78"/>
      <c r="Z206" s="78"/>
      <c r="AA206" s="78"/>
      <c r="AB206" s="78"/>
      <c r="AC206" s="78"/>
      <c r="AD206" s="78"/>
    </row>
    <row r="207" customFormat="false" ht="14.25" hidden="false" customHeight="true" outlineLevel="0" collapsed="false">
      <c r="A207" s="65" t="s">
        <v>340</v>
      </c>
      <c r="B207" s="65"/>
      <c r="C207" s="65"/>
      <c r="D207" s="65"/>
      <c r="E207" s="65"/>
      <c r="F207" s="65"/>
      <c r="G207" s="79"/>
      <c r="H207" s="79"/>
      <c r="I207" s="79"/>
      <c r="J207" s="79"/>
      <c r="K207" s="79"/>
      <c r="L207" s="79"/>
      <c r="M207" s="79"/>
      <c r="N207" s="79"/>
      <c r="O207" s="79"/>
      <c r="P207" s="79"/>
      <c r="Q207" s="79"/>
      <c r="R207" s="78"/>
      <c r="S207" s="78"/>
      <c r="T207" s="78"/>
      <c r="U207" s="78"/>
      <c r="V207" s="78"/>
      <c r="W207" s="78"/>
      <c r="X207" s="78"/>
      <c r="Y207" s="78"/>
      <c r="Z207" s="78"/>
      <c r="AA207" s="78"/>
      <c r="AB207" s="78"/>
      <c r="AC207" s="78"/>
      <c r="AD207" s="78"/>
    </row>
    <row r="208" customFormat="false" ht="14.25" hidden="false" customHeight="true" outlineLevel="0" collapsed="false">
      <c r="A208" s="65" t="s">
        <v>341</v>
      </c>
      <c r="B208" s="65"/>
      <c r="C208" s="65"/>
      <c r="D208" s="65"/>
      <c r="E208" s="65"/>
      <c r="F208" s="65"/>
      <c r="G208" s="79"/>
      <c r="H208" s="79"/>
      <c r="I208" s="79"/>
      <c r="J208" s="79"/>
      <c r="K208" s="79"/>
      <c r="L208" s="79"/>
      <c r="M208" s="79"/>
      <c r="N208" s="79"/>
      <c r="O208" s="79"/>
      <c r="P208" s="79"/>
      <c r="Q208" s="79"/>
      <c r="R208" s="78"/>
      <c r="S208" s="78"/>
      <c r="T208" s="78"/>
      <c r="U208" s="78"/>
      <c r="V208" s="78"/>
      <c r="W208" s="78"/>
      <c r="X208" s="78"/>
      <c r="Y208" s="78"/>
      <c r="Z208" s="78"/>
      <c r="AA208" s="78"/>
      <c r="AB208" s="78"/>
      <c r="AC208" s="78"/>
      <c r="AD208" s="78"/>
    </row>
    <row r="209" customFormat="false" ht="14.25" hidden="false" customHeight="true" outlineLevel="0" collapsed="false">
      <c r="A209" s="65" t="s">
        <v>342</v>
      </c>
      <c r="B209" s="65"/>
      <c r="C209" s="65"/>
      <c r="D209" s="65"/>
      <c r="E209" s="65"/>
      <c r="F209" s="65"/>
      <c r="G209" s="79"/>
      <c r="H209" s="79"/>
      <c r="I209" s="79"/>
      <c r="J209" s="79"/>
      <c r="K209" s="79"/>
      <c r="L209" s="79"/>
      <c r="M209" s="79"/>
      <c r="N209" s="79"/>
      <c r="O209" s="79"/>
      <c r="P209" s="79"/>
      <c r="Q209" s="79"/>
      <c r="R209" s="78"/>
      <c r="S209" s="78"/>
      <c r="T209" s="78"/>
      <c r="U209" s="78"/>
      <c r="V209" s="78"/>
      <c r="W209" s="78"/>
      <c r="X209" s="78"/>
      <c r="Y209" s="78"/>
      <c r="Z209" s="78"/>
      <c r="AA209" s="78"/>
      <c r="AB209" s="78"/>
      <c r="AC209" s="78"/>
      <c r="AD209" s="78"/>
    </row>
    <row r="210" customFormat="false" ht="14.25" hidden="false" customHeight="true" outlineLevel="0" collapsed="false">
      <c r="A210" s="65" t="s">
        <v>343</v>
      </c>
      <c r="B210" s="65"/>
      <c r="C210" s="65"/>
      <c r="D210" s="65"/>
      <c r="E210" s="65"/>
      <c r="F210" s="65"/>
      <c r="G210" s="79"/>
      <c r="H210" s="79"/>
      <c r="I210" s="79"/>
      <c r="J210" s="79"/>
      <c r="K210" s="79"/>
      <c r="L210" s="79"/>
      <c r="M210" s="79"/>
      <c r="N210" s="79"/>
      <c r="O210" s="79"/>
      <c r="P210" s="79"/>
      <c r="Q210" s="79"/>
      <c r="R210" s="78"/>
      <c r="S210" s="78"/>
      <c r="T210" s="78"/>
      <c r="U210" s="78"/>
      <c r="V210" s="78"/>
      <c r="W210" s="78"/>
      <c r="X210" s="78"/>
      <c r="Y210" s="78"/>
      <c r="Z210" s="78"/>
      <c r="AA210" s="78"/>
      <c r="AB210" s="78"/>
      <c r="AC210" s="78"/>
      <c r="AD210" s="78"/>
    </row>
    <row r="211" customFormat="false" ht="14.25" hidden="false" customHeight="true" outlineLevel="0" collapsed="false">
      <c r="A211" s="65" t="s">
        <v>344</v>
      </c>
      <c r="B211" s="65"/>
      <c r="C211" s="65"/>
      <c r="D211" s="65"/>
      <c r="E211" s="65"/>
      <c r="F211" s="65"/>
      <c r="G211" s="79"/>
      <c r="H211" s="79"/>
      <c r="I211" s="79"/>
      <c r="J211" s="79"/>
      <c r="K211" s="79"/>
      <c r="L211" s="79"/>
      <c r="M211" s="79"/>
      <c r="N211" s="79"/>
      <c r="O211" s="79"/>
      <c r="P211" s="79"/>
      <c r="Q211" s="79"/>
      <c r="R211" s="78"/>
      <c r="S211" s="78"/>
      <c r="T211" s="78"/>
      <c r="U211" s="78"/>
      <c r="V211" s="78"/>
      <c r="W211" s="78"/>
      <c r="X211" s="78"/>
      <c r="Y211" s="78"/>
      <c r="Z211" s="78"/>
      <c r="AA211" s="78"/>
      <c r="AB211" s="78"/>
      <c r="AC211" s="78"/>
      <c r="AD211" s="78"/>
    </row>
    <row r="212" customFormat="false" ht="14.25" hidden="false" customHeight="true" outlineLevel="0" collapsed="false">
      <c r="A212" s="65" t="s">
        <v>345</v>
      </c>
      <c r="B212" s="65"/>
      <c r="C212" s="65"/>
      <c r="D212" s="65"/>
      <c r="E212" s="65"/>
      <c r="F212" s="65"/>
      <c r="G212" s="79"/>
      <c r="H212" s="79"/>
      <c r="I212" s="79"/>
      <c r="J212" s="79"/>
      <c r="K212" s="79"/>
      <c r="L212" s="79"/>
      <c r="M212" s="79"/>
      <c r="N212" s="79"/>
      <c r="O212" s="79"/>
      <c r="P212" s="79"/>
      <c r="Q212" s="79"/>
      <c r="R212" s="78"/>
      <c r="S212" s="78"/>
      <c r="T212" s="78"/>
      <c r="U212" s="78"/>
      <c r="V212" s="78"/>
      <c r="W212" s="78"/>
      <c r="X212" s="78"/>
      <c r="Y212" s="78"/>
      <c r="Z212" s="78"/>
      <c r="AA212" s="78"/>
      <c r="AB212" s="78"/>
      <c r="AC212" s="78"/>
      <c r="AD212" s="78"/>
    </row>
    <row r="213" customFormat="false" ht="14.25" hidden="false" customHeight="true" outlineLevel="0" collapsed="false">
      <c r="A213" s="65" t="s">
        <v>346</v>
      </c>
      <c r="B213" s="65"/>
      <c r="C213" s="65"/>
      <c r="D213" s="65"/>
      <c r="E213" s="65"/>
      <c r="F213" s="65"/>
      <c r="G213" s="79"/>
      <c r="H213" s="79"/>
      <c r="I213" s="79"/>
      <c r="J213" s="79"/>
      <c r="K213" s="79"/>
      <c r="L213" s="79"/>
      <c r="M213" s="79"/>
      <c r="N213" s="79"/>
      <c r="O213" s="79"/>
      <c r="P213" s="79"/>
      <c r="Q213" s="79"/>
      <c r="R213" s="78"/>
      <c r="S213" s="78"/>
      <c r="T213" s="78"/>
      <c r="U213" s="78"/>
      <c r="V213" s="78"/>
      <c r="W213" s="78"/>
      <c r="X213" s="78"/>
      <c r="Y213" s="78"/>
      <c r="Z213" s="78"/>
      <c r="AA213" s="78"/>
      <c r="AB213" s="78"/>
      <c r="AC213" s="78"/>
      <c r="AD213" s="78"/>
    </row>
    <row r="214" customFormat="false" ht="14.25" hidden="false" customHeight="true" outlineLevel="0" collapsed="false">
      <c r="A214" s="65" t="s">
        <v>347</v>
      </c>
      <c r="B214" s="65"/>
      <c r="C214" s="65"/>
      <c r="D214" s="65"/>
      <c r="E214" s="65"/>
      <c r="F214" s="65"/>
      <c r="G214" s="79"/>
      <c r="H214" s="79"/>
      <c r="I214" s="79"/>
      <c r="J214" s="79"/>
      <c r="K214" s="79"/>
      <c r="L214" s="79"/>
      <c r="M214" s="79"/>
      <c r="N214" s="79"/>
      <c r="O214" s="79"/>
      <c r="P214" s="79"/>
      <c r="Q214" s="79"/>
      <c r="R214" s="78"/>
      <c r="S214" s="78"/>
      <c r="T214" s="78"/>
      <c r="U214" s="78"/>
      <c r="V214" s="78"/>
      <c r="W214" s="78"/>
      <c r="X214" s="78"/>
      <c r="Y214" s="78"/>
      <c r="Z214" s="78"/>
      <c r="AA214" s="78"/>
      <c r="AB214" s="78"/>
      <c r="AC214" s="78"/>
      <c r="AD214" s="78"/>
    </row>
    <row r="215" customFormat="false" ht="14.25" hidden="false" customHeight="true" outlineLevel="0" collapsed="false">
      <c r="A215" s="65" t="s">
        <v>348</v>
      </c>
      <c r="B215" s="65"/>
      <c r="C215" s="65"/>
      <c r="D215" s="65"/>
      <c r="E215" s="65"/>
      <c r="F215" s="65"/>
      <c r="G215" s="79"/>
      <c r="H215" s="79"/>
      <c r="I215" s="79"/>
      <c r="J215" s="79"/>
      <c r="K215" s="79"/>
      <c r="L215" s="79"/>
      <c r="M215" s="79"/>
      <c r="N215" s="79"/>
      <c r="O215" s="79"/>
      <c r="P215" s="79"/>
      <c r="Q215" s="79"/>
      <c r="R215" s="78"/>
      <c r="S215" s="78"/>
      <c r="T215" s="78"/>
      <c r="U215" s="78"/>
      <c r="V215" s="78"/>
      <c r="W215" s="78"/>
      <c r="X215" s="78"/>
      <c r="Y215" s="78"/>
      <c r="Z215" s="78"/>
      <c r="AA215" s="78"/>
      <c r="AB215" s="78"/>
      <c r="AC215" s="78"/>
      <c r="AD215" s="78"/>
    </row>
    <row r="216" customFormat="false" ht="14.25" hidden="false" customHeight="true" outlineLevel="0" collapsed="false">
      <c r="A216" s="65" t="s">
        <v>349</v>
      </c>
      <c r="B216" s="65"/>
      <c r="C216" s="65"/>
      <c r="D216" s="65"/>
      <c r="E216" s="65"/>
      <c r="F216" s="65"/>
      <c r="G216" s="79"/>
      <c r="H216" s="79"/>
      <c r="I216" s="79"/>
      <c r="J216" s="79"/>
      <c r="K216" s="79"/>
      <c r="L216" s="79"/>
      <c r="M216" s="79"/>
      <c r="N216" s="79"/>
      <c r="O216" s="79"/>
      <c r="P216" s="79"/>
      <c r="Q216" s="79"/>
      <c r="R216" s="78"/>
      <c r="S216" s="78"/>
      <c r="T216" s="78"/>
      <c r="U216" s="78"/>
      <c r="V216" s="78"/>
      <c r="W216" s="78"/>
      <c r="X216" s="78"/>
      <c r="Y216" s="78"/>
      <c r="Z216" s="78"/>
      <c r="AA216" s="78"/>
      <c r="AB216" s="78"/>
      <c r="AC216" s="78"/>
      <c r="AD216" s="78"/>
    </row>
    <row r="217" customFormat="false" ht="14.25" hidden="false" customHeight="true" outlineLevel="0" collapsed="false">
      <c r="A217" s="65" t="s">
        <v>350</v>
      </c>
      <c r="B217" s="65"/>
      <c r="C217" s="65"/>
      <c r="D217" s="65"/>
      <c r="E217" s="65"/>
      <c r="F217" s="65"/>
      <c r="G217" s="79"/>
      <c r="H217" s="79"/>
      <c r="I217" s="79"/>
      <c r="J217" s="79"/>
      <c r="K217" s="79"/>
      <c r="L217" s="79"/>
      <c r="M217" s="79"/>
      <c r="N217" s="79"/>
      <c r="O217" s="79"/>
      <c r="P217" s="79"/>
      <c r="Q217" s="79"/>
      <c r="R217" s="78"/>
      <c r="S217" s="78"/>
      <c r="T217" s="78"/>
      <c r="U217" s="78"/>
      <c r="V217" s="78"/>
      <c r="W217" s="78"/>
      <c r="X217" s="78"/>
      <c r="Y217" s="78"/>
      <c r="Z217" s="78"/>
      <c r="AA217" s="78"/>
      <c r="AB217" s="78"/>
      <c r="AC217" s="78"/>
      <c r="AD217" s="78"/>
    </row>
    <row r="218" customFormat="false" ht="14.25" hidden="false" customHeight="true" outlineLevel="0" collapsed="false">
      <c r="A218" s="65" t="s">
        <v>351</v>
      </c>
      <c r="B218" s="65"/>
      <c r="C218" s="65"/>
      <c r="D218" s="65"/>
      <c r="E218" s="65"/>
      <c r="F218" s="65"/>
      <c r="G218" s="79"/>
      <c r="H218" s="79"/>
      <c r="I218" s="79"/>
      <c r="J218" s="79"/>
      <c r="K218" s="79"/>
      <c r="L218" s="79"/>
      <c r="M218" s="79"/>
      <c r="N218" s="79"/>
      <c r="O218" s="79"/>
      <c r="P218" s="79"/>
      <c r="Q218" s="79"/>
      <c r="R218" s="78"/>
      <c r="S218" s="78"/>
      <c r="T218" s="78"/>
      <c r="U218" s="78"/>
      <c r="V218" s="78"/>
      <c r="W218" s="78"/>
      <c r="X218" s="78"/>
      <c r="Y218" s="78"/>
      <c r="Z218" s="78"/>
      <c r="AA218" s="78"/>
      <c r="AB218" s="78"/>
      <c r="AC218" s="78"/>
      <c r="AD218" s="78"/>
    </row>
    <row r="219" customFormat="false" ht="14.25" hidden="false" customHeight="true" outlineLevel="0" collapsed="false">
      <c r="A219" s="65" t="s">
        <v>352</v>
      </c>
      <c r="B219" s="65"/>
      <c r="C219" s="65"/>
      <c r="D219" s="65"/>
      <c r="E219" s="65"/>
      <c r="F219" s="65"/>
      <c r="G219" s="79"/>
      <c r="H219" s="79"/>
      <c r="I219" s="79"/>
      <c r="J219" s="79"/>
      <c r="K219" s="79"/>
      <c r="L219" s="79"/>
      <c r="M219" s="79"/>
      <c r="N219" s="79"/>
      <c r="O219" s="79"/>
      <c r="P219" s="79"/>
      <c r="Q219" s="79"/>
      <c r="R219" s="78"/>
      <c r="S219" s="78"/>
      <c r="T219" s="78"/>
      <c r="U219" s="78"/>
      <c r="V219" s="78"/>
      <c r="W219" s="78"/>
      <c r="X219" s="78"/>
      <c r="Y219" s="78"/>
      <c r="Z219" s="78"/>
      <c r="AA219" s="78"/>
      <c r="AB219" s="78"/>
      <c r="AC219" s="78"/>
      <c r="AD219" s="78"/>
    </row>
    <row r="220" customFormat="false" ht="14.25" hidden="false" customHeight="true" outlineLevel="0" collapsed="false">
      <c r="A220" s="65" t="s">
        <v>353</v>
      </c>
      <c r="B220" s="65"/>
      <c r="C220" s="65"/>
      <c r="D220" s="65"/>
      <c r="E220" s="65"/>
      <c r="F220" s="65"/>
      <c r="G220" s="79"/>
      <c r="H220" s="79"/>
      <c r="I220" s="79"/>
      <c r="J220" s="79"/>
      <c r="K220" s="79"/>
      <c r="L220" s="79"/>
      <c r="M220" s="79"/>
      <c r="N220" s="79"/>
      <c r="O220" s="79"/>
      <c r="P220" s="79"/>
      <c r="Q220" s="79"/>
      <c r="R220" s="78"/>
      <c r="S220" s="78"/>
      <c r="T220" s="78"/>
      <c r="U220" s="78"/>
      <c r="V220" s="78"/>
      <c r="W220" s="78"/>
      <c r="X220" s="78"/>
      <c r="Y220" s="78"/>
      <c r="Z220" s="78"/>
      <c r="AA220" s="78"/>
      <c r="AB220" s="78"/>
      <c r="AC220" s="78"/>
      <c r="AD220" s="78"/>
    </row>
    <row r="221" customFormat="false" ht="14.25" hidden="false" customHeight="true" outlineLevel="0" collapsed="false">
      <c r="A221" s="80"/>
      <c r="B221" s="80"/>
      <c r="C221" s="80"/>
      <c r="D221" s="80"/>
      <c r="E221" s="80"/>
      <c r="F221" s="80"/>
      <c r="G221" s="80"/>
      <c r="H221" s="80"/>
      <c r="I221" s="80"/>
      <c r="J221" s="80"/>
      <c r="K221" s="80"/>
      <c r="L221" s="80"/>
      <c r="M221" s="80"/>
      <c r="N221" s="80"/>
      <c r="O221" s="80"/>
      <c r="P221" s="80"/>
      <c r="Q221" s="80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</row>
    <row r="222" customFormat="false" ht="14.25" hidden="false" customHeight="true" outlineLevel="0" collapsed="false">
      <c r="A222" s="80"/>
      <c r="B222" s="80"/>
      <c r="C222" s="80"/>
      <c r="D222" s="80"/>
      <c r="E222" s="80"/>
      <c r="F222" s="80"/>
      <c r="G222" s="80"/>
      <c r="H222" s="80"/>
      <c r="I222" s="80"/>
      <c r="J222" s="80"/>
      <c r="K222" s="80"/>
      <c r="L222" s="80"/>
      <c r="M222" s="80"/>
      <c r="N222" s="80"/>
      <c r="O222" s="80"/>
      <c r="P222" s="80"/>
      <c r="Q222" s="80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</row>
    <row r="223" customFormat="false" ht="14.25" hidden="false" customHeight="true" outlineLevel="0" collapsed="false">
      <c r="A223" s="80"/>
      <c r="B223" s="80"/>
      <c r="C223" s="80"/>
      <c r="D223" s="80"/>
      <c r="E223" s="80"/>
      <c r="F223" s="80"/>
      <c r="G223" s="80"/>
      <c r="H223" s="80"/>
      <c r="I223" s="80"/>
      <c r="J223" s="80"/>
      <c r="K223" s="80"/>
      <c r="L223" s="80"/>
      <c r="M223" s="80"/>
      <c r="N223" s="80"/>
      <c r="O223" s="80"/>
      <c r="P223" s="80"/>
      <c r="Q223" s="80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</row>
    <row r="224" customFormat="false" ht="14.25" hidden="false" customHeight="true" outlineLevel="0" collapsed="false">
      <c r="A224" s="80"/>
      <c r="B224" s="80"/>
      <c r="C224" s="80"/>
      <c r="D224" s="80"/>
      <c r="E224" s="80"/>
      <c r="F224" s="80"/>
      <c r="G224" s="80"/>
      <c r="H224" s="80"/>
      <c r="I224" s="80"/>
      <c r="J224" s="80"/>
      <c r="K224" s="80"/>
      <c r="L224" s="80"/>
      <c r="M224" s="80"/>
      <c r="N224" s="80"/>
      <c r="O224" s="80"/>
      <c r="P224" s="80"/>
      <c r="Q224" s="80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</row>
    <row r="225" customFormat="false" ht="14.25" hidden="false" customHeight="true" outlineLevel="0" collapsed="false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</row>
    <row r="226" customFormat="false" ht="14.25" hidden="false" customHeight="true" outlineLevel="0" collapsed="false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</row>
    <row r="227" customFormat="false" ht="14.25" hidden="false" customHeight="true" outlineLevel="0" collapsed="false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</row>
    <row r="228" customFormat="false" ht="14.25" hidden="false" customHeight="true" outlineLevel="0" collapsed="false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</row>
    <row r="229" customFormat="false" ht="14.25" hidden="false" customHeight="true" outlineLevel="0" collapsed="false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</row>
    <row r="230" customFormat="false" ht="14.25" hidden="false" customHeight="true" outlineLevel="0" collapsed="false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</row>
    <row r="231" customFormat="false" ht="14.25" hidden="false" customHeight="true" outlineLevel="0" collapsed="false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</row>
    <row r="232" customFormat="false" ht="14.25" hidden="false" customHeight="true" outlineLevel="0" collapsed="false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</row>
    <row r="233" customFormat="false" ht="14.25" hidden="false" customHeight="true" outlineLevel="0" collapsed="false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</row>
    <row r="234" customFormat="false" ht="14.25" hidden="false" customHeight="true" outlineLevel="0" collapsed="false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</row>
    <row r="235" customFormat="false" ht="14.25" hidden="false" customHeight="true" outlineLevel="0" collapsed="false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</row>
    <row r="236" customFormat="false" ht="14.25" hidden="false" customHeight="true" outlineLevel="0" collapsed="false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</row>
    <row r="237" customFormat="false" ht="14.25" hidden="false" customHeight="true" outlineLevel="0" collapsed="false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</row>
    <row r="238" customFormat="false" ht="14.25" hidden="false" customHeight="true" outlineLevel="0" collapsed="false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</row>
    <row r="239" customFormat="false" ht="14.25" hidden="false" customHeight="true" outlineLevel="0" collapsed="false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</row>
    <row r="240" customFormat="false" ht="14.25" hidden="false" customHeight="true" outlineLevel="0" collapsed="false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</row>
    <row r="241" customFormat="false" ht="14.25" hidden="false" customHeight="true" outlineLevel="0" collapsed="false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</row>
    <row r="242" customFormat="false" ht="14.25" hidden="false" customHeight="true" outlineLevel="0" collapsed="false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</row>
    <row r="243" customFormat="false" ht="14.25" hidden="false" customHeight="true" outlineLevel="0" collapsed="false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</row>
    <row r="244" customFormat="false" ht="14.25" hidden="false" customHeight="true" outlineLevel="0" collapsed="false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</row>
    <row r="245" customFormat="false" ht="14.25" hidden="false" customHeight="true" outlineLevel="0" collapsed="false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</row>
    <row r="246" customFormat="false" ht="14.25" hidden="false" customHeight="true" outlineLevel="0" collapsed="false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</row>
    <row r="247" customFormat="false" ht="14.25" hidden="false" customHeight="true" outlineLevel="0" collapsed="false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</row>
    <row r="248" customFormat="false" ht="14.25" hidden="false" customHeight="true" outlineLevel="0" collapsed="false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</row>
    <row r="249" customFormat="false" ht="14.25" hidden="false" customHeight="true" outlineLevel="0" collapsed="false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</row>
    <row r="250" customFormat="false" ht="14.25" hidden="false" customHeight="true" outlineLevel="0" collapsed="false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</row>
    <row r="251" customFormat="false" ht="14.25" hidden="false" customHeight="true" outlineLevel="0" collapsed="false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</row>
    <row r="252" customFormat="false" ht="14.25" hidden="false" customHeight="true" outlineLevel="0" collapsed="false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</row>
    <row r="253" customFormat="false" ht="14.25" hidden="false" customHeight="true" outlineLevel="0" collapsed="false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</row>
    <row r="254" customFormat="false" ht="14.25" hidden="false" customHeight="true" outlineLevel="0" collapsed="false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</row>
    <row r="255" customFormat="false" ht="14.25" hidden="false" customHeight="true" outlineLevel="0" collapsed="false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</row>
    <row r="256" customFormat="false" ht="14.25" hidden="false" customHeight="true" outlineLevel="0" collapsed="false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</row>
    <row r="257" customFormat="false" ht="14.25" hidden="false" customHeight="true" outlineLevel="0" collapsed="false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</row>
    <row r="258" customFormat="false" ht="14.25" hidden="false" customHeight="true" outlineLevel="0" collapsed="false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</row>
    <row r="259" customFormat="false" ht="14.25" hidden="false" customHeight="true" outlineLevel="0" collapsed="false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</row>
    <row r="260" customFormat="false" ht="14.25" hidden="false" customHeight="true" outlineLevel="0" collapsed="false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</row>
    <row r="261" customFormat="false" ht="14.25" hidden="false" customHeight="true" outlineLevel="0" collapsed="false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</row>
    <row r="262" customFormat="false" ht="14.25" hidden="false" customHeight="true" outlineLevel="0" collapsed="false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</row>
    <row r="263" customFormat="false" ht="14.25" hidden="false" customHeight="true" outlineLevel="0" collapsed="false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</row>
    <row r="264" customFormat="false" ht="14.25" hidden="false" customHeight="true" outlineLevel="0" collapsed="false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</row>
    <row r="265" customFormat="false" ht="14.25" hidden="false" customHeight="true" outlineLevel="0" collapsed="false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</row>
    <row r="266" customFormat="false" ht="14.25" hidden="false" customHeight="true" outlineLevel="0" collapsed="false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</row>
    <row r="267" customFormat="false" ht="14.25" hidden="false" customHeight="true" outlineLevel="0" collapsed="false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</row>
    <row r="268" customFormat="false" ht="14.25" hidden="false" customHeight="true" outlineLevel="0" collapsed="false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</row>
    <row r="269" customFormat="false" ht="14.25" hidden="false" customHeight="true" outlineLevel="0" collapsed="false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</row>
    <row r="270" customFormat="false" ht="14.25" hidden="false" customHeight="true" outlineLevel="0" collapsed="false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</row>
    <row r="271" customFormat="false" ht="14.25" hidden="false" customHeight="true" outlineLevel="0" collapsed="false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</row>
    <row r="272" customFormat="false" ht="14.25" hidden="false" customHeight="true" outlineLevel="0" collapsed="false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</row>
    <row r="273" customFormat="false" ht="14.25" hidden="false" customHeight="true" outlineLevel="0" collapsed="false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</row>
    <row r="274" customFormat="false" ht="14.25" hidden="false" customHeight="true" outlineLevel="0" collapsed="false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</row>
    <row r="275" customFormat="false" ht="14.25" hidden="false" customHeight="true" outlineLevel="0" collapsed="false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</row>
    <row r="276" customFormat="false" ht="14.25" hidden="false" customHeight="true" outlineLevel="0" collapsed="false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</row>
    <row r="277" customFormat="false" ht="14.25" hidden="false" customHeight="true" outlineLevel="0" collapsed="false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</row>
    <row r="278" customFormat="false" ht="14.25" hidden="false" customHeight="true" outlineLevel="0" collapsed="false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</row>
    <row r="279" customFormat="false" ht="14.25" hidden="false" customHeight="true" outlineLevel="0" collapsed="false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</row>
    <row r="280" customFormat="false" ht="14.25" hidden="false" customHeight="true" outlineLevel="0" collapsed="false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</row>
    <row r="281" customFormat="false" ht="14.25" hidden="false" customHeight="true" outlineLevel="0" collapsed="false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</row>
    <row r="282" customFormat="false" ht="14.25" hidden="false" customHeight="true" outlineLevel="0" collapsed="false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</row>
    <row r="283" customFormat="false" ht="14.25" hidden="false" customHeight="true" outlineLevel="0" collapsed="false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</row>
    <row r="284" customFormat="false" ht="14.25" hidden="false" customHeight="true" outlineLevel="0" collapsed="false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</row>
    <row r="285" customFormat="false" ht="14.25" hidden="false" customHeight="true" outlineLevel="0" collapsed="false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</row>
    <row r="286" customFormat="false" ht="14.25" hidden="false" customHeight="true" outlineLevel="0" collapsed="false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</row>
    <row r="287" customFormat="false" ht="14.25" hidden="false" customHeight="true" outlineLevel="0" collapsed="false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</row>
    <row r="288" customFormat="false" ht="14.25" hidden="false" customHeight="true" outlineLevel="0" collapsed="false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</row>
    <row r="289" customFormat="false" ht="14.25" hidden="false" customHeight="true" outlineLevel="0" collapsed="false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</row>
    <row r="290" customFormat="false" ht="14.25" hidden="false" customHeight="true" outlineLevel="0" collapsed="false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</row>
    <row r="291" customFormat="false" ht="14.25" hidden="false" customHeight="true" outlineLevel="0" collapsed="false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</row>
    <row r="292" customFormat="false" ht="14.25" hidden="false" customHeight="true" outlineLevel="0" collapsed="false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</row>
    <row r="293" customFormat="false" ht="14.25" hidden="false" customHeight="true" outlineLevel="0" collapsed="false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</row>
    <row r="294" customFormat="false" ht="14.25" hidden="false" customHeight="true" outlineLevel="0" collapsed="false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</row>
    <row r="295" customFormat="false" ht="14.25" hidden="false" customHeight="true" outlineLevel="0" collapsed="false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</row>
    <row r="296" customFormat="false" ht="14.25" hidden="false" customHeight="true" outlineLevel="0" collapsed="false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</row>
    <row r="297" customFormat="false" ht="14.25" hidden="false" customHeight="true" outlineLevel="0" collapsed="false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</row>
    <row r="298" customFormat="false" ht="14.25" hidden="false" customHeight="true" outlineLevel="0" collapsed="false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</row>
    <row r="299" customFormat="false" ht="14.25" hidden="false" customHeight="true" outlineLevel="0" collapsed="false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</row>
    <row r="300" customFormat="false" ht="14.25" hidden="false" customHeight="true" outlineLevel="0" collapsed="false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</row>
    <row r="301" customFormat="false" ht="14.25" hidden="false" customHeight="true" outlineLevel="0" collapsed="false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</row>
    <row r="302" customFormat="false" ht="14.25" hidden="false" customHeight="true" outlineLevel="0" collapsed="false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</row>
    <row r="303" customFormat="false" ht="14.25" hidden="false" customHeight="true" outlineLevel="0" collapsed="false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</row>
    <row r="304" customFormat="false" ht="14.25" hidden="false" customHeight="true" outlineLevel="0" collapsed="false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</row>
    <row r="305" customFormat="false" ht="14.25" hidden="false" customHeight="true" outlineLevel="0" collapsed="false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</row>
    <row r="306" customFormat="false" ht="14.25" hidden="false" customHeight="true" outlineLevel="0" collapsed="false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</row>
    <row r="307" customFormat="false" ht="14.25" hidden="false" customHeight="true" outlineLevel="0" collapsed="false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</row>
    <row r="308" customFormat="false" ht="14.25" hidden="false" customHeight="true" outlineLevel="0" collapsed="false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</row>
    <row r="309" customFormat="false" ht="14.25" hidden="false" customHeight="true" outlineLevel="0" collapsed="false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</row>
    <row r="310" customFormat="false" ht="14.25" hidden="false" customHeight="true" outlineLevel="0" collapsed="false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</row>
    <row r="311" customFormat="false" ht="14.25" hidden="false" customHeight="true" outlineLevel="0" collapsed="false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</row>
    <row r="312" customFormat="false" ht="14.25" hidden="false" customHeight="true" outlineLevel="0" collapsed="false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</row>
    <row r="313" customFormat="false" ht="14.25" hidden="false" customHeight="true" outlineLevel="0" collapsed="false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</row>
    <row r="314" customFormat="false" ht="14.25" hidden="false" customHeight="true" outlineLevel="0" collapsed="false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</row>
    <row r="315" customFormat="false" ht="14.25" hidden="false" customHeight="true" outlineLevel="0" collapsed="false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</row>
    <row r="316" customFormat="false" ht="14.25" hidden="false" customHeight="true" outlineLevel="0" collapsed="false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</row>
    <row r="317" customFormat="false" ht="14.25" hidden="false" customHeight="true" outlineLevel="0" collapsed="false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</row>
    <row r="318" customFormat="false" ht="14.25" hidden="false" customHeight="true" outlineLevel="0" collapsed="false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</row>
    <row r="319" customFormat="false" ht="14.25" hidden="false" customHeight="true" outlineLevel="0" collapsed="false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</row>
    <row r="320" customFormat="false" ht="14.25" hidden="false" customHeight="true" outlineLevel="0" collapsed="false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</row>
    <row r="321" customFormat="false" ht="14.25" hidden="false" customHeight="true" outlineLevel="0" collapsed="false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</row>
    <row r="322" customFormat="false" ht="14.25" hidden="false" customHeight="true" outlineLevel="0" collapsed="false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</row>
    <row r="323" customFormat="false" ht="14.25" hidden="false" customHeight="true" outlineLevel="0" collapsed="false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</row>
    <row r="324" customFormat="false" ht="14.25" hidden="false" customHeight="true" outlineLevel="0" collapsed="false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</row>
    <row r="325" customFormat="false" ht="14.25" hidden="false" customHeight="true" outlineLevel="0" collapsed="false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</row>
    <row r="326" customFormat="false" ht="14.25" hidden="false" customHeight="true" outlineLevel="0" collapsed="false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</row>
    <row r="327" customFormat="false" ht="14.25" hidden="false" customHeight="true" outlineLevel="0" collapsed="false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</row>
    <row r="328" customFormat="false" ht="14.25" hidden="false" customHeight="true" outlineLevel="0" collapsed="false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</row>
    <row r="329" customFormat="false" ht="14.25" hidden="false" customHeight="true" outlineLevel="0" collapsed="false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</row>
    <row r="330" customFormat="false" ht="14.25" hidden="false" customHeight="true" outlineLevel="0" collapsed="false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</row>
    <row r="331" customFormat="false" ht="14.25" hidden="false" customHeight="true" outlineLevel="0" collapsed="false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</row>
    <row r="332" customFormat="false" ht="14.25" hidden="false" customHeight="true" outlineLevel="0" collapsed="false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</row>
    <row r="333" customFormat="false" ht="14.25" hidden="false" customHeight="true" outlineLevel="0" collapsed="false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</row>
    <row r="334" customFormat="false" ht="14.25" hidden="false" customHeight="true" outlineLevel="0" collapsed="false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</row>
    <row r="335" customFormat="false" ht="14.25" hidden="false" customHeight="true" outlineLevel="0" collapsed="false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</row>
    <row r="336" customFormat="false" ht="14.25" hidden="false" customHeight="true" outlineLevel="0" collapsed="false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</row>
    <row r="337" customFormat="false" ht="14.25" hidden="false" customHeight="true" outlineLevel="0" collapsed="false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</row>
    <row r="338" customFormat="false" ht="14.25" hidden="false" customHeight="true" outlineLevel="0" collapsed="false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</row>
    <row r="339" customFormat="false" ht="14.25" hidden="false" customHeight="true" outlineLevel="0" collapsed="false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</row>
    <row r="340" customFormat="false" ht="14.25" hidden="false" customHeight="true" outlineLevel="0" collapsed="false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</row>
    <row r="341" customFormat="false" ht="14.25" hidden="false" customHeight="true" outlineLevel="0" collapsed="false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</row>
    <row r="342" customFormat="false" ht="14.25" hidden="false" customHeight="true" outlineLevel="0" collapsed="false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</row>
    <row r="343" customFormat="false" ht="14.25" hidden="false" customHeight="true" outlineLevel="0" collapsed="false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</row>
    <row r="344" customFormat="false" ht="14.25" hidden="false" customHeight="true" outlineLevel="0" collapsed="false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</row>
    <row r="345" customFormat="false" ht="14.25" hidden="false" customHeight="true" outlineLevel="0" collapsed="false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</row>
    <row r="346" customFormat="false" ht="14.25" hidden="false" customHeight="true" outlineLevel="0" collapsed="false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</row>
    <row r="347" customFormat="false" ht="14.25" hidden="false" customHeight="true" outlineLevel="0" collapsed="false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</row>
    <row r="348" customFormat="false" ht="14.25" hidden="false" customHeight="true" outlineLevel="0" collapsed="false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</row>
    <row r="349" customFormat="false" ht="14.25" hidden="false" customHeight="true" outlineLevel="0" collapsed="false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</row>
    <row r="350" customFormat="false" ht="14.25" hidden="false" customHeight="true" outlineLevel="0" collapsed="false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</row>
    <row r="351" customFormat="false" ht="14.25" hidden="false" customHeight="true" outlineLevel="0" collapsed="false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</row>
    <row r="352" customFormat="false" ht="14.25" hidden="false" customHeight="true" outlineLevel="0" collapsed="false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</row>
    <row r="353" customFormat="false" ht="14.25" hidden="false" customHeight="true" outlineLevel="0" collapsed="false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</row>
    <row r="354" customFormat="false" ht="14.25" hidden="false" customHeight="true" outlineLevel="0" collapsed="false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</row>
    <row r="355" customFormat="false" ht="14.25" hidden="false" customHeight="true" outlineLevel="0" collapsed="false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</row>
    <row r="356" customFormat="false" ht="14.25" hidden="false" customHeight="true" outlineLevel="0" collapsed="false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</row>
    <row r="357" customFormat="false" ht="14.25" hidden="false" customHeight="true" outlineLevel="0" collapsed="false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</row>
    <row r="358" customFormat="false" ht="14.25" hidden="false" customHeight="true" outlineLevel="0" collapsed="false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</row>
    <row r="359" customFormat="false" ht="14.25" hidden="false" customHeight="true" outlineLevel="0" collapsed="false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</row>
    <row r="360" customFormat="false" ht="14.25" hidden="false" customHeight="true" outlineLevel="0" collapsed="false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</row>
    <row r="361" customFormat="false" ht="14.25" hidden="false" customHeight="true" outlineLevel="0" collapsed="false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</row>
    <row r="362" customFormat="false" ht="14.25" hidden="false" customHeight="true" outlineLevel="0" collapsed="false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</row>
    <row r="363" customFormat="false" ht="14.25" hidden="false" customHeight="true" outlineLevel="0" collapsed="false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</row>
    <row r="364" customFormat="false" ht="14.25" hidden="false" customHeight="true" outlineLevel="0" collapsed="false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</row>
    <row r="365" customFormat="false" ht="14.25" hidden="false" customHeight="true" outlineLevel="0" collapsed="false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</row>
    <row r="366" customFormat="false" ht="14.25" hidden="false" customHeight="true" outlineLevel="0" collapsed="false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</row>
    <row r="367" customFormat="false" ht="14.25" hidden="false" customHeight="true" outlineLevel="0" collapsed="false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</row>
    <row r="368" customFormat="false" ht="14.25" hidden="false" customHeight="true" outlineLevel="0" collapsed="false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</row>
    <row r="369" customFormat="false" ht="14.25" hidden="false" customHeight="true" outlineLevel="0" collapsed="false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</row>
    <row r="370" customFormat="false" ht="14.25" hidden="false" customHeight="true" outlineLevel="0" collapsed="false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</row>
    <row r="371" customFormat="false" ht="14.25" hidden="false" customHeight="true" outlineLevel="0" collapsed="false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</row>
    <row r="372" customFormat="false" ht="14.25" hidden="false" customHeight="true" outlineLevel="0" collapsed="false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</row>
    <row r="373" customFormat="false" ht="14.25" hidden="false" customHeight="true" outlineLevel="0" collapsed="false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</row>
    <row r="374" customFormat="false" ht="14.25" hidden="false" customHeight="true" outlineLevel="0" collapsed="false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</row>
    <row r="375" customFormat="false" ht="14.25" hidden="false" customHeight="true" outlineLevel="0" collapsed="false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</row>
    <row r="376" customFormat="false" ht="14.25" hidden="false" customHeight="true" outlineLevel="0" collapsed="false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</row>
    <row r="377" customFormat="false" ht="14.25" hidden="false" customHeight="true" outlineLevel="0" collapsed="false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</row>
    <row r="378" customFormat="false" ht="14.25" hidden="false" customHeight="true" outlineLevel="0" collapsed="false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</row>
    <row r="379" customFormat="false" ht="14.25" hidden="false" customHeight="true" outlineLevel="0" collapsed="false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</row>
    <row r="380" customFormat="false" ht="14.25" hidden="false" customHeight="true" outlineLevel="0" collapsed="false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</row>
    <row r="381" customFormat="false" ht="14.25" hidden="false" customHeight="true" outlineLevel="0" collapsed="false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</row>
    <row r="382" customFormat="false" ht="14.25" hidden="false" customHeight="true" outlineLevel="0" collapsed="false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</row>
    <row r="383" customFormat="false" ht="14.25" hidden="false" customHeight="true" outlineLevel="0" collapsed="false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</row>
    <row r="384" customFormat="false" ht="14.25" hidden="false" customHeight="true" outlineLevel="0" collapsed="false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</row>
    <row r="385" customFormat="false" ht="14.25" hidden="false" customHeight="true" outlineLevel="0" collapsed="false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</row>
    <row r="386" customFormat="false" ht="14.25" hidden="false" customHeight="true" outlineLevel="0" collapsed="false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</row>
    <row r="387" customFormat="false" ht="14.25" hidden="false" customHeight="true" outlineLevel="0" collapsed="false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</row>
    <row r="388" customFormat="false" ht="14.25" hidden="false" customHeight="true" outlineLevel="0" collapsed="false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</row>
    <row r="389" customFormat="false" ht="14.25" hidden="false" customHeight="true" outlineLevel="0" collapsed="false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</row>
    <row r="390" customFormat="false" ht="14.25" hidden="false" customHeight="true" outlineLevel="0" collapsed="false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</row>
    <row r="391" customFormat="false" ht="14.25" hidden="false" customHeight="true" outlineLevel="0" collapsed="false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</row>
    <row r="392" customFormat="false" ht="14.25" hidden="false" customHeight="true" outlineLevel="0" collapsed="false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</row>
    <row r="393" customFormat="false" ht="14.25" hidden="false" customHeight="true" outlineLevel="0" collapsed="false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</row>
    <row r="394" customFormat="false" ht="14.25" hidden="false" customHeight="true" outlineLevel="0" collapsed="false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</row>
    <row r="395" customFormat="false" ht="14.25" hidden="false" customHeight="true" outlineLevel="0" collapsed="false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</row>
    <row r="396" customFormat="false" ht="14.25" hidden="false" customHeight="true" outlineLevel="0" collapsed="false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</row>
    <row r="397" customFormat="false" ht="14.25" hidden="false" customHeight="true" outlineLevel="0" collapsed="false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</row>
    <row r="398" customFormat="false" ht="14.25" hidden="false" customHeight="true" outlineLevel="0" collapsed="false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</row>
    <row r="399" customFormat="false" ht="14.25" hidden="false" customHeight="true" outlineLevel="0" collapsed="false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</row>
    <row r="400" customFormat="false" ht="14.25" hidden="false" customHeight="true" outlineLevel="0" collapsed="false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</row>
    <row r="401" customFormat="false" ht="14.25" hidden="false" customHeight="true" outlineLevel="0" collapsed="false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</row>
    <row r="402" customFormat="false" ht="14.25" hidden="false" customHeight="true" outlineLevel="0" collapsed="false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</row>
    <row r="403" customFormat="false" ht="14.25" hidden="false" customHeight="true" outlineLevel="0" collapsed="false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</row>
    <row r="404" customFormat="false" ht="14.25" hidden="false" customHeight="true" outlineLevel="0" collapsed="false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</row>
    <row r="405" customFormat="false" ht="14.25" hidden="false" customHeight="true" outlineLevel="0" collapsed="false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</row>
    <row r="406" customFormat="false" ht="14.25" hidden="false" customHeight="true" outlineLevel="0" collapsed="false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</row>
    <row r="407" customFormat="false" ht="14.25" hidden="false" customHeight="true" outlineLevel="0" collapsed="false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</row>
    <row r="408" customFormat="false" ht="14.25" hidden="false" customHeight="true" outlineLevel="0" collapsed="false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</row>
    <row r="409" customFormat="false" ht="14.25" hidden="false" customHeight="true" outlineLevel="0" collapsed="false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</row>
    <row r="410" customFormat="false" ht="14.25" hidden="false" customHeight="true" outlineLevel="0" collapsed="false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</row>
    <row r="411" customFormat="false" ht="14.25" hidden="false" customHeight="true" outlineLevel="0" collapsed="false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</row>
    <row r="412" customFormat="false" ht="14.25" hidden="false" customHeight="true" outlineLevel="0" collapsed="false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</row>
    <row r="413" customFormat="false" ht="14.25" hidden="false" customHeight="true" outlineLevel="0" collapsed="false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</row>
    <row r="414" customFormat="false" ht="14.25" hidden="false" customHeight="true" outlineLevel="0" collapsed="false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</row>
    <row r="415" customFormat="false" ht="14.25" hidden="false" customHeight="true" outlineLevel="0" collapsed="false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</row>
    <row r="416" customFormat="false" ht="14.25" hidden="false" customHeight="true" outlineLevel="0" collapsed="false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</row>
    <row r="417" customFormat="false" ht="14.25" hidden="false" customHeight="true" outlineLevel="0" collapsed="false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</row>
    <row r="418" customFormat="false" ht="14.25" hidden="false" customHeight="true" outlineLevel="0" collapsed="false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</row>
    <row r="419" customFormat="false" ht="14.25" hidden="false" customHeight="true" outlineLevel="0" collapsed="false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</row>
    <row r="420" customFormat="false" ht="14.25" hidden="false" customHeight="true" outlineLevel="0" collapsed="false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</row>
    <row r="421" customFormat="false" ht="14.25" hidden="false" customHeight="true" outlineLevel="0" collapsed="false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</row>
    <row r="422" customFormat="false" ht="14.25" hidden="false" customHeight="true" outlineLevel="0" collapsed="false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</row>
    <row r="423" customFormat="false" ht="14.25" hidden="false" customHeight="true" outlineLevel="0" collapsed="false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</row>
    <row r="424" customFormat="false" ht="14.25" hidden="false" customHeight="true" outlineLevel="0" collapsed="false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</row>
    <row r="425" customFormat="false" ht="14.25" hidden="false" customHeight="true" outlineLevel="0" collapsed="false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</row>
    <row r="426" customFormat="false" ht="14.25" hidden="false" customHeight="true" outlineLevel="0" collapsed="false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</row>
    <row r="427" customFormat="false" ht="14.25" hidden="false" customHeight="true" outlineLevel="0" collapsed="false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</row>
    <row r="428" customFormat="false" ht="14.25" hidden="false" customHeight="true" outlineLevel="0" collapsed="false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</row>
    <row r="429" customFormat="false" ht="14.25" hidden="false" customHeight="true" outlineLevel="0" collapsed="false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</row>
    <row r="430" customFormat="false" ht="14.25" hidden="false" customHeight="true" outlineLevel="0" collapsed="false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</row>
    <row r="431" customFormat="false" ht="14.25" hidden="false" customHeight="true" outlineLevel="0" collapsed="false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</row>
    <row r="432" customFormat="false" ht="14.25" hidden="false" customHeight="true" outlineLevel="0" collapsed="false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</row>
    <row r="433" customFormat="false" ht="14.25" hidden="false" customHeight="true" outlineLevel="0" collapsed="false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</row>
    <row r="434" customFormat="false" ht="14.25" hidden="false" customHeight="true" outlineLevel="0" collapsed="false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</row>
    <row r="435" customFormat="false" ht="14.25" hidden="false" customHeight="true" outlineLevel="0" collapsed="false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</row>
    <row r="436" customFormat="false" ht="14.25" hidden="false" customHeight="true" outlineLevel="0" collapsed="false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</row>
    <row r="437" customFormat="false" ht="14.25" hidden="false" customHeight="true" outlineLevel="0" collapsed="false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</row>
    <row r="438" customFormat="false" ht="14.25" hidden="false" customHeight="true" outlineLevel="0" collapsed="false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</row>
    <row r="439" customFormat="false" ht="14.25" hidden="false" customHeight="true" outlineLevel="0" collapsed="false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</row>
    <row r="440" customFormat="false" ht="14.25" hidden="false" customHeight="true" outlineLevel="0" collapsed="false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</row>
    <row r="441" customFormat="false" ht="14.25" hidden="false" customHeight="true" outlineLevel="0" collapsed="false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</row>
    <row r="442" customFormat="false" ht="14.25" hidden="false" customHeight="true" outlineLevel="0" collapsed="false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</row>
    <row r="443" customFormat="false" ht="14.25" hidden="false" customHeight="true" outlineLevel="0" collapsed="false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</row>
    <row r="444" customFormat="false" ht="14.25" hidden="false" customHeight="true" outlineLevel="0" collapsed="false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</row>
    <row r="445" customFormat="false" ht="14.25" hidden="false" customHeight="true" outlineLevel="0" collapsed="false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</row>
    <row r="446" customFormat="false" ht="14.25" hidden="false" customHeight="true" outlineLevel="0" collapsed="false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</row>
    <row r="447" customFormat="false" ht="14.25" hidden="false" customHeight="true" outlineLevel="0" collapsed="false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</row>
    <row r="448" customFormat="false" ht="14.25" hidden="false" customHeight="true" outlineLevel="0" collapsed="false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</row>
    <row r="449" customFormat="false" ht="14.25" hidden="false" customHeight="true" outlineLevel="0" collapsed="false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</row>
    <row r="450" customFormat="false" ht="14.25" hidden="false" customHeight="true" outlineLevel="0" collapsed="false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</row>
    <row r="451" customFormat="false" ht="14.25" hidden="false" customHeight="true" outlineLevel="0" collapsed="false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</row>
    <row r="452" customFormat="false" ht="14.25" hidden="false" customHeight="true" outlineLevel="0" collapsed="false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</row>
    <row r="453" customFormat="false" ht="14.25" hidden="false" customHeight="true" outlineLevel="0" collapsed="false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</row>
    <row r="454" customFormat="false" ht="14.25" hidden="false" customHeight="true" outlineLevel="0" collapsed="false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</row>
    <row r="455" customFormat="false" ht="14.25" hidden="false" customHeight="true" outlineLevel="0" collapsed="false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</row>
    <row r="456" customFormat="false" ht="14.25" hidden="false" customHeight="true" outlineLevel="0" collapsed="false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</row>
    <row r="457" customFormat="false" ht="14.25" hidden="false" customHeight="true" outlineLevel="0" collapsed="false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</row>
    <row r="458" customFormat="false" ht="14.25" hidden="false" customHeight="true" outlineLevel="0" collapsed="false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</row>
    <row r="459" customFormat="false" ht="14.25" hidden="false" customHeight="true" outlineLevel="0" collapsed="false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</row>
    <row r="460" customFormat="false" ht="14.25" hidden="false" customHeight="true" outlineLevel="0" collapsed="false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</row>
    <row r="461" customFormat="false" ht="14.25" hidden="false" customHeight="true" outlineLevel="0" collapsed="false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</row>
    <row r="462" customFormat="false" ht="14.25" hidden="false" customHeight="true" outlineLevel="0" collapsed="false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</row>
    <row r="463" customFormat="false" ht="14.25" hidden="false" customHeight="true" outlineLevel="0" collapsed="false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</row>
    <row r="464" customFormat="false" ht="14.25" hidden="false" customHeight="true" outlineLevel="0" collapsed="false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</row>
    <row r="465" customFormat="false" ht="14.25" hidden="false" customHeight="true" outlineLevel="0" collapsed="false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</row>
    <row r="466" customFormat="false" ht="14.25" hidden="false" customHeight="true" outlineLevel="0" collapsed="false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</row>
    <row r="467" customFormat="false" ht="14.25" hidden="false" customHeight="true" outlineLevel="0" collapsed="false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</row>
    <row r="468" customFormat="false" ht="14.25" hidden="false" customHeight="true" outlineLevel="0" collapsed="false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</row>
    <row r="469" customFormat="false" ht="14.25" hidden="false" customHeight="true" outlineLevel="0" collapsed="false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</row>
    <row r="470" customFormat="false" ht="14.25" hidden="false" customHeight="true" outlineLevel="0" collapsed="false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</row>
    <row r="471" customFormat="false" ht="14.25" hidden="false" customHeight="true" outlineLevel="0" collapsed="false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</row>
    <row r="472" customFormat="false" ht="14.25" hidden="false" customHeight="true" outlineLevel="0" collapsed="false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</row>
    <row r="473" customFormat="false" ht="14.25" hidden="false" customHeight="true" outlineLevel="0" collapsed="false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</row>
    <row r="474" customFormat="false" ht="14.25" hidden="false" customHeight="true" outlineLevel="0" collapsed="false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</row>
    <row r="475" customFormat="false" ht="14.25" hidden="false" customHeight="true" outlineLevel="0" collapsed="false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</row>
    <row r="476" customFormat="false" ht="14.25" hidden="false" customHeight="true" outlineLevel="0" collapsed="false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</row>
    <row r="477" customFormat="false" ht="14.25" hidden="false" customHeight="true" outlineLevel="0" collapsed="false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</row>
    <row r="478" customFormat="false" ht="14.25" hidden="false" customHeight="true" outlineLevel="0" collapsed="false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</row>
    <row r="479" customFormat="false" ht="14.25" hidden="false" customHeight="true" outlineLevel="0" collapsed="false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</row>
    <row r="480" customFormat="false" ht="14.25" hidden="false" customHeight="true" outlineLevel="0" collapsed="false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</row>
    <row r="481" customFormat="false" ht="14.25" hidden="false" customHeight="true" outlineLevel="0" collapsed="false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</row>
    <row r="482" customFormat="false" ht="14.25" hidden="false" customHeight="true" outlineLevel="0" collapsed="false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</row>
    <row r="483" customFormat="false" ht="14.25" hidden="false" customHeight="true" outlineLevel="0" collapsed="false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</row>
    <row r="484" customFormat="false" ht="14.25" hidden="false" customHeight="true" outlineLevel="0" collapsed="false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</row>
    <row r="485" customFormat="false" ht="14.25" hidden="false" customHeight="true" outlineLevel="0" collapsed="false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</row>
    <row r="486" customFormat="false" ht="14.25" hidden="false" customHeight="true" outlineLevel="0" collapsed="false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</row>
    <row r="487" customFormat="false" ht="14.25" hidden="false" customHeight="true" outlineLevel="0" collapsed="false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</row>
    <row r="488" customFormat="false" ht="14.25" hidden="false" customHeight="true" outlineLevel="0" collapsed="false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</row>
    <row r="489" customFormat="false" ht="14.25" hidden="false" customHeight="true" outlineLevel="0" collapsed="false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</row>
    <row r="490" customFormat="false" ht="14.25" hidden="false" customHeight="true" outlineLevel="0" collapsed="false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</row>
    <row r="491" customFormat="false" ht="14.25" hidden="false" customHeight="true" outlineLevel="0" collapsed="false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</row>
    <row r="492" customFormat="false" ht="14.25" hidden="false" customHeight="true" outlineLevel="0" collapsed="false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</row>
    <row r="493" customFormat="false" ht="14.25" hidden="false" customHeight="true" outlineLevel="0" collapsed="false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</row>
    <row r="494" customFormat="false" ht="14.25" hidden="false" customHeight="true" outlineLevel="0" collapsed="false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</row>
    <row r="495" customFormat="false" ht="14.25" hidden="false" customHeight="true" outlineLevel="0" collapsed="false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</row>
    <row r="496" customFormat="false" ht="14.25" hidden="false" customHeight="true" outlineLevel="0" collapsed="false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</row>
    <row r="497" customFormat="false" ht="14.25" hidden="false" customHeight="true" outlineLevel="0" collapsed="false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</row>
    <row r="498" customFormat="false" ht="14.25" hidden="false" customHeight="true" outlineLevel="0" collapsed="false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</row>
    <row r="499" customFormat="false" ht="14.25" hidden="false" customHeight="true" outlineLevel="0" collapsed="false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</row>
    <row r="500" customFormat="false" ht="14.25" hidden="false" customHeight="true" outlineLevel="0" collapsed="false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</row>
    <row r="501" customFormat="false" ht="14.25" hidden="false" customHeight="true" outlineLevel="0" collapsed="false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</row>
    <row r="502" customFormat="false" ht="14.25" hidden="false" customHeight="true" outlineLevel="0" collapsed="false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</row>
    <row r="503" customFormat="false" ht="14.25" hidden="false" customHeight="true" outlineLevel="0" collapsed="false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</row>
    <row r="504" customFormat="false" ht="14.25" hidden="false" customHeight="true" outlineLevel="0" collapsed="false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</row>
    <row r="505" customFormat="false" ht="14.25" hidden="false" customHeight="true" outlineLevel="0" collapsed="false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</row>
    <row r="506" customFormat="false" ht="14.25" hidden="false" customHeight="true" outlineLevel="0" collapsed="false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</row>
    <row r="507" customFormat="false" ht="14.25" hidden="false" customHeight="true" outlineLevel="0" collapsed="false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</row>
    <row r="508" customFormat="false" ht="14.25" hidden="false" customHeight="true" outlineLevel="0" collapsed="false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</row>
    <row r="509" customFormat="false" ht="14.25" hidden="false" customHeight="true" outlineLevel="0" collapsed="false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</row>
    <row r="510" customFormat="false" ht="14.25" hidden="false" customHeight="true" outlineLevel="0" collapsed="false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</row>
    <row r="511" customFormat="false" ht="14.25" hidden="false" customHeight="true" outlineLevel="0" collapsed="false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</row>
    <row r="512" customFormat="false" ht="14.25" hidden="false" customHeight="true" outlineLevel="0" collapsed="false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</row>
    <row r="513" customFormat="false" ht="14.25" hidden="false" customHeight="true" outlineLevel="0" collapsed="false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</row>
    <row r="514" customFormat="false" ht="14.25" hidden="false" customHeight="true" outlineLevel="0" collapsed="false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</row>
    <row r="515" customFormat="false" ht="14.25" hidden="false" customHeight="true" outlineLevel="0" collapsed="false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</row>
    <row r="516" customFormat="false" ht="14.25" hidden="false" customHeight="true" outlineLevel="0" collapsed="false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</row>
    <row r="517" customFormat="false" ht="14.25" hidden="false" customHeight="true" outlineLevel="0" collapsed="false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</row>
    <row r="518" customFormat="false" ht="14.25" hidden="false" customHeight="true" outlineLevel="0" collapsed="false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</row>
    <row r="519" customFormat="false" ht="14.25" hidden="false" customHeight="true" outlineLevel="0" collapsed="false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</row>
    <row r="520" customFormat="false" ht="14.25" hidden="false" customHeight="true" outlineLevel="0" collapsed="false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</row>
    <row r="521" customFormat="false" ht="14.25" hidden="false" customHeight="true" outlineLevel="0" collapsed="false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</row>
    <row r="522" customFormat="false" ht="14.25" hidden="false" customHeight="true" outlineLevel="0" collapsed="false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</row>
    <row r="523" customFormat="false" ht="14.25" hidden="false" customHeight="true" outlineLevel="0" collapsed="false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</row>
    <row r="524" customFormat="false" ht="14.25" hidden="false" customHeight="true" outlineLevel="0" collapsed="false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</row>
    <row r="525" customFormat="false" ht="14.25" hidden="false" customHeight="true" outlineLevel="0" collapsed="false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</row>
    <row r="526" customFormat="false" ht="14.25" hidden="false" customHeight="true" outlineLevel="0" collapsed="false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</row>
    <row r="527" customFormat="false" ht="14.25" hidden="false" customHeight="true" outlineLevel="0" collapsed="false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</row>
    <row r="528" customFormat="false" ht="14.25" hidden="false" customHeight="true" outlineLevel="0" collapsed="false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</row>
    <row r="529" customFormat="false" ht="14.25" hidden="false" customHeight="true" outlineLevel="0" collapsed="false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</row>
    <row r="530" customFormat="false" ht="14.25" hidden="false" customHeight="true" outlineLevel="0" collapsed="false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</row>
    <row r="531" customFormat="false" ht="14.25" hidden="false" customHeight="true" outlineLevel="0" collapsed="false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</row>
    <row r="532" customFormat="false" ht="14.25" hidden="false" customHeight="true" outlineLevel="0" collapsed="false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</row>
    <row r="533" customFormat="false" ht="14.25" hidden="false" customHeight="true" outlineLevel="0" collapsed="false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</row>
    <row r="534" customFormat="false" ht="14.25" hidden="false" customHeight="true" outlineLevel="0" collapsed="false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</row>
    <row r="535" customFormat="false" ht="14.25" hidden="false" customHeight="true" outlineLevel="0" collapsed="false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</row>
    <row r="536" customFormat="false" ht="14.25" hidden="false" customHeight="true" outlineLevel="0" collapsed="false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</row>
    <row r="537" customFormat="false" ht="14.25" hidden="false" customHeight="true" outlineLevel="0" collapsed="false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</row>
    <row r="538" customFormat="false" ht="14.25" hidden="false" customHeight="true" outlineLevel="0" collapsed="false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</row>
    <row r="539" customFormat="false" ht="14.25" hidden="false" customHeight="true" outlineLevel="0" collapsed="false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</row>
    <row r="540" customFormat="false" ht="14.25" hidden="false" customHeight="true" outlineLevel="0" collapsed="false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</row>
    <row r="541" customFormat="false" ht="14.25" hidden="false" customHeight="true" outlineLevel="0" collapsed="false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</row>
    <row r="542" customFormat="false" ht="14.25" hidden="false" customHeight="true" outlineLevel="0" collapsed="false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</row>
    <row r="543" customFormat="false" ht="14.25" hidden="false" customHeight="true" outlineLevel="0" collapsed="false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</row>
    <row r="544" customFormat="false" ht="14.25" hidden="false" customHeight="true" outlineLevel="0" collapsed="false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</row>
    <row r="545" customFormat="false" ht="14.25" hidden="false" customHeight="true" outlineLevel="0" collapsed="false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</row>
    <row r="546" customFormat="false" ht="14.25" hidden="false" customHeight="true" outlineLevel="0" collapsed="false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</row>
    <row r="547" customFormat="false" ht="14.25" hidden="false" customHeight="true" outlineLevel="0" collapsed="false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</row>
    <row r="548" customFormat="false" ht="14.25" hidden="false" customHeight="true" outlineLevel="0" collapsed="false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</row>
    <row r="549" customFormat="false" ht="14.25" hidden="false" customHeight="true" outlineLevel="0" collapsed="false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</row>
    <row r="550" customFormat="false" ht="14.25" hidden="false" customHeight="true" outlineLevel="0" collapsed="false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</row>
    <row r="551" customFormat="false" ht="14.25" hidden="false" customHeight="true" outlineLevel="0" collapsed="false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</row>
    <row r="552" customFormat="false" ht="14.25" hidden="false" customHeight="true" outlineLevel="0" collapsed="false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</row>
    <row r="553" customFormat="false" ht="14.25" hidden="false" customHeight="true" outlineLevel="0" collapsed="false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</row>
    <row r="554" customFormat="false" ht="14.25" hidden="false" customHeight="true" outlineLevel="0" collapsed="false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</row>
    <row r="555" customFormat="false" ht="14.25" hidden="false" customHeight="true" outlineLevel="0" collapsed="false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</row>
    <row r="556" customFormat="false" ht="14.25" hidden="false" customHeight="true" outlineLevel="0" collapsed="false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</row>
    <row r="557" customFormat="false" ht="14.25" hidden="false" customHeight="true" outlineLevel="0" collapsed="false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</row>
    <row r="558" customFormat="false" ht="14.25" hidden="false" customHeight="true" outlineLevel="0" collapsed="false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</row>
    <row r="559" customFormat="false" ht="14.25" hidden="false" customHeight="true" outlineLevel="0" collapsed="false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</row>
    <row r="560" customFormat="false" ht="14.25" hidden="false" customHeight="true" outlineLevel="0" collapsed="false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</row>
    <row r="561" customFormat="false" ht="14.25" hidden="false" customHeight="true" outlineLevel="0" collapsed="false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</row>
    <row r="562" customFormat="false" ht="14.25" hidden="false" customHeight="true" outlineLevel="0" collapsed="false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</row>
    <row r="563" customFormat="false" ht="14.25" hidden="false" customHeight="true" outlineLevel="0" collapsed="false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</row>
    <row r="564" customFormat="false" ht="14.25" hidden="false" customHeight="true" outlineLevel="0" collapsed="false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</row>
    <row r="565" customFormat="false" ht="14.25" hidden="false" customHeight="true" outlineLevel="0" collapsed="false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</row>
    <row r="566" customFormat="false" ht="14.25" hidden="false" customHeight="true" outlineLevel="0" collapsed="false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</row>
    <row r="567" customFormat="false" ht="14.25" hidden="false" customHeight="true" outlineLevel="0" collapsed="false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</row>
    <row r="568" customFormat="false" ht="14.25" hidden="false" customHeight="true" outlineLevel="0" collapsed="false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</row>
    <row r="569" customFormat="false" ht="14.25" hidden="false" customHeight="true" outlineLevel="0" collapsed="false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</row>
    <row r="570" customFormat="false" ht="14.25" hidden="false" customHeight="true" outlineLevel="0" collapsed="false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</row>
    <row r="571" customFormat="false" ht="14.25" hidden="false" customHeight="true" outlineLevel="0" collapsed="false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</row>
    <row r="572" customFormat="false" ht="14.25" hidden="false" customHeight="true" outlineLevel="0" collapsed="false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</row>
    <row r="573" customFormat="false" ht="14.25" hidden="false" customHeight="true" outlineLevel="0" collapsed="false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</row>
    <row r="574" customFormat="false" ht="14.25" hidden="false" customHeight="true" outlineLevel="0" collapsed="false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</row>
    <row r="575" customFormat="false" ht="14.25" hidden="false" customHeight="true" outlineLevel="0" collapsed="false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</row>
    <row r="576" customFormat="false" ht="14.25" hidden="false" customHeight="true" outlineLevel="0" collapsed="false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</row>
    <row r="577" customFormat="false" ht="14.25" hidden="false" customHeight="true" outlineLevel="0" collapsed="false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</row>
    <row r="578" customFormat="false" ht="14.25" hidden="false" customHeight="true" outlineLevel="0" collapsed="false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</row>
    <row r="579" customFormat="false" ht="14.25" hidden="false" customHeight="true" outlineLevel="0" collapsed="false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</row>
    <row r="580" customFormat="false" ht="14.25" hidden="false" customHeight="true" outlineLevel="0" collapsed="false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</row>
    <row r="581" customFormat="false" ht="14.25" hidden="false" customHeight="true" outlineLevel="0" collapsed="false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</row>
    <row r="582" customFormat="false" ht="14.25" hidden="false" customHeight="true" outlineLevel="0" collapsed="false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</row>
    <row r="583" customFormat="false" ht="14.25" hidden="false" customHeight="true" outlineLevel="0" collapsed="false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</row>
    <row r="584" customFormat="false" ht="14.25" hidden="false" customHeight="true" outlineLevel="0" collapsed="false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</row>
    <row r="585" customFormat="false" ht="14.25" hidden="false" customHeight="true" outlineLevel="0" collapsed="false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</row>
    <row r="586" customFormat="false" ht="14.25" hidden="false" customHeight="true" outlineLevel="0" collapsed="false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</row>
    <row r="587" customFormat="false" ht="14.25" hidden="false" customHeight="true" outlineLevel="0" collapsed="false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</row>
    <row r="588" customFormat="false" ht="14.25" hidden="false" customHeight="true" outlineLevel="0" collapsed="false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</row>
    <row r="589" customFormat="false" ht="14.25" hidden="false" customHeight="true" outlineLevel="0" collapsed="false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</row>
    <row r="590" customFormat="false" ht="14.25" hidden="false" customHeight="true" outlineLevel="0" collapsed="false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</row>
    <row r="591" customFormat="false" ht="14.25" hidden="false" customHeight="true" outlineLevel="0" collapsed="false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</row>
    <row r="592" customFormat="false" ht="14.25" hidden="false" customHeight="true" outlineLevel="0" collapsed="false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</row>
    <row r="593" customFormat="false" ht="14.25" hidden="false" customHeight="true" outlineLevel="0" collapsed="false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</row>
    <row r="594" customFormat="false" ht="14.25" hidden="false" customHeight="true" outlineLevel="0" collapsed="false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</row>
    <row r="595" customFormat="false" ht="14.25" hidden="false" customHeight="true" outlineLevel="0" collapsed="false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</row>
    <row r="596" customFormat="false" ht="14.25" hidden="false" customHeight="true" outlineLevel="0" collapsed="false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</row>
    <row r="597" customFormat="false" ht="14.25" hidden="false" customHeight="true" outlineLevel="0" collapsed="false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</row>
    <row r="598" customFormat="false" ht="14.25" hidden="false" customHeight="true" outlineLevel="0" collapsed="false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</row>
    <row r="599" customFormat="false" ht="14.25" hidden="false" customHeight="true" outlineLevel="0" collapsed="false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</row>
    <row r="600" customFormat="false" ht="14.25" hidden="false" customHeight="true" outlineLevel="0" collapsed="false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</row>
    <row r="601" customFormat="false" ht="14.25" hidden="false" customHeight="true" outlineLevel="0" collapsed="false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</row>
    <row r="602" customFormat="false" ht="14.25" hidden="false" customHeight="true" outlineLevel="0" collapsed="false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</row>
    <row r="603" customFormat="false" ht="14.25" hidden="false" customHeight="true" outlineLevel="0" collapsed="false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</row>
    <row r="604" customFormat="false" ht="14.25" hidden="false" customHeight="true" outlineLevel="0" collapsed="false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</row>
    <row r="605" customFormat="false" ht="14.25" hidden="false" customHeight="true" outlineLevel="0" collapsed="false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</row>
    <row r="606" customFormat="false" ht="14.25" hidden="false" customHeight="true" outlineLevel="0" collapsed="false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</row>
    <row r="607" customFormat="false" ht="14.25" hidden="false" customHeight="true" outlineLevel="0" collapsed="false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</row>
    <row r="608" customFormat="false" ht="14.25" hidden="false" customHeight="true" outlineLevel="0" collapsed="false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</row>
    <row r="609" customFormat="false" ht="14.25" hidden="false" customHeight="true" outlineLevel="0" collapsed="false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</row>
    <row r="610" customFormat="false" ht="14.25" hidden="false" customHeight="true" outlineLevel="0" collapsed="false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</row>
    <row r="611" customFormat="false" ht="14.25" hidden="false" customHeight="true" outlineLevel="0" collapsed="false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</row>
    <row r="612" customFormat="false" ht="14.25" hidden="false" customHeight="true" outlineLevel="0" collapsed="false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</row>
    <row r="613" customFormat="false" ht="14.25" hidden="false" customHeight="true" outlineLevel="0" collapsed="false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</row>
    <row r="614" customFormat="false" ht="14.25" hidden="false" customHeight="true" outlineLevel="0" collapsed="false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</row>
    <row r="615" customFormat="false" ht="14.25" hidden="false" customHeight="true" outlineLevel="0" collapsed="false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</row>
    <row r="616" customFormat="false" ht="14.25" hidden="false" customHeight="true" outlineLevel="0" collapsed="false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</row>
    <row r="617" customFormat="false" ht="14.25" hidden="false" customHeight="true" outlineLevel="0" collapsed="false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</row>
    <row r="618" customFormat="false" ht="14.25" hidden="false" customHeight="true" outlineLevel="0" collapsed="false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</row>
    <row r="619" customFormat="false" ht="14.25" hidden="false" customHeight="true" outlineLevel="0" collapsed="false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</row>
    <row r="620" customFormat="false" ht="14.25" hidden="false" customHeight="true" outlineLevel="0" collapsed="false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</row>
    <row r="621" customFormat="false" ht="14.25" hidden="false" customHeight="true" outlineLevel="0" collapsed="false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</row>
    <row r="622" customFormat="false" ht="14.25" hidden="false" customHeight="true" outlineLevel="0" collapsed="false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</row>
    <row r="623" customFormat="false" ht="14.25" hidden="false" customHeight="true" outlineLevel="0" collapsed="false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</row>
    <row r="624" customFormat="false" ht="14.25" hidden="false" customHeight="true" outlineLevel="0" collapsed="false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</row>
    <row r="625" customFormat="false" ht="14.25" hidden="false" customHeight="true" outlineLevel="0" collapsed="false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</row>
    <row r="626" customFormat="false" ht="14.25" hidden="false" customHeight="true" outlineLevel="0" collapsed="false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</row>
    <row r="627" customFormat="false" ht="14.25" hidden="false" customHeight="true" outlineLevel="0" collapsed="false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</row>
    <row r="628" customFormat="false" ht="14.25" hidden="false" customHeight="true" outlineLevel="0" collapsed="false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</row>
    <row r="629" customFormat="false" ht="14.25" hidden="false" customHeight="true" outlineLevel="0" collapsed="false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</row>
    <row r="630" customFormat="false" ht="14.25" hidden="false" customHeight="true" outlineLevel="0" collapsed="false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</row>
    <row r="631" customFormat="false" ht="14.25" hidden="false" customHeight="true" outlineLevel="0" collapsed="false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</row>
    <row r="632" customFormat="false" ht="14.25" hidden="false" customHeight="true" outlineLevel="0" collapsed="false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</row>
    <row r="633" customFormat="false" ht="14.25" hidden="false" customHeight="true" outlineLevel="0" collapsed="false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</row>
    <row r="634" customFormat="false" ht="14.25" hidden="false" customHeight="true" outlineLevel="0" collapsed="false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</row>
    <row r="635" customFormat="false" ht="14.25" hidden="false" customHeight="true" outlineLevel="0" collapsed="false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</row>
    <row r="636" customFormat="false" ht="14.25" hidden="false" customHeight="true" outlineLevel="0" collapsed="false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</row>
    <row r="637" customFormat="false" ht="14.25" hidden="false" customHeight="true" outlineLevel="0" collapsed="false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</row>
    <row r="638" customFormat="false" ht="14.25" hidden="false" customHeight="true" outlineLevel="0" collapsed="false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</row>
    <row r="639" customFormat="false" ht="14.25" hidden="false" customHeight="true" outlineLevel="0" collapsed="false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</row>
    <row r="640" customFormat="false" ht="14.25" hidden="false" customHeight="true" outlineLevel="0" collapsed="false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</row>
    <row r="641" customFormat="false" ht="14.25" hidden="false" customHeight="true" outlineLevel="0" collapsed="false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</row>
    <row r="642" customFormat="false" ht="14.25" hidden="false" customHeight="true" outlineLevel="0" collapsed="false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</row>
    <row r="643" customFormat="false" ht="14.25" hidden="false" customHeight="true" outlineLevel="0" collapsed="false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</row>
    <row r="644" customFormat="false" ht="14.25" hidden="false" customHeight="true" outlineLevel="0" collapsed="false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</row>
    <row r="645" customFormat="false" ht="14.25" hidden="false" customHeight="true" outlineLevel="0" collapsed="false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</row>
    <row r="646" customFormat="false" ht="14.25" hidden="false" customHeight="true" outlineLevel="0" collapsed="false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</row>
    <row r="647" customFormat="false" ht="14.25" hidden="false" customHeight="true" outlineLevel="0" collapsed="false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</row>
    <row r="648" customFormat="false" ht="14.25" hidden="false" customHeight="true" outlineLevel="0" collapsed="false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</row>
    <row r="649" customFormat="false" ht="14.25" hidden="false" customHeight="true" outlineLevel="0" collapsed="false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</row>
    <row r="650" customFormat="false" ht="14.25" hidden="false" customHeight="true" outlineLevel="0" collapsed="false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</row>
    <row r="651" customFormat="false" ht="14.25" hidden="false" customHeight="true" outlineLevel="0" collapsed="false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</row>
    <row r="652" customFormat="false" ht="14.25" hidden="false" customHeight="true" outlineLevel="0" collapsed="false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</row>
    <row r="653" customFormat="false" ht="14.25" hidden="false" customHeight="true" outlineLevel="0" collapsed="false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</row>
    <row r="654" customFormat="false" ht="14.25" hidden="false" customHeight="true" outlineLevel="0" collapsed="false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</row>
    <row r="655" customFormat="false" ht="14.25" hidden="false" customHeight="true" outlineLevel="0" collapsed="false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</row>
    <row r="656" customFormat="false" ht="14.25" hidden="false" customHeight="true" outlineLevel="0" collapsed="false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</row>
    <row r="657" customFormat="false" ht="14.25" hidden="false" customHeight="true" outlineLevel="0" collapsed="false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</row>
    <row r="658" customFormat="false" ht="14.25" hidden="false" customHeight="true" outlineLevel="0" collapsed="false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</row>
    <row r="659" customFormat="false" ht="14.25" hidden="false" customHeight="true" outlineLevel="0" collapsed="false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</row>
    <row r="660" customFormat="false" ht="14.25" hidden="false" customHeight="true" outlineLevel="0" collapsed="false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</row>
    <row r="661" customFormat="false" ht="14.25" hidden="false" customHeight="true" outlineLevel="0" collapsed="false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</row>
    <row r="662" customFormat="false" ht="14.25" hidden="false" customHeight="true" outlineLevel="0" collapsed="false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</row>
    <row r="663" customFormat="false" ht="14.25" hidden="false" customHeight="true" outlineLevel="0" collapsed="false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</row>
    <row r="664" customFormat="false" ht="14.25" hidden="false" customHeight="true" outlineLevel="0" collapsed="false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</row>
    <row r="665" customFormat="false" ht="14.25" hidden="false" customHeight="true" outlineLevel="0" collapsed="false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</row>
    <row r="666" customFormat="false" ht="14.25" hidden="false" customHeight="true" outlineLevel="0" collapsed="false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</row>
    <row r="667" customFormat="false" ht="14.25" hidden="false" customHeight="true" outlineLevel="0" collapsed="false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</row>
    <row r="668" customFormat="false" ht="14.25" hidden="false" customHeight="true" outlineLevel="0" collapsed="false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</row>
    <row r="669" customFormat="false" ht="14.25" hidden="false" customHeight="true" outlineLevel="0" collapsed="false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</row>
    <row r="670" customFormat="false" ht="14.25" hidden="false" customHeight="true" outlineLevel="0" collapsed="false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</row>
    <row r="671" customFormat="false" ht="14.25" hidden="false" customHeight="true" outlineLevel="0" collapsed="false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</row>
    <row r="672" customFormat="false" ht="14.25" hidden="false" customHeight="true" outlineLevel="0" collapsed="false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</row>
    <row r="673" customFormat="false" ht="14.25" hidden="false" customHeight="true" outlineLevel="0" collapsed="false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</row>
    <row r="674" customFormat="false" ht="14.25" hidden="false" customHeight="true" outlineLevel="0" collapsed="false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</row>
    <row r="675" customFormat="false" ht="14.25" hidden="false" customHeight="true" outlineLevel="0" collapsed="false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</row>
    <row r="676" customFormat="false" ht="14.25" hidden="false" customHeight="true" outlineLevel="0" collapsed="false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</row>
    <row r="677" customFormat="false" ht="14.25" hidden="false" customHeight="true" outlineLevel="0" collapsed="false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</row>
    <row r="678" customFormat="false" ht="14.25" hidden="false" customHeight="true" outlineLevel="0" collapsed="false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</row>
    <row r="679" customFormat="false" ht="14.25" hidden="false" customHeight="true" outlineLevel="0" collapsed="false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</row>
    <row r="680" customFormat="false" ht="14.25" hidden="false" customHeight="true" outlineLevel="0" collapsed="false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</row>
    <row r="681" customFormat="false" ht="14.25" hidden="false" customHeight="true" outlineLevel="0" collapsed="false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</row>
    <row r="682" customFormat="false" ht="14.25" hidden="false" customHeight="true" outlineLevel="0" collapsed="false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</row>
    <row r="683" customFormat="false" ht="14.25" hidden="false" customHeight="true" outlineLevel="0" collapsed="false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</row>
    <row r="684" customFormat="false" ht="14.25" hidden="false" customHeight="true" outlineLevel="0" collapsed="false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</row>
    <row r="685" customFormat="false" ht="14.25" hidden="false" customHeight="true" outlineLevel="0" collapsed="false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</row>
    <row r="686" customFormat="false" ht="14.25" hidden="false" customHeight="true" outlineLevel="0" collapsed="false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</row>
    <row r="687" customFormat="false" ht="14.25" hidden="false" customHeight="true" outlineLevel="0" collapsed="false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</row>
    <row r="688" customFormat="false" ht="14.25" hidden="false" customHeight="true" outlineLevel="0" collapsed="false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</row>
    <row r="689" customFormat="false" ht="14.25" hidden="false" customHeight="true" outlineLevel="0" collapsed="false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</row>
    <row r="690" customFormat="false" ht="14.25" hidden="false" customHeight="true" outlineLevel="0" collapsed="false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</row>
    <row r="691" customFormat="false" ht="14.25" hidden="false" customHeight="true" outlineLevel="0" collapsed="false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</row>
    <row r="692" customFormat="false" ht="14.25" hidden="false" customHeight="true" outlineLevel="0" collapsed="false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</row>
    <row r="693" customFormat="false" ht="14.25" hidden="false" customHeight="true" outlineLevel="0" collapsed="false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</row>
    <row r="694" customFormat="false" ht="14.25" hidden="false" customHeight="true" outlineLevel="0" collapsed="false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</row>
    <row r="695" customFormat="false" ht="14.25" hidden="false" customHeight="true" outlineLevel="0" collapsed="false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</row>
    <row r="696" customFormat="false" ht="14.25" hidden="false" customHeight="true" outlineLevel="0" collapsed="false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</row>
    <row r="697" customFormat="false" ht="14.25" hidden="false" customHeight="true" outlineLevel="0" collapsed="false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</row>
    <row r="698" customFormat="false" ht="14.25" hidden="false" customHeight="true" outlineLevel="0" collapsed="false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</row>
    <row r="699" customFormat="false" ht="14.25" hidden="false" customHeight="true" outlineLevel="0" collapsed="false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</row>
    <row r="700" customFormat="false" ht="14.25" hidden="false" customHeight="true" outlineLevel="0" collapsed="false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</row>
    <row r="701" customFormat="false" ht="14.25" hidden="false" customHeight="true" outlineLevel="0" collapsed="false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</row>
    <row r="702" customFormat="false" ht="14.25" hidden="false" customHeight="true" outlineLevel="0" collapsed="false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</row>
    <row r="703" customFormat="false" ht="14.25" hidden="false" customHeight="true" outlineLevel="0" collapsed="false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</row>
    <row r="704" customFormat="false" ht="14.25" hidden="false" customHeight="true" outlineLevel="0" collapsed="false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</row>
    <row r="705" customFormat="false" ht="14.25" hidden="false" customHeight="true" outlineLevel="0" collapsed="false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</row>
    <row r="706" customFormat="false" ht="14.25" hidden="false" customHeight="true" outlineLevel="0" collapsed="false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</row>
    <row r="707" customFormat="false" ht="14.25" hidden="false" customHeight="true" outlineLevel="0" collapsed="false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</row>
    <row r="708" customFormat="false" ht="14.25" hidden="false" customHeight="true" outlineLevel="0" collapsed="false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</row>
    <row r="709" customFormat="false" ht="14.25" hidden="false" customHeight="true" outlineLevel="0" collapsed="false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</row>
    <row r="710" customFormat="false" ht="14.25" hidden="false" customHeight="true" outlineLevel="0" collapsed="false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</row>
    <row r="711" customFormat="false" ht="14.25" hidden="false" customHeight="true" outlineLevel="0" collapsed="false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</row>
    <row r="712" customFormat="false" ht="14.25" hidden="false" customHeight="true" outlineLevel="0" collapsed="false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</row>
    <row r="713" customFormat="false" ht="14.25" hidden="false" customHeight="true" outlineLevel="0" collapsed="false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</row>
    <row r="714" customFormat="false" ht="14.25" hidden="false" customHeight="true" outlineLevel="0" collapsed="false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</row>
    <row r="715" customFormat="false" ht="14.25" hidden="false" customHeight="true" outlineLevel="0" collapsed="false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</row>
    <row r="716" customFormat="false" ht="14.25" hidden="false" customHeight="true" outlineLevel="0" collapsed="false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</row>
    <row r="717" customFormat="false" ht="14.25" hidden="false" customHeight="true" outlineLevel="0" collapsed="false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</row>
    <row r="718" customFormat="false" ht="14.25" hidden="false" customHeight="true" outlineLevel="0" collapsed="false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</row>
    <row r="719" customFormat="false" ht="14.25" hidden="false" customHeight="true" outlineLevel="0" collapsed="false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</row>
    <row r="720" customFormat="false" ht="14.25" hidden="false" customHeight="true" outlineLevel="0" collapsed="false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</row>
    <row r="721" customFormat="false" ht="14.25" hidden="false" customHeight="true" outlineLevel="0" collapsed="false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</row>
    <row r="722" customFormat="false" ht="14.25" hidden="false" customHeight="true" outlineLevel="0" collapsed="false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</row>
    <row r="723" customFormat="false" ht="14.25" hidden="false" customHeight="true" outlineLevel="0" collapsed="false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</row>
    <row r="724" customFormat="false" ht="14.25" hidden="false" customHeight="true" outlineLevel="0" collapsed="false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</row>
    <row r="725" customFormat="false" ht="14.25" hidden="false" customHeight="true" outlineLevel="0" collapsed="false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</row>
    <row r="726" customFormat="false" ht="14.25" hidden="false" customHeight="true" outlineLevel="0" collapsed="false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</row>
    <row r="727" customFormat="false" ht="14.25" hidden="false" customHeight="true" outlineLevel="0" collapsed="false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</row>
    <row r="728" customFormat="false" ht="14.25" hidden="false" customHeight="true" outlineLevel="0" collapsed="false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</row>
    <row r="729" customFormat="false" ht="14.25" hidden="false" customHeight="true" outlineLevel="0" collapsed="false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</row>
    <row r="730" customFormat="false" ht="14.25" hidden="false" customHeight="true" outlineLevel="0" collapsed="false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</row>
    <row r="731" customFormat="false" ht="14.25" hidden="false" customHeight="true" outlineLevel="0" collapsed="false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</row>
    <row r="732" customFormat="false" ht="14.25" hidden="false" customHeight="true" outlineLevel="0" collapsed="false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</row>
    <row r="733" customFormat="false" ht="14.25" hidden="false" customHeight="true" outlineLevel="0" collapsed="false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</row>
    <row r="734" customFormat="false" ht="14.25" hidden="false" customHeight="true" outlineLevel="0" collapsed="false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</row>
    <row r="735" customFormat="false" ht="14.25" hidden="false" customHeight="true" outlineLevel="0" collapsed="false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</row>
    <row r="736" customFormat="false" ht="14.25" hidden="false" customHeight="true" outlineLevel="0" collapsed="false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</row>
    <row r="737" customFormat="false" ht="14.25" hidden="false" customHeight="true" outlineLevel="0" collapsed="false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</row>
    <row r="738" customFormat="false" ht="14.25" hidden="false" customHeight="true" outlineLevel="0" collapsed="false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</row>
    <row r="739" customFormat="false" ht="14.25" hidden="false" customHeight="true" outlineLevel="0" collapsed="false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</row>
    <row r="740" customFormat="false" ht="14.25" hidden="false" customHeight="true" outlineLevel="0" collapsed="false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</row>
    <row r="741" customFormat="false" ht="14.25" hidden="false" customHeight="true" outlineLevel="0" collapsed="false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</row>
    <row r="742" customFormat="false" ht="14.25" hidden="false" customHeight="true" outlineLevel="0" collapsed="false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</row>
    <row r="743" customFormat="false" ht="14.25" hidden="false" customHeight="true" outlineLevel="0" collapsed="false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</row>
    <row r="744" customFormat="false" ht="14.25" hidden="false" customHeight="true" outlineLevel="0" collapsed="false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</row>
    <row r="745" customFormat="false" ht="14.25" hidden="false" customHeight="true" outlineLevel="0" collapsed="false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</row>
    <row r="746" customFormat="false" ht="14.25" hidden="false" customHeight="true" outlineLevel="0" collapsed="false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</row>
    <row r="747" customFormat="false" ht="14.25" hidden="false" customHeight="true" outlineLevel="0" collapsed="false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</row>
    <row r="748" customFormat="false" ht="14.25" hidden="false" customHeight="true" outlineLevel="0" collapsed="false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</row>
    <row r="749" customFormat="false" ht="14.25" hidden="false" customHeight="true" outlineLevel="0" collapsed="false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</row>
    <row r="750" customFormat="false" ht="14.25" hidden="false" customHeight="true" outlineLevel="0" collapsed="false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</row>
    <row r="751" customFormat="false" ht="14.25" hidden="false" customHeight="true" outlineLevel="0" collapsed="false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</row>
    <row r="752" customFormat="false" ht="14.25" hidden="false" customHeight="true" outlineLevel="0" collapsed="false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</row>
    <row r="753" customFormat="false" ht="14.25" hidden="false" customHeight="true" outlineLevel="0" collapsed="false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</row>
    <row r="754" customFormat="false" ht="14.25" hidden="false" customHeight="true" outlineLevel="0" collapsed="false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</row>
    <row r="755" customFormat="false" ht="14.25" hidden="false" customHeight="true" outlineLevel="0" collapsed="false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</row>
    <row r="756" customFormat="false" ht="14.25" hidden="false" customHeight="true" outlineLevel="0" collapsed="false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</row>
    <row r="757" customFormat="false" ht="14.25" hidden="false" customHeight="true" outlineLevel="0" collapsed="false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</row>
    <row r="758" customFormat="false" ht="14.25" hidden="false" customHeight="true" outlineLevel="0" collapsed="false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</row>
    <row r="759" customFormat="false" ht="14.25" hidden="false" customHeight="true" outlineLevel="0" collapsed="false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</row>
    <row r="760" customFormat="false" ht="14.25" hidden="false" customHeight="true" outlineLevel="0" collapsed="false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</row>
    <row r="761" customFormat="false" ht="14.25" hidden="false" customHeight="true" outlineLevel="0" collapsed="false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</row>
    <row r="762" customFormat="false" ht="14.25" hidden="false" customHeight="true" outlineLevel="0" collapsed="false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</row>
    <row r="763" customFormat="false" ht="14.25" hidden="false" customHeight="true" outlineLevel="0" collapsed="false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</row>
    <row r="764" customFormat="false" ht="14.25" hidden="false" customHeight="true" outlineLevel="0" collapsed="false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</row>
    <row r="765" customFormat="false" ht="14.25" hidden="false" customHeight="true" outlineLevel="0" collapsed="false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</row>
    <row r="766" customFormat="false" ht="14.25" hidden="false" customHeight="true" outlineLevel="0" collapsed="false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</row>
    <row r="767" customFormat="false" ht="14.25" hidden="false" customHeight="true" outlineLevel="0" collapsed="false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</row>
    <row r="768" customFormat="false" ht="14.25" hidden="false" customHeight="true" outlineLevel="0" collapsed="false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</row>
    <row r="769" customFormat="false" ht="14.25" hidden="false" customHeight="true" outlineLevel="0" collapsed="false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</row>
    <row r="770" customFormat="false" ht="14.25" hidden="false" customHeight="true" outlineLevel="0" collapsed="false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</row>
    <row r="771" customFormat="false" ht="14.25" hidden="false" customHeight="true" outlineLevel="0" collapsed="false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</row>
    <row r="772" customFormat="false" ht="14.25" hidden="false" customHeight="true" outlineLevel="0" collapsed="false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</row>
    <row r="773" customFormat="false" ht="14.25" hidden="false" customHeight="true" outlineLevel="0" collapsed="false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</row>
    <row r="774" customFormat="false" ht="14.25" hidden="false" customHeight="true" outlineLevel="0" collapsed="false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</row>
    <row r="775" customFormat="false" ht="14.25" hidden="false" customHeight="true" outlineLevel="0" collapsed="false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</row>
    <row r="776" customFormat="false" ht="14.25" hidden="false" customHeight="true" outlineLevel="0" collapsed="false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</row>
    <row r="777" customFormat="false" ht="14.25" hidden="false" customHeight="true" outlineLevel="0" collapsed="false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</row>
    <row r="778" customFormat="false" ht="14.25" hidden="false" customHeight="true" outlineLevel="0" collapsed="false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</row>
    <row r="779" customFormat="false" ht="14.25" hidden="false" customHeight="true" outlineLevel="0" collapsed="false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</row>
    <row r="780" customFormat="false" ht="14.25" hidden="false" customHeight="true" outlineLevel="0" collapsed="false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</row>
    <row r="781" customFormat="false" ht="14.25" hidden="false" customHeight="true" outlineLevel="0" collapsed="false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</row>
    <row r="782" customFormat="false" ht="14.25" hidden="false" customHeight="true" outlineLevel="0" collapsed="false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</row>
    <row r="783" customFormat="false" ht="14.25" hidden="false" customHeight="true" outlineLevel="0" collapsed="false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</row>
    <row r="784" customFormat="false" ht="14.25" hidden="false" customHeight="true" outlineLevel="0" collapsed="false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</row>
    <row r="785" customFormat="false" ht="14.25" hidden="false" customHeight="true" outlineLevel="0" collapsed="false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</row>
    <row r="786" customFormat="false" ht="14.25" hidden="false" customHeight="true" outlineLevel="0" collapsed="false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</row>
    <row r="787" customFormat="false" ht="14.25" hidden="false" customHeight="true" outlineLevel="0" collapsed="false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</row>
    <row r="788" customFormat="false" ht="14.25" hidden="false" customHeight="true" outlineLevel="0" collapsed="false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</row>
    <row r="789" customFormat="false" ht="14.25" hidden="false" customHeight="true" outlineLevel="0" collapsed="false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</row>
    <row r="790" customFormat="false" ht="14.25" hidden="false" customHeight="true" outlineLevel="0" collapsed="false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</row>
    <row r="791" customFormat="false" ht="14.25" hidden="false" customHeight="true" outlineLevel="0" collapsed="false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</row>
    <row r="792" customFormat="false" ht="14.25" hidden="false" customHeight="true" outlineLevel="0" collapsed="false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</row>
    <row r="793" customFormat="false" ht="14.25" hidden="false" customHeight="true" outlineLevel="0" collapsed="false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</row>
    <row r="794" customFormat="false" ht="14.25" hidden="false" customHeight="true" outlineLevel="0" collapsed="false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</row>
    <row r="795" customFormat="false" ht="14.25" hidden="false" customHeight="true" outlineLevel="0" collapsed="false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</row>
    <row r="796" customFormat="false" ht="14.25" hidden="false" customHeight="true" outlineLevel="0" collapsed="false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</row>
    <row r="797" customFormat="false" ht="14.25" hidden="false" customHeight="true" outlineLevel="0" collapsed="false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</row>
    <row r="798" customFormat="false" ht="14.25" hidden="false" customHeight="true" outlineLevel="0" collapsed="false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</row>
    <row r="799" customFormat="false" ht="14.25" hidden="false" customHeight="true" outlineLevel="0" collapsed="false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</row>
    <row r="800" customFormat="false" ht="14.25" hidden="false" customHeight="true" outlineLevel="0" collapsed="false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</row>
    <row r="801" customFormat="false" ht="14.25" hidden="false" customHeight="true" outlineLevel="0" collapsed="false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</row>
    <row r="802" customFormat="false" ht="14.25" hidden="false" customHeight="true" outlineLevel="0" collapsed="false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</row>
    <row r="803" customFormat="false" ht="14.25" hidden="false" customHeight="true" outlineLevel="0" collapsed="false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</row>
    <row r="804" customFormat="false" ht="14.25" hidden="false" customHeight="true" outlineLevel="0" collapsed="false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</row>
    <row r="805" customFormat="false" ht="14.25" hidden="false" customHeight="true" outlineLevel="0" collapsed="false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</row>
    <row r="806" customFormat="false" ht="14.25" hidden="false" customHeight="true" outlineLevel="0" collapsed="false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</row>
    <row r="807" customFormat="false" ht="14.25" hidden="false" customHeight="true" outlineLevel="0" collapsed="false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</row>
    <row r="808" customFormat="false" ht="14.25" hidden="false" customHeight="true" outlineLevel="0" collapsed="false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</row>
    <row r="809" customFormat="false" ht="14.25" hidden="false" customHeight="true" outlineLevel="0" collapsed="false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</row>
    <row r="810" customFormat="false" ht="14.25" hidden="false" customHeight="true" outlineLevel="0" collapsed="false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</row>
    <row r="811" customFormat="false" ht="14.25" hidden="false" customHeight="true" outlineLevel="0" collapsed="false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</row>
    <row r="812" customFormat="false" ht="14.25" hidden="false" customHeight="true" outlineLevel="0" collapsed="false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</row>
    <row r="813" customFormat="false" ht="14.25" hidden="false" customHeight="true" outlineLevel="0" collapsed="false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</row>
    <row r="814" customFormat="false" ht="14.25" hidden="false" customHeight="true" outlineLevel="0" collapsed="false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</row>
    <row r="815" customFormat="false" ht="14.25" hidden="false" customHeight="true" outlineLevel="0" collapsed="false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</row>
    <row r="816" customFormat="false" ht="14.25" hidden="false" customHeight="true" outlineLevel="0" collapsed="false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</row>
    <row r="817" customFormat="false" ht="14.25" hidden="false" customHeight="true" outlineLevel="0" collapsed="false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</row>
    <row r="818" customFormat="false" ht="14.25" hidden="false" customHeight="true" outlineLevel="0" collapsed="false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</row>
    <row r="819" customFormat="false" ht="14.25" hidden="false" customHeight="true" outlineLevel="0" collapsed="false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</row>
    <row r="820" customFormat="false" ht="14.25" hidden="false" customHeight="true" outlineLevel="0" collapsed="false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</row>
    <row r="821" customFormat="false" ht="14.25" hidden="false" customHeight="true" outlineLevel="0" collapsed="false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</row>
    <row r="822" customFormat="false" ht="14.25" hidden="false" customHeight="true" outlineLevel="0" collapsed="false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</row>
    <row r="823" customFormat="false" ht="14.25" hidden="false" customHeight="true" outlineLevel="0" collapsed="false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</row>
    <row r="824" customFormat="false" ht="14.25" hidden="false" customHeight="true" outlineLevel="0" collapsed="false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</row>
    <row r="825" customFormat="false" ht="14.25" hidden="false" customHeight="true" outlineLevel="0" collapsed="false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</row>
    <row r="826" customFormat="false" ht="14.25" hidden="false" customHeight="true" outlineLevel="0" collapsed="false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</row>
    <row r="827" customFormat="false" ht="14.25" hidden="false" customHeight="true" outlineLevel="0" collapsed="false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</row>
    <row r="828" customFormat="false" ht="14.25" hidden="false" customHeight="true" outlineLevel="0" collapsed="false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</row>
    <row r="829" customFormat="false" ht="14.25" hidden="false" customHeight="true" outlineLevel="0" collapsed="false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</row>
    <row r="830" customFormat="false" ht="14.25" hidden="false" customHeight="true" outlineLevel="0" collapsed="false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</row>
    <row r="831" customFormat="false" ht="14.25" hidden="false" customHeight="true" outlineLevel="0" collapsed="false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</row>
    <row r="832" customFormat="false" ht="14.25" hidden="false" customHeight="true" outlineLevel="0" collapsed="false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</row>
    <row r="833" customFormat="false" ht="14.25" hidden="false" customHeight="true" outlineLevel="0" collapsed="false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</row>
    <row r="834" customFormat="false" ht="14.25" hidden="false" customHeight="true" outlineLevel="0" collapsed="false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</row>
    <row r="835" customFormat="false" ht="14.25" hidden="false" customHeight="true" outlineLevel="0" collapsed="false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</row>
    <row r="836" customFormat="false" ht="14.25" hidden="false" customHeight="true" outlineLevel="0" collapsed="false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</row>
    <row r="837" customFormat="false" ht="14.25" hidden="false" customHeight="true" outlineLevel="0" collapsed="false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</row>
    <row r="838" customFormat="false" ht="14.25" hidden="false" customHeight="true" outlineLevel="0" collapsed="false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</row>
    <row r="839" customFormat="false" ht="14.25" hidden="false" customHeight="true" outlineLevel="0" collapsed="false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</row>
    <row r="840" customFormat="false" ht="14.25" hidden="false" customHeight="true" outlineLevel="0" collapsed="false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</row>
    <row r="841" customFormat="false" ht="14.25" hidden="false" customHeight="true" outlineLevel="0" collapsed="false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</row>
    <row r="842" customFormat="false" ht="14.25" hidden="false" customHeight="true" outlineLevel="0" collapsed="false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</row>
    <row r="843" customFormat="false" ht="14.25" hidden="false" customHeight="true" outlineLevel="0" collapsed="false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</row>
    <row r="844" customFormat="false" ht="14.25" hidden="false" customHeight="true" outlineLevel="0" collapsed="false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</row>
    <row r="845" customFormat="false" ht="14.25" hidden="false" customHeight="true" outlineLevel="0" collapsed="false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</row>
    <row r="846" customFormat="false" ht="14.25" hidden="false" customHeight="true" outlineLevel="0" collapsed="false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</row>
    <row r="847" customFormat="false" ht="14.25" hidden="false" customHeight="true" outlineLevel="0" collapsed="false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</row>
    <row r="848" customFormat="false" ht="14.25" hidden="false" customHeight="true" outlineLevel="0" collapsed="false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</row>
    <row r="849" customFormat="false" ht="14.25" hidden="false" customHeight="true" outlineLevel="0" collapsed="false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</row>
    <row r="850" customFormat="false" ht="14.25" hidden="false" customHeight="true" outlineLevel="0" collapsed="false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</row>
    <row r="851" customFormat="false" ht="14.25" hidden="false" customHeight="true" outlineLevel="0" collapsed="false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</row>
    <row r="852" customFormat="false" ht="14.25" hidden="false" customHeight="true" outlineLevel="0" collapsed="false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</row>
    <row r="853" customFormat="false" ht="14.25" hidden="false" customHeight="true" outlineLevel="0" collapsed="false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</row>
    <row r="854" customFormat="false" ht="14.25" hidden="false" customHeight="true" outlineLevel="0" collapsed="false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</row>
    <row r="855" customFormat="false" ht="14.25" hidden="false" customHeight="true" outlineLevel="0" collapsed="false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</row>
    <row r="856" customFormat="false" ht="14.25" hidden="false" customHeight="true" outlineLevel="0" collapsed="false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</row>
    <row r="857" customFormat="false" ht="14.25" hidden="false" customHeight="true" outlineLevel="0" collapsed="false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</row>
    <row r="858" customFormat="false" ht="14.25" hidden="false" customHeight="true" outlineLevel="0" collapsed="false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</row>
    <row r="859" customFormat="false" ht="14.25" hidden="false" customHeight="true" outlineLevel="0" collapsed="false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</row>
    <row r="860" customFormat="false" ht="14.25" hidden="false" customHeight="true" outlineLevel="0" collapsed="false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</row>
    <row r="861" customFormat="false" ht="14.25" hidden="false" customHeight="true" outlineLevel="0" collapsed="false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</row>
    <row r="862" customFormat="false" ht="14.25" hidden="false" customHeight="true" outlineLevel="0" collapsed="false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</row>
    <row r="863" customFormat="false" ht="14.25" hidden="false" customHeight="true" outlineLevel="0" collapsed="false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</row>
    <row r="864" customFormat="false" ht="14.25" hidden="false" customHeight="true" outlineLevel="0" collapsed="false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</row>
    <row r="865" customFormat="false" ht="14.25" hidden="false" customHeight="true" outlineLevel="0" collapsed="false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</row>
    <row r="866" customFormat="false" ht="14.25" hidden="false" customHeight="true" outlineLevel="0" collapsed="false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</row>
    <row r="867" customFormat="false" ht="14.25" hidden="false" customHeight="true" outlineLevel="0" collapsed="false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</row>
    <row r="868" customFormat="false" ht="14.25" hidden="false" customHeight="true" outlineLevel="0" collapsed="false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</row>
    <row r="869" customFormat="false" ht="14.25" hidden="false" customHeight="true" outlineLevel="0" collapsed="false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</row>
    <row r="870" customFormat="false" ht="14.25" hidden="false" customHeight="true" outlineLevel="0" collapsed="false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</row>
    <row r="871" customFormat="false" ht="14.25" hidden="false" customHeight="true" outlineLevel="0" collapsed="false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</row>
    <row r="872" customFormat="false" ht="14.25" hidden="false" customHeight="true" outlineLevel="0" collapsed="false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</row>
    <row r="873" customFormat="false" ht="14.25" hidden="false" customHeight="true" outlineLevel="0" collapsed="false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</row>
    <row r="874" customFormat="false" ht="14.25" hidden="false" customHeight="true" outlineLevel="0" collapsed="false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</row>
    <row r="875" customFormat="false" ht="14.25" hidden="false" customHeight="true" outlineLevel="0" collapsed="false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</row>
    <row r="876" customFormat="false" ht="14.25" hidden="false" customHeight="true" outlineLevel="0" collapsed="false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</row>
    <row r="877" customFormat="false" ht="14.25" hidden="false" customHeight="true" outlineLevel="0" collapsed="false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</row>
    <row r="878" customFormat="false" ht="14.25" hidden="false" customHeight="true" outlineLevel="0" collapsed="false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</row>
    <row r="879" customFormat="false" ht="14.25" hidden="false" customHeight="true" outlineLevel="0" collapsed="false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</row>
    <row r="880" customFormat="false" ht="14.25" hidden="false" customHeight="true" outlineLevel="0" collapsed="false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</row>
    <row r="881" customFormat="false" ht="14.25" hidden="false" customHeight="true" outlineLevel="0" collapsed="false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</row>
    <row r="882" customFormat="false" ht="14.25" hidden="false" customHeight="true" outlineLevel="0" collapsed="false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</row>
    <row r="883" customFormat="false" ht="14.25" hidden="false" customHeight="true" outlineLevel="0" collapsed="false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</row>
    <row r="884" customFormat="false" ht="14.25" hidden="false" customHeight="true" outlineLevel="0" collapsed="false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</row>
    <row r="885" customFormat="false" ht="14.25" hidden="false" customHeight="true" outlineLevel="0" collapsed="false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</row>
    <row r="886" customFormat="false" ht="14.25" hidden="false" customHeight="true" outlineLevel="0" collapsed="false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</row>
    <row r="887" customFormat="false" ht="14.25" hidden="false" customHeight="true" outlineLevel="0" collapsed="false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</row>
    <row r="888" customFormat="false" ht="14.25" hidden="false" customHeight="true" outlineLevel="0" collapsed="false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</row>
    <row r="889" customFormat="false" ht="14.25" hidden="false" customHeight="true" outlineLevel="0" collapsed="false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</row>
    <row r="890" customFormat="false" ht="14.25" hidden="false" customHeight="true" outlineLevel="0" collapsed="false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</row>
    <row r="891" customFormat="false" ht="14.25" hidden="false" customHeight="true" outlineLevel="0" collapsed="false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</row>
    <row r="892" customFormat="false" ht="14.25" hidden="false" customHeight="true" outlineLevel="0" collapsed="false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</row>
    <row r="893" customFormat="false" ht="14.25" hidden="false" customHeight="true" outlineLevel="0" collapsed="false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</row>
    <row r="894" customFormat="false" ht="14.25" hidden="false" customHeight="true" outlineLevel="0" collapsed="false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</row>
    <row r="895" customFormat="false" ht="14.25" hidden="false" customHeight="true" outlineLevel="0" collapsed="false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</row>
    <row r="896" customFormat="false" ht="14.25" hidden="false" customHeight="true" outlineLevel="0" collapsed="false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</row>
    <row r="897" customFormat="false" ht="14.25" hidden="false" customHeight="true" outlineLevel="0" collapsed="false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</row>
    <row r="898" customFormat="false" ht="14.25" hidden="false" customHeight="true" outlineLevel="0" collapsed="false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</row>
    <row r="899" customFormat="false" ht="14.25" hidden="false" customHeight="true" outlineLevel="0" collapsed="false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</row>
    <row r="900" customFormat="false" ht="14.25" hidden="false" customHeight="true" outlineLevel="0" collapsed="false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</row>
    <row r="901" customFormat="false" ht="14.25" hidden="false" customHeight="true" outlineLevel="0" collapsed="false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</row>
    <row r="902" customFormat="false" ht="14.25" hidden="false" customHeight="true" outlineLevel="0" collapsed="false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</row>
    <row r="903" customFormat="false" ht="14.25" hidden="false" customHeight="true" outlineLevel="0" collapsed="false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</row>
    <row r="904" customFormat="false" ht="14.25" hidden="false" customHeight="true" outlineLevel="0" collapsed="false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</row>
    <row r="905" customFormat="false" ht="14.25" hidden="false" customHeight="true" outlineLevel="0" collapsed="false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</row>
    <row r="906" customFormat="false" ht="14.25" hidden="false" customHeight="true" outlineLevel="0" collapsed="false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</row>
    <row r="907" customFormat="false" ht="14.25" hidden="false" customHeight="true" outlineLevel="0" collapsed="false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</row>
    <row r="908" customFormat="false" ht="14.25" hidden="false" customHeight="true" outlineLevel="0" collapsed="false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</row>
    <row r="909" customFormat="false" ht="14.25" hidden="false" customHeight="true" outlineLevel="0" collapsed="false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</row>
    <row r="910" customFormat="false" ht="14.25" hidden="false" customHeight="true" outlineLevel="0" collapsed="false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</row>
    <row r="911" customFormat="false" ht="14.25" hidden="false" customHeight="true" outlineLevel="0" collapsed="false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</row>
    <row r="912" customFormat="false" ht="14.25" hidden="false" customHeight="true" outlineLevel="0" collapsed="false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</row>
    <row r="913" customFormat="false" ht="14.25" hidden="false" customHeight="true" outlineLevel="0" collapsed="false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</row>
    <row r="914" customFormat="false" ht="14.25" hidden="false" customHeight="true" outlineLevel="0" collapsed="false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</row>
    <row r="915" customFormat="false" ht="14.25" hidden="false" customHeight="true" outlineLevel="0" collapsed="false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</row>
    <row r="916" customFormat="false" ht="14.25" hidden="false" customHeight="true" outlineLevel="0" collapsed="false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</row>
    <row r="917" customFormat="false" ht="14.25" hidden="false" customHeight="true" outlineLevel="0" collapsed="false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</row>
    <row r="918" customFormat="false" ht="14.25" hidden="false" customHeight="true" outlineLevel="0" collapsed="false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</row>
    <row r="919" customFormat="false" ht="14.25" hidden="false" customHeight="true" outlineLevel="0" collapsed="false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</row>
    <row r="920" customFormat="false" ht="14.25" hidden="false" customHeight="true" outlineLevel="0" collapsed="false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</row>
    <row r="921" customFormat="false" ht="14.25" hidden="false" customHeight="true" outlineLevel="0" collapsed="false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</row>
    <row r="922" customFormat="false" ht="14.25" hidden="false" customHeight="true" outlineLevel="0" collapsed="false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</row>
    <row r="923" customFormat="false" ht="14.25" hidden="false" customHeight="true" outlineLevel="0" collapsed="false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</row>
    <row r="924" customFormat="false" ht="14.25" hidden="false" customHeight="true" outlineLevel="0" collapsed="false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</row>
    <row r="925" customFormat="false" ht="14.25" hidden="false" customHeight="true" outlineLevel="0" collapsed="false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</row>
    <row r="926" customFormat="false" ht="14.25" hidden="false" customHeight="true" outlineLevel="0" collapsed="false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</row>
    <row r="927" customFormat="false" ht="14.25" hidden="false" customHeight="true" outlineLevel="0" collapsed="false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</row>
    <row r="928" customFormat="false" ht="14.25" hidden="false" customHeight="true" outlineLevel="0" collapsed="false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</row>
    <row r="929" customFormat="false" ht="14.25" hidden="false" customHeight="true" outlineLevel="0" collapsed="false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</row>
    <row r="930" customFormat="false" ht="14.25" hidden="false" customHeight="true" outlineLevel="0" collapsed="false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</row>
    <row r="931" customFormat="false" ht="14.25" hidden="false" customHeight="true" outlineLevel="0" collapsed="false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</row>
    <row r="932" customFormat="false" ht="14.25" hidden="false" customHeight="true" outlineLevel="0" collapsed="false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</row>
    <row r="933" customFormat="false" ht="14.25" hidden="false" customHeight="true" outlineLevel="0" collapsed="false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</row>
    <row r="934" customFormat="false" ht="14.25" hidden="false" customHeight="true" outlineLevel="0" collapsed="false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</row>
    <row r="935" customFormat="false" ht="14.25" hidden="false" customHeight="true" outlineLevel="0" collapsed="false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</row>
    <row r="936" customFormat="false" ht="14.25" hidden="false" customHeight="true" outlineLevel="0" collapsed="false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</row>
    <row r="937" customFormat="false" ht="14.25" hidden="false" customHeight="true" outlineLevel="0" collapsed="false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</row>
    <row r="938" customFormat="false" ht="14.25" hidden="false" customHeight="true" outlineLevel="0" collapsed="false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</row>
    <row r="939" customFormat="false" ht="14.25" hidden="false" customHeight="true" outlineLevel="0" collapsed="false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</row>
    <row r="940" customFormat="false" ht="14.25" hidden="false" customHeight="true" outlineLevel="0" collapsed="false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</row>
    <row r="941" customFormat="false" ht="14.25" hidden="false" customHeight="true" outlineLevel="0" collapsed="false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</row>
    <row r="942" customFormat="false" ht="14.25" hidden="false" customHeight="true" outlineLevel="0" collapsed="false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</row>
    <row r="943" customFormat="false" ht="14.25" hidden="false" customHeight="true" outlineLevel="0" collapsed="false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</row>
    <row r="944" customFormat="false" ht="14.25" hidden="false" customHeight="true" outlineLevel="0" collapsed="false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</row>
    <row r="945" customFormat="false" ht="14.25" hidden="false" customHeight="true" outlineLevel="0" collapsed="false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</row>
    <row r="946" customFormat="false" ht="14.25" hidden="false" customHeight="true" outlineLevel="0" collapsed="false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</row>
    <row r="947" customFormat="false" ht="14.25" hidden="false" customHeight="true" outlineLevel="0" collapsed="false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</row>
    <row r="948" customFormat="false" ht="14.25" hidden="false" customHeight="true" outlineLevel="0" collapsed="false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</row>
    <row r="949" customFormat="false" ht="14.25" hidden="false" customHeight="true" outlineLevel="0" collapsed="false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</row>
    <row r="950" customFormat="false" ht="14.25" hidden="false" customHeight="true" outlineLevel="0" collapsed="false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</row>
    <row r="951" customFormat="false" ht="14.25" hidden="false" customHeight="true" outlineLevel="0" collapsed="false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</row>
    <row r="952" customFormat="false" ht="14.25" hidden="false" customHeight="true" outlineLevel="0" collapsed="false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</row>
    <row r="953" customFormat="false" ht="14.25" hidden="false" customHeight="true" outlineLevel="0" collapsed="false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</row>
    <row r="954" customFormat="false" ht="14.25" hidden="false" customHeight="true" outlineLevel="0" collapsed="false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</row>
    <row r="955" customFormat="false" ht="14.25" hidden="false" customHeight="true" outlineLevel="0" collapsed="false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</row>
    <row r="956" customFormat="false" ht="14.25" hidden="false" customHeight="true" outlineLevel="0" collapsed="false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</row>
    <row r="957" customFormat="false" ht="14.25" hidden="false" customHeight="true" outlineLevel="0" collapsed="false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</row>
    <row r="958" customFormat="false" ht="14.25" hidden="false" customHeight="true" outlineLevel="0" collapsed="false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</row>
    <row r="959" customFormat="false" ht="14.25" hidden="false" customHeight="true" outlineLevel="0" collapsed="false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</row>
    <row r="960" customFormat="false" ht="14.25" hidden="false" customHeight="true" outlineLevel="0" collapsed="false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</row>
    <row r="961" customFormat="false" ht="14.25" hidden="false" customHeight="true" outlineLevel="0" collapsed="false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</row>
    <row r="962" customFormat="false" ht="14.25" hidden="false" customHeight="true" outlineLevel="0" collapsed="false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</row>
    <row r="963" customFormat="false" ht="14.25" hidden="false" customHeight="true" outlineLevel="0" collapsed="false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</row>
    <row r="964" customFormat="false" ht="14.25" hidden="false" customHeight="true" outlineLevel="0" collapsed="false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</row>
    <row r="965" customFormat="false" ht="14.25" hidden="false" customHeight="true" outlineLevel="0" collapsed="false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</row>
    <row r="966" customFormat="false" ht="14.25" hidden="false" customHeight="true" outlineLevel="0" collapsed="false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</row>
    <row r="967" customFormat="false" ht="14.25" hidden="false" customHeight="true" outlineLevel="0" collapsed="false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</row>
    <row r="968" customFormat="false" ht="14.25" hidden="false" customHeight="true" outlineLevel="0" collapsed="false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</row>
    <row r="969" customFormat="false" ht="14.25" hidden="false" customHeight="true" outlineLevel="0" collapsed="false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</row>
    <row r="970" customFormat="false" ht="14.25" hidden="false" customHeight="true" outlineLevel="0" collapsed="false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</row>
    <row r="971" customFormat="false" ht="14.25" hidden="false" customHeight="true" outlineLevel="0" collapsed="false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</row>
    <row r="972" customFormat="false" ht="14.25" hidden="false" customHeight="true" outlineLevel="0" collapsed="false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</row>
    <row r="973" customFormat="false" ht="14.25" hidden="false" customHeight="true" outlineLevel="0" collapsed="false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</row>
    <row r="974" customFormat="false" ht="14.25" hidden="false" customHeight="true" outlineLevel="0" collapsed="false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</row>
    <row r="975" customFormat="false" ht="14.25" hidden="false" customHeight="true" outlineLevel="0" collapsed="false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</row>
    <row r="976" customFormat="false" ht="14.25" hidden="false" customHeight="true" outlineLevel="0" collapsed="false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</row>
    <row r="977" customFormat="false" ht="14.25" hidden="false" customHeight="true" outlineLevel="0" collapsed="false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</row>
    <row r="978" customFormat="false" ht="14.25" hidden="false" customHeight="true" outlineLevel="0" collapsed="false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</row>
    <row r="979" customFormat="false" ht="14.25" hidden="false" customHeight="true" outlineLevel="0" collapsed="false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</row>
    <row r="980" customFormat="false" ht="14.25" hidden="false" customHeight="true" outlineLevel="0" collapsed="false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</row>
    <row r="981" customFormat="false" ht="14.25" hidden="false" customHeight="true" outlineLevel="0" collapsed="false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</row>
    <row r="982" customFormat="false" ht="14.25" hidden="false" customHeight="true" outlineLevel="0" collapsed="false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</row>
    <row r="983" customFormat="false" ht="14.25" hidden="false" customHeight="true" outlineLevel="0" collapsed="false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</row>
    <row r="984" customFormat="false" ht="14.25" hidden="false" customHeight="true" outlineLevel="0" collapsed="false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</row>
    <row r="985" customFormat="false" ht="14.25" hidden="false" customHeight="true" outlineLevel="0" collapsed="false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</row>
    <row r="986" customFormat="false" ht="14.25" hidden="false" customHeight="true" outlineLevel="0" collapsed="false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</row>
    <row r="987" customFormat="false" ht="14.25" hidden="false" customHeight="true" outlineLevel="0" collapsed="false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</row>
    <row r="988" customFormat="false" ht="14.25" hidden="false" customHeight="true" outlineLevel="0" collapsed="false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</row>
    <row r="989" customFormat="false" ht="14.25" hidden="false" customHeight="true" outlineLevel="0" collapsed="false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</row>
    <row r="990" customFormat="false" ht="14.25" hidden="false" customHeight="true" outlineLevel="0" collapsed="false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</row>
    <row r="991" customFormat="false" ht="14.25" hidden="false" customHeight="true" outlineLevel="0" collapsed="false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</row>
    <row r="992" customFormat="false" ht="14.25" hidden="false" customHeight="true" outlineLevel="0" collapsed="false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</row>
    <row r="993" customFormat="false" ht="14.25" hidden="false" customHeight="true" outlineLevel="0" collapsed="false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</row>
    <row r="994" customFormat="false" ht="14.25" hidden="false" customHeight="true" outlineLevel="0" collapsed="false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</row>
    <row r="995" customFormat="false" ht="14.25" hidden="false" customHeight="true" outlineLevel="0" collapsed="false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</row>
    <row r="996" customFormat="false" ht="14.25" hidden="false" customHeight="true" outlineLevel="0" collapsed="false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</row>
    <row r="997" customFormat="false" ht="14.25" hidden="false" customHeight="true" outlineLevel="0" collapsed="false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</row>
    <row r="998" customFormat="false" ht="14.25" hidden="false" customHeight="true" outlineLevel="0" collapsed="false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</row>
    <row r="999" customFormat="false" ht="14.25" hidden="false" customHeight="true" outlineLevel="0" collapsed="false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</row>
    <row r="1000" customFormat="false" ht="14.25" hidden="false" customHeight="true" outlineLevel="0" collapsed="false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</row>
  </sheetData>
  <autoFilter ref="A6:AD99"/>
  <mergeCells count="83">
    <mergeCell ref="A1:J1"/>
    <mergeCell ref="A2:J2"/>
    <mergeCell ref="A3:J3"/>
    <mergeCell ref="B4:J4"/>
    <mergeCell ref="A5:J5"/>
    <mergeCell ref="A101:I101"/>
    <mergeCell ref="A121:I121"/>
    <mergeCell ref="A145:F145"/>
    <mergeCell ref="A146:F146"/>
    <mergeCell ref="A147:F147"/>
    <mergeCell ref="A148:F148"/>
    <mergeCell ref="A149:F149"/>
    <mergeCell ref="A150:F150"/>
    <mergeCell ref="A151:F151"/>
    <mergeCell ref="A152:F152"/>
    <mergeCell ref="A153:F153"/>
    <mergeCell ref="A154:F154"/>
    <mergeCell ref="A155:F155"/>
    <mergeCell ref="A156:F156"/>
    <mergeCell ref="A157:F157"/>
    <mergeCell ref="A158:F158"/>
    <mergeCell ref="A159:F159"/>
    <mergeCell ref="A160:F160"/>
    <mergeCell ref="A161:F161"/>
    <mergeCell ref="A162:F162"/>
    <mergeCell ref="A163:F163"/>
    <mergeCell ref="A164:F164"/>
    <mergeCell ref="A165:F165"/>
    <mergeCell ref="A166:F166"/>
    <mergeCell ref="A167:F167"/>
    <mergeCell ref="A168:F168"/>
    <mergeCell ref="A169:F169"/>
    <mergeCell ref="A170:F170"/>
    <mergeCell ref="A171:F171"/>
    <mergeCell ref="A172:F172"/>
    <mergeCell ref="A173:F173"/>
    <mergeCell ref="A174:F174"/>
    <mergeCell ref="A175:F175"/>
    <mergeCell ref="A176:F176"/>
    <mergeCell ref="A177:F177"/>
    <mergeCell ref="A178:F178"/>
    <mergeCell ref="A179:F179"/>
    <mergeCell ref="A180:F180"/>
    <mergeCell ref="A181:F181"/>
    <mergeCell ref="A182:F182"/>
    <mergeCell ref="A183:F183"/>
    <mergeCell ref="A184:F184"/>
    <mergeCell ref="A185:F185"/>
    <mergeCell ref="A186:F186"/>
    <mergeCell ref="A187:F187"/>
    <mergeCell ref="A188:F188"/>
    <mergeCell ref="A189:F189"/>
    <mergeCell ref="A190:F190"/>
    <mergeCell ref="A191:F191"/>
    <mergeCell ref="A192:F192"/>
    <mergeCell ref="A193:F193"/>
    <mergeCell ref="A194:F194"/>
    <mergeCell ref="A195:F195"/>
    <mergeCell ref="A196:F196"/>
    <mergeCell ref="A197:F197"/>
    <mergeCell ref="A198:F198"/>
    <mergeCell ref="A199:F199"/>
    <mergeCell ref="A200:F200"/>
    <mergeCell ref="A201:F201"/>
    <mergeCell ref="A202:F202"/>
    <mergeCell ref="A203:F203"/>
    <mergeCell ref="A204:F204"/>
    <mergeCell ref="A205:F205"/>
    <mergeCell ref="A206:F206"/>
    <mergeCell ref="A207:F207"/>
    <mergeCell ref="A208:F208"/>
    <mergeCell ref="A209:F209"/>
    <mergeCell ref="A210:F210"/>
    <mergeCell ref="A211:F211"/>
    <mergeCell ref="A212:F212"/>
    <mergeCell ref="A213:F213"/>
    <mergeCell ref="A214:F214"/>
    <mergeCell ref="A215:F215"/>
    <mergeCell ref="A216:F216"/>
    <mergeCell ref="A217:F217"/>
    <mergeCell ref="A218:F218"/>
    <mergeCell ref="A219:F219"/>
    <mergeCell ref="A220:F220"/>
  </mergeCells>
  <dataValidations count="4">
    <dataValidation allowBlank="true" errorStyle="stop" operator="between" showDropDown="false" showErrorMessage="false" showInputMessage="false" sqref="D7:D86 D103:D112 D123:D132" type="list">
      <formula1>"AGP,CLH,CLT,COM,CTD,CTI,DES,DISP,ELE,ESG,EST,EXM,EXQ,EXR,FRQ,REV,VAGO"</formula1>
      <formula2>0</formula2>
    </dataValidation>
    <dataValidation allowBlank="true" errorStyle="stop" operator="between" showDropDown="false" showErrorMessage="false" showInputMessage="false" sqref="B103:B112" type="list">
      <formula1>"FDA,FDA-1,FDA-2,FDA-3,FDA-4"</formula1>
      <formula2>0</formula2>
    </dataValidation>
    <dataValidation allowBlank="true" errorStyle="stop" operator="between" showDropDown="false" showErrorMessage="false" showInputMessage="false" sqref="B7:B86" type="list">
      <formula1>"DAS,DAS-1,DAS-2,DAS-3,DAS-4,DAS-5,CAA-1,CAA-2,CAA-3,CAA-4,CAA-5"</formula1>
      <formula2>0</formula2>
    </dataValidation>
    <dataValidation allowBlank="true" errorStyle="stop" operator="between" showDropDown="false" showErrorMessage="false" showInputMessage="false" sqref="B123:B132" type="list">
      <formula1>"FGS-1,FGS-2,FGS-3,FGA-1,FGA-2,FGA-3"</formula1>
      <formula2>0</formula2>
    </dataValidation>
  </dataValidation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0" man="true" max="65535" min="0"/>
  </colBreaks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D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328125" defaultRowHeight="15" zeroHeight="false" outlineLevelRow="0" outlineLevelCol="0"/>
  <cols>
    <col collapsed="false" customWidth="true" hidden="false" outlineLevel="0" max="1" min="1" style="1" width="59.5"/>
    <col collapsed="false" customWidth="true" hidden="false" outlineLevel="0" max="2" min="2" style="1" width="12"/>
    <col collapsed="false" customWidth="true" hidden="false" outlineLevel="0" max="3" min="3" style="1" width="17.37"/>
    <col collapsed="false" customWidth="true" hidden="false" outlineLevel="0" max="4" min="4" style="1" width="14.5"/>
    <col collapsed="false" customWidth="true" hidden="false" outlineLevel="0" max="5" min="5" style="1" width="9.87"/>
    <col collapsed="false" customWidth="true" hidden="false" outlineLevel="0" max="6" min="6" style="1" width="39.75"/>
    <col collapsed="false" customWidth="true" hidden="false" outlineLevel="0" max="7" min="7" style="1" width="19.88"/>
    <col collapsed="false" customWidth="true" hidden="false" outlineLevel="0" max="8" min="8" style="1" width="18.25"/>
    <col collapsed="false" customWidth="true" hidden="false" outlineLevel="0" max="9" min="9" style="1" width="17.88"/>
    <col collapsed="false" customWidth="true" hidden="false" outlineLevel="0" max="10" min="10" style="1" width="15"/>
    <col collapsed="false" customWidth="true" hidden="false" outlineLevel="0" max="16" min="11" style="1" width="8"/>
    <col collapsed="false" customWidth="true" hidden="false" outlineLevel="0" max="17" min="17" style="1" width="43.88"/>
    <col collapsed="false" customWidth="true" hidden="false" outlineLevel="0" max="30" min="18" style="1" width="8"/>
  </cols>
  <sheetData>
    <row r="1" customFormat="false" ht="14.25" hidden="false" customHeight="true" outlineLevel="0" collapsed="false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4"/>
      <c r="AC1" s="4"/>
      <c r="AD1" s="4"/>
    </row>
    <row r="2" customFormat="false" ht="14.25" hidden="false" customHeight="true" outlineLevel="0" collapsed="false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4"/>
      <c r="AC2" s="4"/>
      <c r="AD2" s="4"/>
    </row>
    <row r="3" customFormat="false" ht="14.25" hidden="false" customHeight="true" outlineLevel="0" collapsed="false">
      <c r="A3" s="5" t="s">
        <v>2</v>
      </c>
      <c r="B3" s="5"/>
      <c r="C3" s="5"/>
      <c r="D3" s="5"/>
      <c r="E3" s="5"/>
      <c r="F3" s="5"/>
      <c r="G3" s="5"/>
      <c r="H3" s="5"/>
      <c r="I3" s="5"/>
      <c r="J3" s="5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7"/>
      <c r="AA3" s="7"/>
      <c r="AB3" s="4"/>
      <c r="AC3" s="4"/>
      <c r="AD3" s="4"/>
    </row>
    <row r="4" customFormat="false" ht="14.25" hidden="false" customHeight="true" outlineLevel="0" collapsed="false">
      <c r="A4" s="8" t="s">
        <v>392</v>
      </c>
      <c r="B4" s="9"/>
      <c r="C4" s="9"/>
      <c r="D4" s="9"/>
      <c r="E4" s="9"/>
      <c r="F4" s="9"/>
      <c r="G4" s="9"/>
      <c r="H4" s="9"/>
      <c r="I4" s="9"/>
      <c r="J4" s="9"/>
      <c r="K4" s="10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customFormat="false" ht="15" hidden="false" customHeight="true" outlineLevel="0" collapsed="false">
      <c r="A5" s="11" t="s">
        <v>4</v>
      </c>
      <c r="B5" s="11"/>
      <c r="C5" s="11"/>
      <c r="D5" s="11"/>
      <c r="E5" s="11"/>
      <c r="F5" s="11"/>
      <c r="G5" s="11"/>
      <c r="H5" s="11"/>
      <c r="I5" s="11"/>
      <c r="J5" s="11"/>
      <c r="K5" s="12"/>
      <c r="L5" s="13"/>
      <c r="M5" s="14"/>
      <c r="N5" s="14"/>
      <c r="O5" s="14"/>
      <c r="P5" s="14"/>
      <c r="Q5" s="1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customFormat="false" ht="14.25" hidden="false" customHeight="true" outlineLevel="0" collapsed="false">
      <c r="A6" s="15" t="s">
        <v>5</v>
      </c>
      <c r="B6" s="15" t="s">
        <v>6</v>
      </c>
      <c r="C6" s="15" t="s">
        <v>7</v>
      </c>
      <c r="D6" s="15" t="s">
        <v>8</v>
      </c>
      <c r="E6" s="11" t="s">
        <v>9</v>
      </c>
      <c r="F6" s="15" t="s">
        <v>10</v>
      </c>
      <c r="G6" s="11" t="s">
        <v>11</v>
      </c>
      <c r="H6" s="11" t="s">
        <v>12</v>
      </c>
      <c r="I6" s="11" t="s">
        <v>13</v>
      </c>
      <c r="J6" s="11" t="s">
        <v>14</v>
      </c>
      <c r="K6" s="16"/>
      <c r="L6" s="18"/>
      <c r="M6" s="18"/>
      <c r="N6" s="18"/>
      <c r="O6" s="18"/>
      <c r="P6" s="18"/>
      <c r="Q6" s="18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</row>
    <row r="7" customFormat="false" ht="14.25" hidden="false" customHeight="true" outlineLevel="0" collapsed="false">
      <c r="A7" s="20" t="s">
        <v>15</v>
      </c>
      <c r="B7" s="21" t="s">
        <v>16</v>
      </c>
      <c r="C7" s="21" t="s">
        <v>17</v>
      </c>
      <c r="D7" s="21" t="s">
        <v>18</v>
      </c>
      <c r="E7" s="22" t="n">
        <v>1</v>
      </c>
      <c r="F7" s="20" t="s">
        <v>19</v>
      </c>
      <c r="G7" s="23" t="n">
        <v>0</v>
      </c>
      <c r="H7" s="24" t="n">
        <v>3526.4</v>
      </c>
      <c r="I7" s="24" t="n">
        <v>14105.6</v>
      </c>
      <c r="J7" s="25" t="n">
        <f aca="false">SUM(G7:I7)</f>
        <v>17632</v>
      </c>
      <c r="K7" s="26"/>
      <c r="L7" s="26"/>
      <c r="M7" s="26"/>
      <c r="N7" s="26"/>
      <c r="O7" s="26"/>
      <c r="P7" s="26"/>
      <c r="Q7" s="26"/>
      <c r="R7" s="28"/>
      <c r="S7" s="28"/>
      <c r="T7" s="28"/>
      <c r="U7" s="28"/>
      <c r="V7" s="28"/>
      <c r="W7" s="28"/>
      <c r="X7" s="28"/>
      <c r="Y7" s="28"/>
      <c r="Z7" s="28"/>
      <c r="AA7" s="10"/>
      <c r="AB7" s="10"/>
      <c r="AC7" s="10"/>
      <c r="AD7" s="10"/>
    </row>
    <row r="8" customFormat="false" ht="14.25" hidden="false" customHeight="true" outlineLevel="0" collapsed="false">
      <c r="A8" s="20" t="s">
        <v>398</v>
      </c>
      <c r="B8" s="21" t="s">
        <v>16</v>
      </c>
      <c r="C8" s="21" t="s">
        <v>17</v>
      </c>
      <c r="D8" s="21" t="s">
        <v>18</v>
      </c>
      <c r="E8" s="22" t="n">
        <v>1</v>
      </c>
      <c r="F8" s="20" t="s">
        <v>22</v>
      </c>
      <c r="G8" s="23" t="n">
        <v>0</v>
      </c>
      <c r="H8" s="24" t="n">
        <v>3016</v>
      </c>
      <c r="I8" s="24" t="n">
        <v>12064</v>
      </c>
      <c r="J8" s="25" t="n">
        <f aca="false">SUM(G8:I8)</f>
        <v>15080</v>
      </c>
      <c r="K8" s="26"/>
      <c r="L8" s="26"/>
      <c r="M8" s="26"/>
      <c r="N8" s="26"/>
      <c r="O8" s="26"/>
      <c r="P8" s="26"/>
      <c r="Q8" s="26"/>
      <c r="R8" s="28"/>
      <c r="S8" s="28"/>
      <c r="T8" s="28"/>
      <c r="U8" s="28"/>
      <c r="V8" s="28"/>
      <c r="W8" s="28"/>
      <c r="X8" s="28"/>
      <c r="Y8" s="28"/>
      <c r="Z8" s="28"/>
      <c r="AA8" s="10"/>
      <c r="AB8" s="10"/>
      <c r="AC8" s="10"/>
      <c r="AD8" s="10"/>
    </row>
    <row r="9" customFormat="false" ht="14.25" hidden="false" customHeight="true" outlineLevel="0" collapsed="false">
      <c r="A9" s="20" t="s">
        <v>399</v>
      </c>
      <c r="B9" s="21" t="s">
        <v>16</v>
      </c>
      <c r="C9" s="21" t="s">
        <v>17</v>
      </c>
      <c r="D9" s="21" t="s">
        <v>91</v>
      </c>
      <c r="E9" s="22" t="n">
        <v>1</v>
      </c>
      <c r="F9" s="20"/>
      <c r="G9" s="23" t="n">
        <v>0</v>
      </c>
      <c r="H9" s="24" t="n">
        <v>0</v>
      </c>
      <c r="I9" s="24" t="n">
        <v>0</v>
      </c>
      <c r="J9" s="25" t="n">
        <f aca="false">SUM(G9:I9)</f>
        <v>0</v>
      </c>
      <c r="K9" s="26"/>
      <c r="L9" s="26"/>
      <c r="M9" s="26"/>
      <c r="N9" s="26"/>
      <c r="O9" s="26"/>
      <c r="P9" s="26"/>
      <c r="Q9" s="26"/>
      <c r="R9" s="28"/>
      <c r="S9" s="28"/>
      <c r="T9" s="28"/>
      <c r="U9" s="28"/>
      <c r="V9" s="28"/>
      <c r="W9" s="28"/>
      <c r="X9" s="28"/>
      <c r="Y9" s="28"/>
      <c r="Z9" s="28"/>
      <c r="AA9" s="10"/>
      <c r="AB9" s="10"/>
      <c r="AC9" s="10"/>
      <c r="AD9" s="10"/>
    </row>
    <row r="10" customFormat="false" ht="14.25" hidden="false" customHeight="true" outlineLevel="0" collapsed="false">
      <c r="A10" s="20" t="s">
        <v>26</v>
      </c>
      <c r="B10" s="21" t="s">
        <v>16</v>
      </c>
      <c r="C10" s="21" t="s">
        <v>17</v>
      </c>
      <c r="D10" s="21" t="s">
        <v>27</v>
      </c>
      <c r="E10" s="22" t="n">
        <v>1</v>
      </c>
      <c r="F10" s="20" t="s">
        <v>28</v>
      </c>
      <c r="G10" s="23" t="n">
        <v>0</v>
      </c>
      <c r="H10" s="24" t="n">
        <v>0</v>
      </c>
      <c r="I10" s="24" t="n">
        <v>12064</v>
      </c>
      <c r="J10" s="25" t="n">
        <f aca="false">SUM(G10:I10)</f>
        <v>12064</v>
      </c>
      <c r="K10" s="26"/>
      <c r="L10" s="26"/>
      <c r="M10" s="26"/>
      <c r="N10" s="26"/>
      <c r="O10" s="26"/>
      <c r="P10" s="26"/>
      <c r="Q10" s="26"/>
      <c r="R10" s="28"/>
      <c r="S10" s="28"/>
      <c r="T10" s="28"/>
      <c r="U10" s="28"/>
      <c r="V10" s="28"/>
      <c r="W10" s="28"/>
      <c r="X10" s="28"/>
      <c r="Y10" s="28"/>
      <c r="Z10" s="28"/>
      <c r="AA10" s="10"/>
      <c r="AB10" s="10"/>
      <c r="AC10" s="10"/>
      <c r="AD10" s="10"/>
    </row>
    <row r="11" customFormat="false" ht="14.25" hidden="false" customHeight="true" outlineLevel="0" collapsed="false">
      <c r="A11" s="20" t="s">
        <v>33</v>
      </c>
      <c r="B11" s="21" t="s">
        <v>34</v>
      </c>
      <c r="C11" s="21" t="s">
        <v>17</v>
      </c>
      <c r="D11" s="21" t="s">
        <v>18</v>
      </c>
      <c r="E11" s="22" t="n">
        <v>1</v>
      </c>
      <c r="F11" s="20" t="s">
        <v>35</v>
      </c>
      <c r="G11" s="23" t="n">
        <v>0</v>
      </c>
      <c r="H11" s="24" t="n">
        <v>1695.65</v>
      </c>
      <c r="I11" s="24" t="n">
        <v>6782.62</v>
      </c>
      <c r="J11" s="25" t="n">
        <f aca="false">SUM(G11:I11)</f>
        <v>8478.27</v>
      </c>
      <c r="K11" s="26"/>
      <c r="L11" s="26"/>
      <c r="M11" s="26"/>
      <c r="N11" s="26"/>
      <c r="O11" s="26"/>
      <c r="P11" s="26"/>
      <c r="Q11" s="26"/>
      <c r="R11" s="28"/>
      <c r="S11" s="28"/>
      <c r="T11" s="28"/>
      <c r="U11" s="28"/>
      <c r="V11" s="28"/>
      <c r="W11" s="28"/>
      <c r="X11" s="28"/>
      <c r="Y11" s="28"/>
      <c r="Z11" s="28"/>
      <c r="AA11" s="10"/>
      <c r="AB11" s="10"/>
      <c r="AC11" s="10"/>
      <c r="AD11" s="10"/>
    </row>
    <row r="12" customFormat="false" ht="14.25" hidden="false" customHeight="true" outlineLevel="0" collapsed="false">
      <c r="A12" s="20" t="s">
        <v>36</v>
      </c>
      <c r="B12" s="21" t="s">
        <v>34</v>
      </c>
      <c r="C12" s="21" t="s">
        <v>17</v>
      </c>
      <c r="D12" s="21" t="s">
        <v>18</v>
      </c>
      <c r="E12" s="22" t="n">
        <v>1</v>
      </c>
      <c r="F12" s="20" t="s">
        <v>37</v>
      </c>
      <c r="G12" s="23" t="n">
        <v>0</v>
      </c>
      <c r="H12" s="24" t="n">
        <v>1695.65</v>
      </c>
      <c r="I12" s="24" t="n">
        <v>6782.62</v>
      </c>
      <c r="J12" s="25" t="n">
        <f aca="false">SUM(G12:I12)</f>
        <v>8478.27</v>
      </c>
      <c r="K12" s="26"/>
      <c r="L12" s="26"/>
      <c r="M12" s="26"/>
      <c r="N12" s="26"/>
      <c r="O12" s="26"/>
      <c r="P12" s="26"/>
      <c r="Q12" s="26"/>
      <c r="R12" s="28"/>
      <c r="S12" s="28"/>
      <c r="T12" s="28"/>
      <c r="U12" s="28"/>
      <c r="V12" s="28"/>
      <c r="W12" s="28"/>
      <c r="X12" s="28"/>
      <c r="Y12" s="28"/>
      <c r="Z12" s="28"/>
      <c r="AA12" s="10"/>
      <c r="AB12" s="10"/>
      <c r="AC12" s="10"/>
      <c r="AD12" s="10"/>
    </row>
    <row r="13" customFormat="false" ht="14.25" hidden="false" customHeight="true" outlineLevel="0" collapsed="false">
      <c r="A13" s="20" t="s">
        <v>39</v>
      </c>
      <c r="B13" s="37" t="s">
        <v>34</v>
      </c>
      <c r="C13" s="37" t="s">
        <v>17</v>
      </c>
      <c r="D13" s="37" t="s">
        <v>18</v>
      </c>
      <c r="E13" s="38" t="n">
        <v>1</v>
      </c>
      <c r="F13" s="20" t="s">
        <v>40</v>
      </c>
      <c r="G13" s="39" t="n">
        <v>0</v>
      </c>
      <c r="H13" s="40" t="n">
        <v>1695.65</v>
      </c>
      <c r="I13" s="40" t="n">
        <v>6782.62</v>
      </c>
      <c r="J13" s="41" t="n">
        <f aca="false">SUM(G13:I13)</f>
        <v>8478.27</v>
      </c>
      <c r="K13" s="12"/>
      <c r="L13" s="12"/>
      <c r="M13" s="12"/>
      <c r="N13" s="12"/>
      <c r="O13" s="12"/>
      <c r="P13" s="12"/>
      <c r="Q13" s="12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</row>
    <row r="14" customFormat="false" ht="14.25" hidden="false" customHeight="true" outlineLevel="0" collapsed="false">
      <c r="A14" s="20" t="s">
        <v>42</v>
      </c>
      <c r="B14" s="21" t="s">
        <v>34</v>
      </c>
      <c r="C14" s="21" t="s">
        <v>17</v>
      </c>
      <c r="D14" s="21" t="s">
        <v>18</v>
      </c>
      <c r="E14" s="22" t="n">
        <v>1</v>
      </c>
      <c r="F14" s="20" t="s">
        <v>395</v>
      </c>
      <c r="G14" s="23" t="n">
        <v>0</v>
      </c>
      <c r="H14" s="24" t="n">
        <v>1695.65</v>
      </c>
      <c r="I14" s="24" t="n">
        <v>6782.62</v>
      </c>
      <c r="J14" s="25" t="n">
        <f aca="false">SUM(G14:I14)</f>
        <v>8478.27</v>
      </c>
      <c r="K14" s="26"/>
      <c r="L14" s="26"/>
      <c r="M14" s="26"/>
      <c r="N14" s="26"/>
      <c r="O14" s="26"/>
      <c r="P14" s="26"/>
      <c r="Q14" s="26"/>
      <c r="R14" s="28"/>
      <c r="S14" s="28"/>
      <c r="T14" s="28"/>
      <c r="U14" s="28"/>
      <c r="V14" s="28"/>
      <c r="W14" s="28"/>
      <c r="X14" s="28"/>
      <c r="Y14" s="28"/>
      <c r="Z14" s="28"/>
      <c r="AA14" s="10"/>
      <c r="AB14" s="10"/>
      <c r="AC14" s="10"/>
      <c r="AD14" s="10"/>
    </row>
    <row r="15" customFormat="false" ht="14.25" hidden="false" customHeight="true" outlineLevel="0" collapsed="false">
      <c r="A15" s="20" t="s">
        <v>46</v>
      </c>
      <c r="B15" s="21" t="s">
        <v>34</v>
      </c>
      <c r="C15" s="21" t="s">
        <v>17</v>
      </c>
      <c r="D15" s="21" t="s">
        <v>27</v>
      </c>
      <c r="E15" s="22" t="n">
        <v>1</v>
      </c>
      <c r="F15" s="20" t="s">
        <v>47</v>
      </c>
      <c r="G15" s="23" t="n">
        <v>0</v>
      </c>
      <c r="H15" s="24" t="n">
        <v>0</v>
      </c>
      <c r="I15" s="24" t="n">
        <v>6782.62</v>
      </c>
      <c r="J15" s="25" t="n">
        <f aca="false">SUM(G15:I15)</f>
        <v>6782.62</v>
      </c>
      <c r="K15" s="26"/>
      <c r="L15" s="26"/>
      <c r="M15" s="26"/>
      <c r="N15" s="26"/>
      <c r="O15" s="26"/>
      <c r="P15" s="26"/>
      <c r="Q15" s="26"/>
      <c r="R15" s="28"/>
      <c r="S15" s="28"/>
      <c r="T15" s="28"/>
      <c r="U15" s="28"/>
      <c r="V15" s="28"/>
      <c r="W15" s="28"/>
      <c r="X15" s="28"/>
      <c r="Y15" s="28"/>
      <c r="Z15" s="28"/>
      <c r="AA15" s="10"/>
      <c r="AB15" s="10"/>
      <c r="AC15" s="10"/>
      <c r="AD15" s="10"/>
    </row>
    <row r="16" customFormat="false" ht="14.25" hidden="false" customHeight="true" outlineLevel="0" collapsed="false">
      <c r="A16" s="20" t="s">
        <v>50</v>
      </c>
      <c r="B16" s="21" t="s">
        <v>34</v>
      </c>
      <c r="C16" s="21" t="s">
        <v>17</v>
      </c>
      <c r="D16" s="21" t="s">
        <v>18</v>
      </c>
      <c r="E16" s="22" t="n">
        <v>1</v>
      </c>
      <c r="F16" s="20" t="s">
        <v>51</v>
      </c>
      <c r="G16" s="23" t="n">
        <v>0</v>
      </c>
      <c r="H16" s="24" t="n">
        <v>1695.65</v>
      </c>
      <c r="I16" s="24" t="n">
        <v>6782.62</v>
      </c>
      <c r="J16" s="25" t="n">
        <f aca="false">SUM(G16:I16)</f>
        <v>8478.27</v>
      </c>
      <c r="K16" s="26"/>
      <c r="L16" s="26"/>
      <c r="M16" s="26"/>
      <c r="N16" s="26"/>
      <c r="O16" s="26"/>
      <c r="P16" s="26"/>
      <c r="Q16" s="26"/>
      <c r="R16" s="28"/>
      <c r="S16" s="28"/>
      <c r="T16" s="28"/>
      <c r="U16" s="28"/>
      <c r="V16" s="28"/>
      <c r="W16" s="28"/>
      <c r="X16" s="28"/>
      <c r="Y16" s="28"/>
      <c r="Z16" s="28"/>
      <c r="AA16" s="10"/>
      <c r="AB16" s="10"/>
      <c r="AC16" s="10"/>
      <c r="AD16" s="10"/>
    </row>
    <row r="17" customFormat="false" ht="14.25" hidden="false" customHeight="true" outlineLevel="0" collapsed="false">
      <c r="A17" s="20" t="s">
        <v>54</v>
      </c>
      <c r="B17" s="121" t="s">
        <v>45</v>
      </c>
      <c r="C17" s="121" t="s">
        <v>17</v>
      </c>
      <c r="D17" s="121" t="s">
        <v>18</v>
      </c>
      <c r="E17" s="122" t="n">
        <v>1</v>
      </c>
      <c r="F17" s="123" t="s">
        <v>364</v>
      </c>
      <c r="G17" s="124" t="n">
        <v>0</v>
      </c>
      <c r="H17" s="125" t="n">
        <v>1310.28</v>
      </c>
      <c r="I17" s="125" t="n">
        <v>5241.11</v>
      </c>
      <c r="J17" s="126" t="n">
        <f aca="false">SUM(G17:I17)</f>
        <v>6551.39</v>
      </c>
      <c r="K17" s="127"/>
      <c r="L17" s="127"/>
      <c r="M17" s="127"/>
      <c r="N17" s="127"/>
      <c r="O17" s="127"/>
      <c r="P17" s="127"/>
      <c r="Q17" s="127"/>
      <c r="R17" s="128"/>
      <c r="S17" s="128"/>
      <c r="T17" s="128"/>
      <c r="U17" s="128"/>
      <c r="V17" s="128"/>
      <c r="W17" s="128"/>
      <c r="X17" s="128"/>
      <c r="Y17" s="128"/>
      <c r="Z17" s="128"/>
      <c r="AA17" s="129"/>
      <c r="AB17" s="129"/>
      <c r="AC17" s="129"/>
      <c r="AD17" s="129"/>
    </row>
    <row r="18" customFormat="false" ht="14.25" hidden="false" customHeight="true" outlineLevel="0" collapsed="false">
      <c r="A18" s="20" t="s">
        <v>58</v>
      </c>
      <c r="B18" s="121" t="s">
        <v>45</v>
      </c>
      <c r="C18" s="121" t="s">
        <v>17</v>
      </c>
      <c r="D18" s="121" t="s">
        <v>18</v>
      </c>
      <c r="E18" s="122" t="n">
        <v>1</v>
      </c>
      <c r="F18" s="123" t="s">
        <v>59</v>
      </c>
      <c r="G18" s="124" t="n">
        <v>0</v>
      </c>
      <c r="H18" s="125" t="n">
        <v>1310.28</v>
      </c>
      <c r="I18" s="125" t="n">
        <v>5241.11</v>
      </c>
      <c r="J18" s="126" t="n">
        <f aca="false">SUM(G18:I18)</f>
        <v>6551.39</v>
      </c>
      <c r="K18" s="127"/>
      <c r="L18" s="127"/>
      <c r="M18" s="127"/>
      <c r="N18" s="127"/>
      <c r="O18" s="127"/>
      <c r="P18" s="127"/>
      <c r="Q18" s="127"/>
      <c r="R18" s="128"/>
      <c r="S18" s="128"/>
      <c r="T18" s="128"/>
      <c r="U18" s="128"/>
      <c r="V18" s="128"/>
      <c r="W18" s="128"/>
      <c r="X18" s="128"/>
      <c r="Y18" s="128"/>
      <c r="Z18" s="128"/>
      <c r="AA18" s="129"/>
      <c r="AB18" s="129"/>
      <c r="AC18" s="129"/>
      <c r="AD18" s="129"/>
    </row>
    <row r="19" customFormat="false" ht="14.25" hidden="false" customHeight="true" outlineLevel="0" collapsed="false">
      <c r="A19" s="20" t="s">
        <v>62</v>
      </c>
      <c r="B19" s="130" t="s">
        <v>45</v>
      </c>
      <c r="C19" s="130" t="s">
        <v>17</v>
      </c>
      <c r="D19" s="130" t="s">
        <v>27</v>
      </c>
      <c r="E19" s="122" t="n">
        <v>1</v>
      </c>
      <c r="F19" s="123" t="s">
        <v>63</v>
      </c>
      <c r="G19" s="131" t="n">
        <v>0</v>
      </c>
      <c r="H19" s="132" t="n">
        <v>0</v>
      </c>
      <c r="I19" s="132" t="n">
        <v>5241.11</v>
      </c>
      <c r="J19" s="126" t="n">
        <f aca="false">SUM(G19:I19)</f>
        <v>5241.11</v>
      </c>
      <c r="K19" s="133"/>
      <c r="L19" s="133"/>
      <c r="M19" s="133"/>
      <c r="N19" s="133"/>
      <c r="O19" s="133"/>
      <c r="P19" s="133"/>
      <c r="Q19" s="133"/>
      <c r="R19" s="128"/>
      <c r="S19" s="128"/>
      <c r="T19" s="128"/>
      <c r="U19" s="128"/>
      <c r="V19" s="128"/>
      <c r="W19" s="128"/>
      <c r="X19" s="128"/>
      <c r="Y19" s="128"/>
      <c r="Z19" s="128"/>
      <c r="AA19" s="128"/>
      <c r="AB19" s="128"/>
      <c r="AC19" s="128"/>
      <c r="AD19" s="128"/>
    </row>
    <row r="20" customFormat="false" ht="14.25" hidden="false" customHeight="true" outlineLevel="0" collapsed="false">
      <c r="A20" s="20" t="s">
        <v>66</v>
      </c>
      <c r="B20" s="121" t="s">
        <v>45</v>
      </c>
      <c r="C20" s="121" t="s">
        <v>17</v>
      </c>
      <c r="D20" s="121" t="s">
        <v>18</v>
      </c>
      <c r="E20" s="122" t="n">
        <v>1</v>
      </c>
      <c r="F20" s="123" t="s">
        <v>377</v>
      </c>
      <c r="G20" s="124" t="n">
        <v>0</v>
      </c>
      <c r="H20" s="125" t="n">
        <v>1310.28</v>
      </c>
      <c r="I20" s="125" t="n">
        <v>5241.11</v>
      </c>
      <c r="J20" s="126" t="n">
        <f aca="false">SUM(G20:I20)</f>
        <v>6551.39</v>
      </c>
      <c r="K20" s="127"/>
      <c r="L20" s="127"/>
      <c r="M20" s="127"/>
      <c r="N20" s="127"/>
      <c r="O20" s="127"/>
      <c r="P20" s="127"/>
      <c r="Q20" s="127"/>
      <c r="R20" s="128"/>
      <c r="S20" s="128"/>
      <c r="T20" s="128"/>
      <c r="U20" s="128"/>
      <c r="V20" s="128"/>
      <c r="W20" s="128"/>
      <c r="X20" s="128"/>
      <c r="Y20" s="128"/>
      <c r="Z20" s="128"/>
      <c r="AA20" s="129"/>
      <c r="AB20" s="129"/>
      <c r="AC20" s="129"/>
      <c r="AD20" s="129"/>
    </row>
    <row r="21" customFormat="false" ht="14.25" hidden="false" customHeight="true" outlineLevel="0" collapsed="false">
      <c r="A21" s="20" t="s">
        <v>70</v>
      </c>
      <c r="B21" s="121" t="s">
        <v>45</v>
      </c>
      <c r="C21" s="121" t="s">
        <v>17</v>
      </c>
      <c r="D21" s="121" t="s">
        <v>18</v>
      </c>
      <c r="E21" s="122" t="n">
        <v>1</v>
      </c>
      <c r="F21" s="123" t="s">
        <v>361</v>
      </c>
      <c r="G21" s="124" t="n">
        <v>0</v>
      </c>
      <c r="H21" s="125" t="n">
        <v>1310.28</v>
      </c>
      <c r="I21" s="125" t="n">
        <v>5241.11</v>
      </c>
      <c r="J21" s="126" t="n">
        <f aca="false">SUM(G21:I21)</f>
        <v>6551.39</v>
      </c>
      <c r="K21" s="127"/>
      <c r="L21" s="127"/>
      <c r="M21" s="127"/>
      <c r="N21" s="127"/>
      <c r="O21" s="127"/>
      <c r="P21" s="127"/>
      <c r="Q21" s="127"/>
      <c r="R21" s="128"/>
      <c r="S21" s="128"/>
      <c r="T21" s="128"/>
      <c r="U21" s="128"/>
      <c r="V21" s="128"/>
      <c r="W21" s="128"/>
      <c r="X21" s="128"/>
      <c r="Y21" s="128"/>
      <c r="Z21" s="128"/>
      <c r="AA21" s="129"/>
      <c r="AB21" s="129"/>
      <c r="AC21" s="129"/>
      <c r="AD21" s="129"/>
    </row>
    <row r="22" customFormat="false" ht="14.25" hidden="false" customHeight="true" outlineLevel="0" collapsed="false">
      <c r="A22" s="20" t="s">
        <v>66</v>
      </c>
      <c r="B22" s="121" t="s">
        <v>45</v>
      </c>
      <c r="C22" s="121" t="s">
        <v>17</v>
      </c>
      <c r="D22" s="121" t="s">
        <v>18</v>
      </c>
      <c r="E22" s="122" t="n">
        <v>1</v>
      </c>
      <c r="F22" s="123" t="s">
        <v>43</v>
      </c>
      <c r="G22" s="124" t="n">
        <v>0</v>
      </c>
      <c r="H22" s="125" t="n">
        <v>1310.28</v>
      </c>
      <c r="I22" s="125" t="n">
        <v>5241.11</v>
      </c>
      <c r="J22" s="126" t="n">
        <f aca="false">SUM(G22:I22)</f>
        <v>6551.39</v>
      </c>
      <c r="K22" s="127"/>
      <c r="L22" s="127"/>
      <c r="M22" s="127"/>
      <c r="N22" s="127"/>
      <c r="O22" s="127"/>
      <c r="P22" s="127"/>
      <c r="Q22" s="127"/>
      <c r="R22" s="128"/>
      <c r="S22" s="128"/>
      <c r="T22" s="128"/>
      <c r="U22" s="128"/>
      <c r="V22" s="128"/>
      <c r="W22" s="128"/>
      <c r="X22" s="128"/>
      <c r="Y22" s="128"/>
      <c r="Z22" s="128"/>
      <c r="AA22" s="129"/>
      <c r="AB22" s="129"/>
      <c r="AC22" s="129"/>
      <c r="AD22" s="129"/>
    </row>
    <row r="23" customFormat="false" ht="14.25" hidden="false" customHeight="true" outlineLevel="0" collapsed="false">
      <c r="A23" s="20" t="s">
        <v>76</v>
      </c>
      <c r="B23" s="121" t="s">
        <v>45</v>
      </c>
      <c r="C23" s="121" t="s">
        <v>17</v>
      </c>
      <c r="D23" s="121" t="s">
        <v>18</v>
      </c>
      <c r="E23" s="122" t="n">
        <v>1</v>
      </c>
      <c r="F23" s="123" t="s">
        <v>77</v>
      </c>
      <c r="G23" s="124" t="n">
        <v>0</v>
      </c>
      <c r="H23" s="125" t="n">
        <v>1310.28</v>
      </c>
      <c r="I23" s="125" t="n">
        <v>5241.11</v>
      </c>
      <c r="J23" s="126" t="n">
        <f aca="false">SUM(G23:I23)</f>
        <v>6551.39</v>
      </c>
      <c r="K23" s="127"/>
      <c r="L23" s="127"/>
      <c r="M23" s="127"/>
      <c r="N23" s="127"/>
      <c r="O23" s="127"/>
      <c r="P23" s="127"/>
      <c r="Q23" s="127"/>
      <c r="R23" s="128"/>
      <c r="S23" s="128"/>
      <c r="T23" s="128"/>
      <c r="U23" s="128"/>
      <c r="V23" s="128"/>
      <c r="W23" s="128"/>
      <c r="X23" s="128"/>
      <c r="Y23" s="128"/>
      <c r="Z23" s="128"/>
      <c r="AA23" s="129"/>
      <c r="AB23" s="129"/>
      <c r="AC23" s="129"/>
      <c r="AD23" s="129"/>
    </row>
    <row r="24" customFormat="false" ht="14.25" hidden="false" customHeight="true" outlineLevel="0" collapsed="false">
      <c r="A24" s="20" t="s">
        <v>393</v>
      </c>
      <c r="B24" s="121" t="s">
        <v>45</v>
      </c>
      <c r="C24" s="121" t="s">
        <v>17</v>
      </c>
      <c r="D24" s="121" t="s">
        <v>27</v>
      </c>
      <c r="E24" s="122" t="n">
        <v>1</v>
      </c>
      <c r="F24" s="123" t="s">
        <v>79</v>
      </c>
      <c r="G24" s="124" t="n">
        <v>0</v>
      </c>
      <c r="H24" s="125" t="n">
        <v>0</v>
      </c>
      <c r="I24" s="125" t="n">
        <v>5241.11</v>
      </c>
      <c r="J24" s="126" t="n">
        <f aca="false">SUM(G24:I24)</f>
        <v>5241.11</v>
      </c>
      <c r="K24" s="127"/>
      <c r="L24" s="127"/>
      <c r="M24" s="127"/>
      <c r="N24" s="127"/>
      <c r="O24" s="127"/>
      <c r="P24" s="127"/>
      <c r="Q24" s="127"/>
      <c r="R24" s="128"/>
      <c r="S24" s="128"/>
      <c r="T24" s="128"/>
      <c r="U24" s="128"/>
      <c r="V24" s="128"/>
      <c r="W24" s="128"/>
      <c r="X24" s="128"/>
      <c r="Y24" s="128"/>
      <c r="Z24" s="128"/>
      <c r="AA24" s="129"/>
      <c r="AB24" s="129"/>
      <c r="AC24" s="129"/>
      <c r="AD24" s="129"/>
    </row>
    <row r="25" customFormat="false" ht="14.25" hidden="false" customHeight="true" outlineLevel="0" collapsed="false">
      <c r="A25" s="20" t="s">
        <v>80</v>
      </c>
      <c r="B25" s="121" t="s">
        <v>45</v>
      </c>
      <c r="C25" s="121" t="s">
        <v>17</v>
      </c>
      <c r="D25" s="121" t="s">
        <v>18</v>
      </c>
      <c r="E25" s="122" t="n">
        <v>1</v>
      </c>
      <c r="F25" s="123" t="s">
        <v>81</v>
      </c>
      <c r="G25" s="124" t="n">
        <v>0</v>
      </c>
      <c r="H25" s="125" t="n">
        <v>1310.28</v>
      </c>
      <c r="I25" s="125" t="n">
        <v>5241.11</v>
      </c>
      <c r="J25" s="126" t="n">
        <f aca="false">SUM(G25:I25)</f>
        <v>6551.39</v>
      </c>
      <c r="K25" s="127"/>
      <c r="L25" s="127"/>
      <c r="M25" s="127"/>
      <c r="N25" s="127"/>
      <c r="O25" s="127"/>
      <c r="P25" s="127"/>
      <c r="Q25" s="127"/>
      <c r="R25" s="128"/>
      <c r="S25" s="128"/>
      <c r="T25" s="128"/>
      <c r="U25" s="128"/>
      <c r="V25" s="128"/>
      <c r="W25" s="128"/>
      <c r="X25" s="128"/>
      <c r="Y25" s="128"/>
      <c r="Z25" s="128"/>
      <c r="AA25" s="129"/>
      <c r="AB25" s="129"/>
      <c r="AC25" s="129"/>
      <c r="AD25" s="129"/>
    </row>
    <row r="26" customFormat="false" ht="14.25" hidden="false" customHeight="true" outlineLevel="0" collapsed="false">
      <c r="A26" s="20" t="s">
        <v>82</v>
      </c>
      <c r="B26" s="121" t="s">
        <v>45</v>
      </c>
      <c r="C26" s="121" t="s">
        <v>17</v>
      </c>
      <c r="D26" s="121" t="s">
        <v>18</v>
      </c>
      <c r="E26" s="122" t="n">
        <v>1</v>
      </c>
      <c r="F26" s="123" t="s">
        <v>401</v>
      </c>
      <c r="G26" s="124" t="n">
        <v>0</v>
      </c>
      <c r="H26" s="125" t="n">
        <v>1310.28</v>
      </c>
      <c r="I26" s="125" t="n">
        <v>5241.11</v>
      </c>
      <c r="J26" s="126" t="n">
        <f aca="false">SUM(G26:I26)</f>
        <v>6551.39</v>
      </c>
      <c r="K26" s="127"/>
      <c r="L26" s="127"/>
      <c r="M26" s="127"/>
      <c r="N26" s="127"/>
      <c r="O26" s="127"/>
      <c r="P26" s="127"/>
      <c r="Q26" s="127"/>
      <c r="R26" s="128"/>
      <c r="S26" s="128"/>
      <c r="T26" s="128"/>
      <c r="U26" s="128"/>
      <c r="V26" s="128"/>
      <c r="W26" s="128"/>
      <c r="X26" s="128"/>
      <c r="Y26" s="128"/>
      <c r="Z26" s="128"/>
      <c r="AA26" s="129"/>
      <c r="AB26" s="129"/>
      <c r="AC26" s="129"/>
      <c r="AD26" s="129"/>
    </row>
    <row r="27" customFormat="false" ht="14.25" hidden="false" customHeight="true" outlineLevel="0" collapsed="false">
      <c r="A27" s="20" t="s">
        <v>365</v>
      </c>
      <c r="B27" s="130" t="s">
        <v>45</v>
      </c>
      <c r="C27" s="130" t="s">
        <v>17</v>
      </c>
      <c r="D27" s="130" t="s">
        <v>91</v>
      </c>
      <c r="E27" s="122" t="n">
        <v>1</v>
      </c>
      <c r="F27" s="123"/>
      <c r="G27" s="131" t="n">
        <v>0</v>
      </c>
      <c r="H27" s="132" t="n">
        <v>0</v>
      </c>
      <c r="I27" s="132" t="n">
        <v>0</v>
      </c>
      <c r="J27" s="126" t="n">
        <f aca="false">SUM(G27:I27)</f>
        <v>0</v>
      </c>
      <c r="K27" s="12"/>
      <c r="L27" s="12"/>
      <c r="M27" s="12"/>
      <c r="N27" s="12"/>
      <c r="O27" s="12"/>
      <c r="P27" s="12"/>
      <c r="Q27" s="12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</row>
    <row r="28" customFormat="false" ht="14.25" hidden="false" customHeight="true" outlineLevel="0" collapsed="false">
      <c r="A28" s="20" t="s">
        <v>86</v>
      </c>
      <c r="B28" s="21" t="s">
        <v>49</v>
      </c>
      <c r="C28" s="21" t="s">
        <v>17</v>
      </c>
      <c r="D28" s="21" t="s">
        <v>18</v>
      </c>
      <c r="E28" s="22" t="n">
        <v>1</v>
      </c>
      <c r="F28" s="20" t="s">
        <v>87</v>
      </c>
      <c r="G28" s="23" t="n">
        <v>0</v>
      </c>
      <c r="H28" s="24" t="n">
        <v>1079.05</v>
      </c>
      <c r="I28" s="24" t="n">
        <v>4316.21</v>
      </c>
      <c r="J28" s="25" t="n">
        <f aca="false">SUM(G28:I28)</f>
        <v>5395.26</v>
      </c>
      <c r="K28" s="26"/>
      <c r="L28" s="26"/>
      <c r="M28" s="26"/>
      <c r="N28" s="26"/>
      <c r="O28" s="26"/>
      <c r="P28" s="26"/>
      <c r="Q28" s="26"/>
      <c r="R28" s="28"/>
      <c r="S28" s="28"/>
      <c r="T28" s="28"/>
      <c r="U28" s="28"/>
      <c r="V28" s="28"/>
      <c r="W28" s="28"/>
      <c r="X28" s="28"/>
      <c r="Y28" s="28"/>
      <c r="Z28" s="28"/>
      <c r="AA28" s="10"/>
      <c r="AB28" s="10"/>
      <c r="AC28" s="10"/>
      <c r="AD28" s="10"/>
    </row>
    <row r="29" customFormat="false" ht="14.25" hidden="false" customHeight="true" outlineLevel="0" collapsed="false">
      <c r="A29" s="20" t="s">
        <v>402</v>
      </c>
      <c r="B29" s="21" t="s">
        <v>49</v>
      </c>
      <c r="C29" s="21" t="s">
        <v>17</v>
      </c>
      <c r="D29" s="21" t="s">
        <v>91</v>
      </c>
      <c r="E29" s="22" t="n">
        <v>1</v>
      </c>
      <c r="F29" s="20"/>
      <c r="G29" s="23" t="n">
        <v>0</v>
      </c>
      <c r="H29" s="24" t="n">
        <v>0</v>
      </c>
      <c r="I29" s="24" t="n">
        <v>0</v>
      </c>
      <c r="J29" s="25" t="n">
        <f aca="false">SUM(G29:I29)</f>
        <v>0</v>
      </c>
      <c r="K29" s="26"/>
      <c r="L29" s="26"/>
      <c r="M29" s="26"/>
      <c r="N29" s="26"/>
      <c r="O29" s="26"/>
      <c r="P29" s="26"/>
      <c r="Q29" s="26"/>
      <c r="R29" s="28"/>
      <c r="S29" s="28"/>
      <c r="T29" s="28"/>
      <c r="U29" s="28"/>
      <c r="V29" s="28"/>
      <c r="W29" s="28"/>
      <c r="X29" s="28"/>
      <c r="Y29" s="28"/>
      <c r="Z29" s="28"/>
      <c r="AA29" s="10"/>
      <c r="AB29" s="10"/>
      <c r="AC29" s="10"/>
      <c r="AD29" s="10"/>
    </row>
    <row r="30" customFormat="false" ht="14.25" hidden="false" customHeight="true" outlineLevel="0" collapsed="false">
      <c r="A30" s="20" t="s">
        <v>88</v>
      </c>
      <c r="B30" s="21" t="s">
        <v>49</v>
      </c>
      <c r="C30" s="21" t="s">
        <v>17</v>
      </c>
      <c r="D30" s="21" t="s">
        <v>18</v>
      </c>
      <c r="E30" s="22" t="n">
        <v>1</v>
      </c>
      <c r="F30" s="20" t="s">
        <v>89</v>
      </c>
      <c r="G30" s="23" t="n">
        <v>0</v>
      </c>
      <c r="H30" s="24" t="n">
        <v>1079.05</v>
      </c>
      <c r="I30" s="24" t="n">
        <v>4316.21</v>
      </c>
      <c r="J30" s="25" t="n">
        <f aca="false">SUM(G30:I30)</f>
        <v>5395.26</v>
      </c>
      <c r="K30" s="26"/>
      <c r="L30" s="26"/>
      <c r="M30" s="26"/>
      <c r="N30" s="26"/>
      <c r="O30" s="26"/>
      <c r="P30" s="26"/>
      <c r="Q30" s="26"/>
      <c r="R30" s="28"/>
      <c r="S30" s="28"/>
      <c r="T30" s="28"/>
      <c r="U30" s="28"/>
      <c r="V30" s="28"/>
      <c r="W30" s="28"/>
      <c r="X30" s="28"/>
      <c r="Y30" s="28"/>
      <c r="Z30" s="28"/>
      <c r="AA30" s="10"/>
      <c r="AB30" s="10"/>
      <c r="AC30" s="10"/>
      <c r="AD30" s="10"/>
    </row>
    <row r="31" customFormat="false" ht="14.25" hidden="false" customHeight="true" outlineLevel="0" collapsed="false">
      <c r="A31" s="20" t="s">
        <v>92</v>
      </c>
      <c r="B31" s="21" t="s">
        <v>49</v>
      </c>
      <c r="C31" s="21" t="s">
        <v>17</v>
      </c>
      <c r="D31" s="21" t="s">
        <v>18</v>
      </c>
      <c r="E31" s="22" t="n">
        <v>1</v>
      </c>
      <c r="F31" s="20" t="s">
        <v>93</v>
      </c>
      <c r="G31" s="23" t="n">
        <v>0</v>
      </c>
      <c r="H31" s="24" t="n">
        <v>1079.05</v>
      </c>
      <c r="I31" s="24" t="n">
        <v>4316.21</v>
      </c>
      <c r="J31" s="25" t="n">
        <f aca="false">SUM(G31:I31)</f>
        <v>5395.26</v>
      </c>
      <c r="K31" s="26"/>
      <c r="L31" s="26"/>
      <c r="M31" s="26"/>
      <c r="N31" s="26"/>
      <c r="O31" s="26"/>
      <c r="P31" s="26"/>
      <c r="Q31" s="26"/>
      <c r="R31" s="28"/>
      <c r="S31" s="28"/>
      <c r="T31" s="28"/>
      <c r="U31" s="28"/>
      <c r="V31" s="28"/>
      <c r="W31" s="28"/>
      <c r="X31" s="28"/>
      <c r="Y31" s="28"/>
      <c r="Z31" s="28"/>
      <c r="AA31" s="10"/>
      <c r="AB31" s="10"/>
      <c r="AC31" s="10"/>
      <c r="AD31" s="10"/>
    </row>
    <row r="32" customFormat="false" ht="14.25" hidden="false" customHeight="true" outlineLevel="0" collapsed="false">
      <c r="A32" s="20" t="s">
        <v>94</v>
      </c>
      <c r="B32" s="21" t="s">
        <v>49</v>
      </c>
      <c r="C32" s="21" t="s">
        <v>17</v>
      </c>
      <c r="D32" s="21" t="s">
        <v>18</v>
      </c>
      <c r="E32" s="22" t="n">
        <v>1</v>
      </c>
      <c r="F32" s="20" t="s">
        <v>366</v>
      </c>
      <c r="G32" s="23" t="n">
        <v>0</v>
      </c>
      <c r="H32" s="24" t="n">
        <v>1079.05</v>
      </c>
      <c r="I32" s="24" t="n">
        <v>4316.21</v>
      </c>
      <c r="J32" s="25" t="n">
        <f aca="false">SUM(G32:I32)</f>
        <v>5395.26</v>
      </c>
      <c r="K32" s="26"/>
      <c r="L32" s="26"/>
      <c r="M32" s="26"/>
      <c r="N32" s="26"/>
      <c r="O32" s="26"/>
      <c r="P32" s="26"/>
      <c r="Q32" s="26"/>
      <c r="R32" s="28"/>
      <c r="S32" s="28"/>
      <c r="T32" s="28"/>
      <c r="U32" s="28"/>
      <c r="V32" s="28"/>
      <c r="W32" s="28"/>
      <c r="X32" s="28"/>
      <c r="Y32" s="28"/>
      <c r="Z32" s="28"/>
      <c r="AA32" s="10"/>
      <c r="AB32" s="10"/>
      <c r="AC32" s="10"/>
      <c r="AD32" s="10"/>
    </row>
    <row r="33" customFormat="false" ht="14.25" hidden="false" customHeight="true" outlineLevel="0" collapsed="false">
      <c r="A33" s="20" t="s">
        <v>96</v>
      </c>
      <c r="B33" s="21" t="s">
        <v>53</v>
      </c>
      <c r="C33" s="21" t="s">
        <v>17</v>
      </c>
      <c r="D33" s="21" t="s">
        <v>18</v>
      </c>
      <c r="E33" s="22" t="n">
        <v>1</v>
      </c>
      <c r="F33" s="20" t="s">
        <v>97</v>
      </c>
      <c r="G33" s="23" t="n">
        <v>0</v>
      </c>
      <c r="H33" s="24" t="n">
        <v>936.46</v>
      </c>
      <c r="I33" s="24" t="n">
        <v>3745.85</v>
      </c>
      <c r="J33" s="25" t="n">
        <f aca="false">SUM(G33:I33)</f>
        <v>4682.31</v>
      </c>
      <c r="K33" s="26"/>
      <c r="L33" s="26"/>
      <c r="M33" s="26"/>
      <c r="N33" s="26"/>
      <c r="O33" s="26"/>
      <c r="P33" s="26"/>
      <c r="Q33" s="26"/>
      <c r="R33" s="28"/>
      <c r="S33" s="28"/>
      <c r="T33" s="28"/>
      <c r="U33" s="28"/>
      <c r="V33" s="28"/>
      <c r="W33" s="28"/>
      <c r="X33" s="28"/>
      <c r="Y33" s="28"/>
      <c r="Z33" s="28"/>
      <c r="AA33" s="10"/>
      <c r="AB33" s="10"/>
      <c r="AC33" s="10"/>
      <c r="AD33" s="10"/>
    </row>
    <row r="34" customFormat="false" ht="14.25" hidden="false" customHeight="true" outlineLevel="0" collapsed="false">
      <c r="A34" s="20" t="s">
        <v>98</v>
      </c>
      <c r="B34" s="21" t="s">
        <v>53</v>
      </c>
      <c r="C34" s="21" t="s">
        <v>17</v>
      </c>
      <c r="D34" s="21" t="s">
        <v>18</v>
      </c>
      <c r="E34" s="22" t="n">
        <v>1</v>
      </c>
      <c r="F34" s="20" t="s">
        <v>99</v>
      </c>
      <c r="G34" s="23" t="n">
        <v>0</v>
      </c>
      <c r="H34" s="24" t="n">
        <v>936.46</v>
      </c>
      <c r="I34" s="24" t="n">
        <v>3745.85</v>
      </c>
      <c r="J34" s="25" t="n">
        <f aca="false">SUM(G34:I34)</f>
        <v>4682.31</v>
      </c>
      <c r="K34" s="26"/>
      <c r="L34" s="26"/>
      <c r="M34" s="26"/>
      <c r="N34" s="26"/>
      <c r="O34" s="26"/>
      <c r="P34" s="26"/>
      <c r="Q34" s="26"/>
      <c r="R34" s="28"/>
      <c r="S34" s="28"/>
      <c r="T34" s="28"/>
      <c r="U34" s="28"/>
      <c r="V34" s="28"/>
      <c r="W34" s="28"/>
      <c r="X34" s="28"/>
      <c r="Y34" s="28"/>
      <c r="Z34" s="28"/>
      <c r="AA34" s="10"/>
      <c r="AB34" s="10"/>
      <c r="AC34" s="10"/>
      <c r="AD34" s="10"/>
    </row>
    <row r="35" customFormat="false" ht="14.25" hidden="false" customHeight="true" outlineLevel="0" collapsed="false">
      <c r="A35" s="20" t="s">
        <v>100</v>
      </c>
      <c r="B35" s="21" t="s">
        <v>53</v>
      </c>
      <c r="C35" s="21" t="s">
        <v>17</v>
      </c>
      <c r="D35" s="21" t="s">
        <v>18</v>
      </c>
      <c r="E35" s="22" t="n">
        <v>1</v>
      </c>
      <c r="F35" s="20" t="s">
        <v>400</v>
      </c>
      <c r="G35" s="23" t="n">
        <v>0</v>
      </c>
      <c r="H35" s="24" t="n">
        <v>936.46</v>
      </c>
      <c r="I35" s="24" t="n">
        <v>3745.85</v>
      </c>
      <c r="J35" s="25" t="n">
        <f aca="false">SUM(G35:I35)</f>
        <v>4682.31</v>
      </c>
      <c r="K35" s="26"/>
      <c r="L35" s="26"/>
      <c r="M35" s="26"/>
      <c r="N35" s="26"/>
      <c r="O35" s="26"/>
      <c r="P35" s="26"/>
      <c r="Q35" s="26"/>
      <c r="R35" s="28"/>
      <c r="S35" s="28"/>
      <c r="T35" s="28"/>
      <c r="U35" s="28"/>
      <c r="V35" s="28"/>
      <c r="W35" s="28"/>
      <c r="X35" s="28"/>
      <c r="Y35" s="28"/>
      <c r="Z35" s="28"/>
      <c r="AA35" s="10"/>
      <c r="AB35" s="10"/>
      <c r="AC35" s="10"/>
      <c r="AD35" s="10"/>
    </row>
    <row r="36" customFormat="false" ht="14.25" hidden="false" customHeight="true" outlineLevel="0" collapsed="false">
      <c r="A36" s="20" t="s">
        <v>104</v>
      </c>
      <c r="B36" s="21" t="s">
        <v>53</v>
      </c>
      <c r="C36" s="21" t="s">
        <v>17</v>
      </c>
      <c r="D36" s="21" t="s">
        <v>18</v>
      </c>
      <c r="E36" s="22" t="n">
        <v>1</v>
      </c>
      <c r="F36" s="20" t="s">
        <v>105</v>
      </c>
      <c r="G36" s="23" t="n">
        <v>0</v>
      </c>
      <c r="H36" s="24" t="n">
        <v>936.46</v>
      </c>
      <c r="I36" s="24" t="n">
        <v>3745.85</v>
      </c>
      <c r="J36" s="25" t="n">
        <f aca="false">SUM(G36:I36)</f>
        <v>4682.31</v>
      </c>
      <c r="K36" s="26"/>
      <c r="L36" s="26"/>
      <c r="M36" s="26"/>
      <c r="N36" s="26"/>
      <c r="O36" s="26"/>
      <c r="P36" s="26"/>
      <c r="Q36" s="26"/>
      <c r="R36" s="28"/>
      <c r="S36" s="28"/>
      <c r="T36" s="28"/>
      <c r="U36" s="28"/>
      <c r="V36" s="28"/>
      <c r="W36" s="28"/>
      <c r="X36" s="28"/>
      <c r="Y36" s="28"/>
      <c r="Z36" s="28"/>
      <c r="AA36" s="10"/>
      <c r="AB36" s="10"/>
      <c r="AC36" s="10"/>
      <c r="AD36" s="10"/>
    </row>
    <row r="37" customFormat="false" ht="14.25" hidden="false" customHeight="true" outlineLevel="0" collapsed="false">
      <c r="A37" s="20" t="s">
        <v>106</v>
      </c>
      <c r="B37" s="21" t="s">
        <v>53</v>
      </c>
      <c r="C37" s="21" t="s">
        <v>17</v>
      </c>
      <c r="D37" s="21" t="s">
        <v>18</v>
      </c>
      <c r="E37" s="22" t="n">
        <v>1</v>
      </c>
      <c r="F37" s="20" t="s">
        <v>107</v>
      </c>
      <c r="G37" s="23" t="n">
        <v>0</v>
      </c>
      <c r="H37" s="24" t="n">
        <v>936.46</v>
      </c>
      <c r="I37" s="24" t="n">
        <v>3745.85</v>
      </c>
      <c r="J37" s="25" t="n">
        <f aca="false">SUM(G37:I37)</f>
        <v>4682.31</v>
      </c>
      <c r="K37" s="26"/>
      <c r="L37" s="26"/>
      <c r="M37" s="26"/>
      <c r="N37" s="26"/>
      <c r="O37" s="26"/>
      <c r="P37" s="26"/>
      <c r="Q37" s="26"/>
      <c r="R37" s="28"/>
      <c r="S37" s="28"/>
      <c r="T37" s="28"/>
      <c r="U37" s="28"/>
      <c r="V37" s="28"/>
      <c r="W37" s="28"/>
      <c r="X37" s="28"/>
      <c r="Y37" s="28"/>
      <c r="Z37" s="28"/>
      <c r="AA37" s="10"/>
      <c r="AB37" s="10"/>
      <c r="AC37" s="10"/>
      <c r="AD37" s="10"/>
    </row>
    <row r="38" customFormat="false" ht="14.25" hidden="false" customHeight="true" outlineLevel="0" collapsed="false">
      <c r="A38" s="20" t="s">
        <v>98</v>
      </c>
      <c r="B38" s="21" t="s">
        <v>53</v>
      </c>
      <c r="C38" s="21" t="s">
        <v>17</v>
      </c>
      <c r="D38" s="21" t="s">
        <v>18</v>
      </c>
      <c r="E38" s="22" t="n">
        <v>1</v>
      </c>
      <c r="F38" s="20" t="s">
        <v>108</v>
      </c>
      <c r="G38" s="23" t="n">
        <v>0</v>
      </c>
      <c r="H38" s="24" t="n">
        <v>936.46</v>
      </c>
      <c r="I38" s="24" t="n">
        <v>3745.85</v>
      </c>
      <c r="J38" s="25" t="n">
        <f aca="false">SUM(G38:I38)</f>
        <v>4682.31</v>
      </c>
      <c r="K38" s="26"/>
      <c r="L38" s="26"/>
      <c r="M38" s="26"/>
      <c r="N38" s="26"/>
      <c r="O38" s="26"/>
      <c r="P38" s="26"/>
      <c r="Q38" s="26"/>
      <c r="R38" s="28"/>
      <c r="S38" s="28"/>
      <c r="T38" s="28"/>
      <c r="U38" s="28"/>
      <c r="V38" s="28"/>
      <c r="W38" s="28"/>
      <c r="X38" s="28"/>
      <c r="Y38" s="28"/>
      <c r="Z38" s="28"/>
      <c r="AA38" s="10"/>
      <c r="AB38" s="10"/>
      <c r="AC38" s="10"/>
      <c r="AD38" s="10"/>
    </row>
    <row r="39" customFormat="false" ht="14.25" hidden="false" customHeight="true" outlineLevel="0" collapsed="false">
      <c r="A39" s="20" t="s">
        <v>106</v>
      </c>
      <c r="B39" s="21" t="s">
        <v>53</v>
      </c>
      <c r="C39" s="21" t="s">
        <v>17</v>
      </c>
      <c r="D39" s="21" t="s">
        <v>18</v>
      </c>
      <c r="E39" s="22" t="n">
        <v>1</v>
      </c>
      <c r="F39" s="20" t="s">
        <v>379</v>
      </c>
      <c r="G39" s="23" t="n">
        <v>0</v>
      </c>
      <c r="H39" s="24" t="n">
        <v>936.46</v>
      </c>
      <c r="I39" s="24" t="n">
        <v>3745.85</v>
      </c>
      <c r="J39" s="25" t="n">
        <f aca="false">SUM(G39:I39)</f>
        <v>4682.31</v>
      </c>
      <c r="K39" s="26"/>
      <c r="L39" s="26"/>
      <c r="M39" s="26"/>
      <c r="N39" s="26"/>
      <c r="O39" s="26"/>
      <c r="P39" s="26"/>
      <c r="Q39" s="26"/>
      <c r="R39" s="28"/>
      <c r="S39" s="28"/>
      <c r="T39" s="28"/>
      <c r="U39" s="28"/>
      <c r="V39" s="28"/>
      <c r="W39" s="28"/>
      <c r="X39" s="28"/>
      <c r="Y39" s="28"/>
      <c r="Z39" s="28"/>
      <c r="AA39" s="10"/>
      <c r="AB39" s="10"/>
      <c r="AC39" s="10"/>
      <c r="AD39" s="10"/>
    </row>
    <row r="40" customFormat="false" ht="14.25" hidden="false" customHeight="true" outlineLevel="0" collapsed="false">
      <c r="A40" s="20" t="s">
        <v>98</v>
      </c>
      <c r="B40" s="21" t="s">
        <v>53</v>
      </c>
      <c r="C40" s="21" t="s">
        <v>17</v>
      </c>
      <c r="D40" s="21" t="s">
        <v>18</v>
      </c>
      <c r="E40" s="22" t="n">
        <v>1</v>
      </c>
      <c r="F40" s="20" t="s">
        <v>110</v>
      </c>
      <c r="G40" s="23" t="n">
        <v>0</v>
      </c>
      <c r="H40" s="24" t="n">
        <v>936.46</v>
      </c>
      <c r="I40" s="24" t="n">
        <v>3745.85</v>
      </c>
      <c r="J40" s="25" t="n">
        <f aca="false">SUM(G40:I40)</f>
        <v>4682.31</v>
      </c>
      <c r="K40" s="26"/>
      <c r="L40" s="26"/>
      <c r="M40" s="26"/>
      <c r="N40" s="26"/>
      <c r="O40" s="26"/>
      <c r="P40" s="26"/>
      <c r="Q40" s="26"/>
      <c r="R40" s="28"/>
      <c r="S40" s="28"/>
      <c r="T40" s="28"/>
      <c r="U40" s="28"/>
      <c r="V40" s="28"/>
      <c r="W40" s="28"/>
      <c r="X40" s="28"/>
      <c r="Y40" s="28"/>
      <c r="Z40" s="28"/>
      <c r="AA40" s="10"/>
      <c r="AB40" s="10"/>
      <c r="AC40" s="10"/>
      <c r="AD40" s="10"/>
    </row>
    <row r="41" customFormat="false" ht="14.25" hidden="false" customHeight="true" outlineLevel="0" collapsed="false">
      <c r="A41" s="20" t="s">
        <v>128</v>
      </c>
      <c r="B41" s="21" t="s">
        <v>53</v>
      </c>
      <c r="C41" s="21" t="s">
        <v>17</v>
      </c>
      <c r="D41" s="21" t="s">
        <v>91</v>
      </c>
      <c r="E41" s="22" t="n">
        <v>1</v>
      </c>
      <c r="F41" s="20"/>
      <c r="G41" s="23" t="n">
        <v>0</v>
      </c>
      <c r="H41" s="24" t="n">
        <v>0</v>
      </c>
      <c r="I41" s="24" t="n">
        <v>0</v>
      </c>
      <c r="J41" s="25" t="n">
        <f aca="false">SUM(G41:I41)</f>
        <v>0</v>
      </c>
      <c r="K41" s="26"/>
      <c r="L41" s="26"/>
      <c r="M41" s="26"/>
      <c r="N41" s="26"/>
      <c r="O41" s="26"/>
      <c r="P41" s="26"/>
      <c r="Q41" s="26"/>
      <c r="R41" s="28"/>
      <c r="S41" s="28"/>
      <c r="T41" s="28"/>
      <c r="U41" s="28"/>
      <c r="V41" s="28"/>
      <c r="W41" s="28"/>
      <c r="X41" s="28"/>
      <c r="Y41" s="28"/>
      <c r="Z41" s="28"/>
      <c r="AA41" s="10"/>
      <c r="AB41" s="10"/>
      <c r="AC41" s="10"/>
      <c r="AD41" s="10"/>
    </row>
    <row r="42" customFormat="false" ht="14.25" hidden="false" customHeight="true" outlineLevel="0" collapsed="false">
      <c r="A42" s="20" t="s">
        <v>113</v>
      </c>
      <c r="B42" s="21" t="s">
        <v>53</v>
      </c>
      <c r="C42" s="21" t="s">
        <v>17</v>
      </c>
      <c r="D42" s="21" t="s">
        <v>18</v>
      </c>
      <c r="E42" s="22" t="n">
        <v>1</v>
      </c>
      <c r="F42" s="20" t="s">
        <v>114</v>
      </c>
      <c r="G42" s="23" t="n">
        <v>0</v>
      </c>
      <c r="H42" s="24" t="n">
        <v>936.46</v>
      </c>
      <c r="I42" s="24" t="n">
        <v>3745.85</v>
      </c>
      <c r="J42" s="25" t="n">
        <f aca="false">SUM(G42:I42)</f>
        <v>4682.31</v>
      </c>
      <c r="K42" s="26"/>
      <c r="L42" s="26"/>
      <c r="M42" s="26"/>
      <c r="N42" s="26"/>
      <c r="O42" s="26"/>
      <c r="P42" s="26"/>
      <c r="Q42" s="26"/>
      <c r="R42" s="28"/>
      <c r="S42" s="28"/>
      <c r="T42" s="28"/>
      <c r="U42" s="28"/>
      <c r="V42" s="28"/>
      <c r="W42" s="28"/>
      <c r="X42" s="28"/>
      <c r="Y42" s="28"/>
      <c r="Z42" s="28"/>
      <c r="AA42" s="10"/>
      <c r="AB42" s="10"/>
      <c r="AC42" s="10"/>
      <c r="AD42" s="10"/>
    </row>
    <row r="43" customFormat="false" ht="14.25" hidden="false" customHeight="true" outlineLevel="0" collapsed="false">
      <c r="A43" s="20" t="s">
        <v>115</v>
      </c>
      <c r="B43" s="21" t="s">
        <v>53</v>
      </c>
      <c r="C43" s="21" t="s">
        <v>17</v>
      </c>
      <c r="D43" s="21" t="s">
        <v>18</v>
      </c>
      <c r="E43" s="22" t="n">
        <v>1</v>
      </c>
      <c r="F43" s="20" t="s">
        <v>368</v>
      </c>
      <c r="G43" s="23" t="n">
        <v>0</v>
      </c>
      <c r="H43" s="24" t="n">
        <v>936.46</v>
      </c>
      <c r="I43" s="24" t="n">
        <v>3745.85</v>
      </c>
      <c r="J43" s="25" t="n">
        <f aca="false">SUM(G43:I43)</f>
        <v>4682.31</v>
      </c>
      <c r="K43" s="26"/>
      <c r="L43" s="26"/>
      <c r="M43" s="26"/>
      <c r="N43" s="26"/>
      <c r="O43" s="26"/>
      <c r="P43" s="26"/>
      <c r="Q43" s="26"/>
      <c r="R43" s="28"/>
      <c r="S43" s="28"/>
      <c r="T43" s="28"/>
      <c r="U43" s="28"/>
      <c r="V43" s="28"/>
      <c r="W43" s="28"/>
      <c r="X43" s="28"/>
      <c r="Y43" s="28"/>
      <c r="Z43" s="28"/>
      <c r="AA43" s="10"/>
      <c r="AB43" s="10"/>
      <c r="AC43" s="10"/>
      <c r="AD43" s="10"/>
    </row>
    <row r="44" customFormat="false" ht="14.25" hidden="false" customHeight="true" outlineLevel="0" collapsed="false">
      <c r="A44" s="20" t="s">
        <v>117</v>
      </c>
      <c r="B44" s="21" t="s">
        <v>53</v>
      </c>
      <c r="C44" s="21" t="s">
        <v>17</v>
      </c>
      <c r="D44" s="21" t="s">
        <v>18</v>
      </c>
      <c r="E44" s="22" t="n">
        <v>1</v>
      </c>
      <c r="F44" s="20" t="s">
        <v>374</v>
      </c>
      <c r="G44" s="23" t="n">
        <v>0</v>
      </c>
      <c r="H44" s="24" t="n">
        <v>936.46</v>
      </c>
      <c r="I44" s="24" t="n">
        <v>3745.85</v>
      </c>
      <c r="J44" s="25" t="n">
        <f aca="false">SUM(G44:I44)</f>
        <v>4682.31</v>
      </c>
      <c r="K44" s="26" t="s">
        <v>119</v>
      </c>
      <c r="L44" s="26"/>
      <c r="M44" s="26"/>
      <c r="N44" s="26"/>
      <c r="O44" s="26"/>
      <c r="P44" s="26"/>
      <c r="Q44" s="26"/>
      <c r="R44" s="28"/>
      <c r="S44" s="28"/>
      <c r="T44" s="28"/>
      <c r="U44" s="28"/>
      <c r="V44" s="28"/>
      <c r="W44" s="28"/>
      <c r="X44" s="28"/>
      <c r="Y44" s="28"/>
      <c r="Z44" s="28"/>
      <c r="AA44" s="10"/>
      <c r="AB44" s="10"/>
      <c r="AC44" s="10"/>
      <c r="AD44" s="10"/>
    </row>
    <row r="45" customFormat="false" ht="14.25" hidden="false" customHeight="true" outlineLevel="0" collapsed="false">
      <c r="A45" s="20" t="s">
        <v>120</v>
      </c>
      <c r="B45" s="21" t="s">
        <v>53</v>
      </c>
      <c r="C45" s="21" t="s">
        <v>17</v>
      </c>
      <c r="D45" s="21" t="s">
        <v>18</v>
      </c>
      <c r="E45" s="22" t="n">
        <v>1</v>
      </c>
      <c r="F45" s="20" t="s">
        <v>121</v>
      </c>
      <c r="G45" s="23" t="n">
        <v>0</v>
      </c>
      <c r="H45" s="24" t="n">
        <v>936.46</v>
      </c>
      <c r="I45" s="24" t="n">
        <v>3745.85</v>
      </c>
      <c r="J45" s="25" t="n">
        <f aca="false">SUM(G45:I45)</f>
        <v>4682.31</v>
      </c>
      <c r="K45" s="26"/>
      <c r="L45" s="26"/>
      <c r="M45" s="26"/>
      <c r="N45" s="26"/>
      <c r="O45" s="26"/>
      <c r="P45" s="26"/>
      <c r="Q45" s="26"/>
      <c r="R45" s="28"/>
      <c r="S45" s="28"/>
      <c r="T45" s="28"/>
      <c r="U45" s="28"/>
      <c r="V45" s="28"/>
      <c r="W45" s="28"/>
      <c r="X45" s="28"/>
      <c r="Y45" s="28"/>
      <c r="Z45" s="28"/>
      <c r="AA45" s="10"/>
      <c r="AB45" s="10"/>
      <c r="AC45" s="10"/>
      <c r="AD45" s="10"/>
    </row>
    <row r="46" customFormat="false" ht="14.25" hidden="false" customHeight="true" outlineLevel="0" collapsed="false">
      <c r="A46" s="20" t="s">
        <v>396</v>
      </c>
      <c r="B46" s="21" t="s">
        <v>53</v>
      </c>
      <c r="C46" s="21" t="s">
        <v>17</v>
      </c>
      <c r="D46" s="21" t="s">
        <v>18</v>
      </c>
      <c r="E46" s="22" t="n">
        <v>1</v>
      </c>
      <c r="F46" s="20" t="s">
        <v>397</v>
      </c>
      <c r="G46" s="23" t="n">
        <v>0</v>
      </c>
      <c r="H46" s="24" t="n">
        <v>936.46</v>
      </c>
      <c r="I46" s="24" t="n">
        <v>3745.85</v>
      </c>
      <c r="J46" s="25" t="n">
        <f aca="false">SUM(G46:I46)</f>
        <v>4682.31</v>
      </c>
      <c r="K46" s="26"/>
      <c r="L46" s="26"/>
      <c r="M46" s="26"/>
      <c r="N46" s="26"/>
      <c r="O46" s="26"/>
      <c r="P46" s="26"/>
      <c r="Q46" s="26"/>
      <c r="R46" s="28"/>
      <c r="S46" s="28"/>
      <c r="T46" s="28"/>
      <c r="U46" s="28"/>
      <c r="V46" s="28"/>
      <c r="W46" s="28"/>
      <c r="X46" s="28"/>
      <c r="Y46" s="28"/>
      <c r="Z46" s="28"/>
      <c r="AA46" s="10"/>
      <c r="AB46" s="10"/>
      <c r="AC46" s="10"/>
      <c r="AD46" s="10"/>
    </row>
    <row r="47" customFormat="false" ht="14.25" hidden="false" customHeight="true" outlineLevel="0" collapsed="false">
      <c r="A47" s="20" t="s">
        <v>113</v>
      </c>
      <c r="B47" s="21" t="s">
        <v>53</v>
      </c>
      <c r="C47" s="21" t="s">
        <v>17</v>
      </c>
      <c r="D47" s="21" t="s">
        <v>18</v>
      </c>
      <c r="E47" s="22" t="n">
        <v>1</v>
      </c>
      <c r="F47" s="20" t="s">
        <v>380</v>
      </c>
      <c r="G47" s="23" t="n">
        <v>0</v>
      </c>
      <c r="H47" s="24" t="n">
        <v>936.46</v>
      </c>
      <c r="I47" s="24" t="n">
        <v>3745.85</v>
      </c>
      <c r="J47" s="25" t="n">
        <f aca="false">SUM(G47:I47)</f>
        <v>4682.31</v>
      </c>
      <c r="K47" s="26"/>
      <c r="L47" s="26"/>
      <c r="M47" s="26"/>
      <c r="N47" s="26"/>
      <c r="O47" s="26"/>
      <c r="P47" s="26"/>
      <c r="Q47" s="26"/>
      <c r="R47" s="28"/>
      <c r="S47" s="28"/>
      <c r="T47" s="28"/>
      <c r="U47" s="28"/>
      <c r="V47" s="28"/>
      <c r="W47" s="28"/>
      <c r="X47" s="28"/>
      <c r="Y47" s="28"/>
      <c r="Z47" s="28"/>
      <c r="AA47" s="10"/>
      <c r="AB47" s="10"/>
      <c r="AC47" s="10"/>
      <c r="AD47" s="10"/>
    </row>
    <row r="48" customFormat="false" ht="14.25" hidden="false" customHeight="true" outlineLevel="0" collapsed="false">
      <c r="A48" s="20" t="s">
        <v>115</v>
      </c>
      <c r="B48" s="21" t="s">
        <v>53</v>
      </c>
      <c r="C48" s="21" t="s">
        <v>17</v>
      </c>
      <c r="D48" s="21" t="s">
        <v>18</v>
      </c>
      <c r="E48" s="22" t="n">
        <v>1</v>
      </c>
      <c r="F48" s="20" t="s">
        <v>124</v>
      </c>
      <c r="G48" s="23" t="n">
        <v>0</v>
      </c>
      <c r="H48" s="24" t="n">
        <v>936.46</v>
      </c>
      <c r="I48" s="24" t="n">
        <v>3745.85</v>
      </c>
      <c r="J48" s="25" t="n">
        <f aca="false">SUM(G48:I48)</f>
        <v>4682.31</v>
      </c>
      <c r="K48" s="26"/>
      <c r="L48" s="26"/>
      <c r="M48" s="26"/>
      <c r="N48" s="26"/>
      <c r="O48" s="26"/>
      <c r="P48" s="26"/>
      <c r="Q48" s="26"/>
      <c r="R48" s="28"/>
      <c r="S48" s="28"/>
      <c r="T48" s="28"/>
      <c r="U48" s="28"/>
      <c r="V48" s="28"/>
      <c r="W48" s="28"/>
      <c r="X48" s="28"/>
      <c r="Y48" s="28"/>
      <c r="Z48" s="28"/>
      <c r="AA48" s="10"/>
      <c r="AB48" s="10"/>
      <c r="AC48" s="10"/>
      <c r="AD48" s="10"/>
    </row>
    <row r="49" customFormat="false" ht="14.25" hidden="false" customHeight="true" outlineLevel="0" collapsed="false">
      <c r="A49" s="20" t="s">
        <v>125</v>
      </c>
      <c r="B49" s="21" t="s">
        <v>53</v>
      </c>
      <c r="C49" s="21" t="s">
        <v>17</v>
      </c>
      <c r="D49" s="21" t="s">
        <v>18</v>
      </c>
      <c r="E49" s="22" t="n">
        <v>1</v>
      </c>
      <c r="F49" s="20" t="s">
        <v>126</v>
      </c>
      <c r="G49" s="23" t="n">
        <v>0</v>
      </c>
      <c r="H49" s="24" t="n">
        <v>936.46</v>
      </c>
      <c r="I49" s="24" t="n">
        <v>3745.85</v>
      </c>
      <c r="J49" s="25" t="n">
        <f aca="false">SUM(G49:I49)</f>
        <v>4682.31</v>
      </c>
      <c r="K49" s="26"/>
      <c r="L49" s="26"/>
      <c r="M49" s="26"/>
      <c r="N49" s="26"/>
      <c r="O49" s="26"/>
      <c r="P49" s="26"/>
      <c r="Q49" s="26"/>
      <c r="R49" s="28"/>
      <c r="S49" s="28"/>
      <c r="T49" s="28"/>
      <c r="U49" s="28"/>
      <c r="V49" s="28"/>
      <c r="W49" s="28"/>
      <c r="X49" s="28"/>
      <c r="Y49" s="28"/>
      <c r="Z49" s="28"/>
      <c r="AA49" s="10"/>
      <c r="AB49" s="10"/>
      <c r="AC49" s="10"/>
      <c r="AD49" s="10"/>
    </row>
    <row r="50" customFormat="false" ht="14.25" hidden="false" customHeight="true" outlineLevel="0" collapsed="false">
      <c r="A50" s="20" t="s">
        <v>120</v>
      </c>
      <c r="B50" s="21" t="s">
        <v>53</v>
      </c>
      <c r="C50" s="21" t="s">
        <v>17</v>
      </c>
      <c r="D50" s="21" t="s">
        <v>18</v>
      </c>
      <c r="E50" s="22" t="n">
        <v>1</v>
      </c>
      <c r="F50" s="20" t="s">
        <v>127</v>
      </c>
      <c r="G50" s="23" t="n">
        <v>0</v>
      </c>
      <c r="H50" s="24" t="n">
        <v>936.46</v>
      </c>
      <c r="I50" s="24" t="n">
        <v>3745.85</v>
      </c>
      <c r="J50" s="25" t="n">
        <f aca="false">SUM(G50:I50)</f>
        <v>4682.31</v>
      </c>
      <c r="K50" s="26"/>
      <c r="L50" s="26"/>
      <c r="M50" s="26"/>
      <c r="N50" s="26"/>
      <c r="O50" s="26"/>
      <c r="P50" s="26"/>
      <c r="Q50" s="26"/>
      <c r="R50" s="28"/>
      <c r="S50" s="28"/>
      <c r="T50" s="28"/>
      <c r="U50" s="28"/>
      <c r="V50" s="28"/>
      <c r="W50" s="28"/>
      <c r="X50" s="28"/>
      <c r="Y50" s="28"/>
      <c r="Z50" s="28"/>
      <c r="AA50" s="10"/>
      <c r="AB50" s="10"/>
      <c r="AC50" s="10"/>
      <c r="AD50" s="10"/>
    </row>
    <row r="51" customFormat="false" ht="14.25" hidden="false" customHeight="true" outlineLevel="0" collapsed="false">
      <c r="A51" s="20" t="s">
        <v>128</v>
      </c>
      <c r="B51" s="21" t="s">
        <v>53</v>
      </c>
      <c r="C51" s="21" t="s">
        <v>17</v>
      </c>
      <c r="D51" s="21" t="s">
        <v>18</v>
      </c>
      <c r="E51" s="22" t="n">
        <v>1</v>
      </c>
      <c r="F51" s="20" t="s">
        <v>129</v>
      </c>
      <c r="G51" s="23" t="n">
        <v>0</v>
      </c>
      <c r="H51" s="24" t="n">
        <v>936.46</v>
      </c>
      <c r="I51" s="24" t="n">
        <v>3745.85</v>
      </c>
      <c r="J51" s="25" t="n">
        <f aca="false">SUM(G51:I51)</f>
        <v>4682.31</v>
      </c>
      <c r="K51" s="26"/>
      <c r="L51" s="26"/>
      <c r="M51" s="26"/>
      <c r="N51" s="26"/>
      <c r="O51" s="26"/>
      <c r="P51" s="26"/>
      <c r="Q51" s="26"/>
      <c r="R51" s="28"/>
      <c r="S51" s="28"/>
      <c r="T51" s="28"/>
      <c r="U51" s="28"/>
      <c r="V51" s="28"/>
      <c r="W51" s="28"/>
      <c r="X51" s="28"/>
      <c r="Y51" s="28"/>
      <c r="Z51" s="28"/>
      <c r="AA51" s="10"/>
      <c r="AB51" s="10"/>
      <c r="AC51" s="10"/>
      <c r="AD51" s="10"/>
    </row>
    <row r="52" customFormat="false" ht="14.25" hidden="false" customHeight="true" outlineLevel="0" collapsed="false">
      <c r="A52" s="20" t="s">
        <v>96</v>
      </c>
      <c r="B52" s="21" t="s">
        <v>53</v>
      </c>
      <c r="C52" s="21" t="s">
        <v>17</v>
      </c>
      <c r="D52" s="21" t="s">
        <v>18</v>
      </c>
      <c r="E52" s="22" t="n">
        <v>1</v>
      </c>
      <c r="F52" s="20" t="s">
        <v>85</v>
      </c>
      <c r="G52" s="23" t="n">
        <v>0</v>
      </c>
      <c r="H52" s="24" t="n">
        <v>936.46</v>
      </c>
      <c r="I52" s="24" t="n">
        <v>3745.85</v>
      </c>
      <c r="J52" s="25" t="n">
        <f aca="false">SUM(G52:I52)</f>
        <v>4682.31</v>
      </c>
      <c r="K52" s="26"/>
      <c r="L52" s="26"/>
      <c r="M52" s="26"/>
      <c r="N52" s="26"/>
      <c r="O52" s="26"/>
      <c r="P52" s="26"/>
      <c r="Q52" s="26"/>
      <c r="R52" s="28"/>
      <c r="S52" s="28"/>
      <c r="T52" s="28"/>
      <c r="U52" s="28"/>
      <c r="V52" s="28"/>
      <c r="W52" s="28"/>
      <c r="X52" s="28"/>
      <c r="Y52" s="28"/>
      <c r="Z52" s="28"/>
      <c r="AA52" s="10"/>
      <c r="AB52" s="10"/>
      <c r="AC52" s="10"/>
      <c r="AD52" s="10"/>
    </row>
    <row r="53" customFormat="false" ht="14.25" hidden="false" customHeight="true" outlineLevel="0" collapsed="false">
      <c r="A53" s="20" t="s">
        <v>117</v>
      </c>
      <c r="B53" s="21" t="s">
        <v>53</v>
      </c>
      <c r="C53" s="21" t="s">
        <v>17</v>
      </c>
      <c r="D53" s="21" t="s">
        <v>18</v>
      </c>
      <c r="E53" s="22" t="n">
        <v>1</v>
      </c>
      <c r="F53" s="20" t="s">
        <v>132</v>
      </c>
      <c r="G53" s="23" t="n">
        <v>0</v>
      </c>
      <c r="H53" s="24" t="n">
        <v>936.46</v>
      </c>
      <c r="I53" s="24" t="n">
        <v>3745.85</v>
      </c>
      <c r="J53" s="25" t="n">
        <f aca="false">SUM(G53:I53)</f>
        <v>4682.31</v>
      </c>
      <c r="K53" s="26"/>
      <c r="L53" s="26"/>
      <c r="M53" s="26"/>
      <c r="N53" s="26"/>
      <c r="O53" s="26"/>
      <c r="P53" s="26"/>
      <c r="Q53" s="26"/>
      <c r="R53" s="28"/>
      <c r="S53" s="28"/>
      <c r="T53" s="28"/>
      <c r="U53" s="28"/>
      <c r="V53" s="28"/>
      <c r="W53" s="28"/>
      <c r="X53" s="28"/>
      <c r="Y53" s="28"/>
      <c r="Z53" s="28"/>
      <c r="AA53" s="10"/>
      <c r="AB53" s="10"/>
      <c r="AC53" s="10"/>
      <c r="AD53" s="10"/>
    </row>
    <row r="54" customFormat="false" ht="14.25" hidden="false" customHeight="true" outlineLevel="0" collapsed="false">
      <c r="A54" s="20" t="s">
        <v>111</v>
      </c>
      <c r="B54" s="21" t="s">
        <v>53</v>
      </c>
      <c r="C54" s="21" t="s">
        <v>17</v>
      </c>
      <c r="D54" s="21" t="s">
        <v>18</v>
      </c>
      <c r="E54" s="22" t="n">
        <v>1</v>
      </c>
      <c r="F54" s="20" t="s">
        <v>369</v>
      </c>
      <c r="G54" s="23" t="n">
        <v>0</v>
      </c>
      <c r="H54" s="24" t="n">
        <v>936.46</v>
      </c>
      <c r="I54" s="24" t="n">
        <v>3745.85</v>
      </c>
      <c r="J54" s="25" t="n">
        <f aca="false">SUM(G54:I54)</f>
        <v>4682.31</v>
      </c>
      <c r="K54" s="26"/>
      <c r="L54" s="26"/>
      <c r="M54" s="26"/>
      <c r="N54" s="26"/>
      <c r="O54" s="26"/>
      <c r="P54" s="26"/>
      <c r="Q54" s="26"/>
      <c r="R54" s="28"/>
      <c r="S54" s="28"/>
      <c r="T54" s="28"/>
      <c r="U54" s="28"/>
      <c r="V54" s="28"/>
      <c r="W54" s="28"/>
      <c r="X54" s="28"/>
      <c r="Y54" s="28"/>
      <c r="Z54" s="28"/>
      <c r="AA54" s="10"/>
      <c r="AB54" s="10"/>
      <c r="AC54" s="10"/>
      <c r="AD54" s="10"/>
    </row>
    <row r="55" customFormat="false" ht="14.25" hidden="false" customHeight="true" outlineLevel="0" collapsed="false">
      <c r="A55" s="20" t="s">
        <v>381</v>
      </c>
      <c r="B55" s="21" t="s">
        <v>57</v>
      </c>
      <c r="C55" s="21" t="s">
        <v>17</v>
      </c>
      <c r="D55" s="21" t="s">
        <v>18</v>
      </c>
      <c r="E55" s="22" t="n">
        <v>1</v>
      </c>
      <c r="F55" s="20" t="s">
        <v>137</v>
      </c>
      <c r="G55" s="23" t="n">
        <v>0</v>
      </c>
      <c r="H55" s="24" t="n">
        <v>770.75</v>
      </c>
      <c r="I55" s="24" t="n">
        <v>3083.01</v>
      </c>
      <c r="J55" s="25" t="n">
        <f aca="false">SUM(G55:I55)</f>
        <v>3853.76</v>
      </c>
      <c r="K55" s="26"/>
      <c r="L55" s="26"/>
      <c r="M55" s="26"/>
      <c r="N55" s="26"/>
      <c r="O55" s="26"/>
      <c r="P55" s="26"/>
      <c r="Q55" s="26"/>
      <c r="R55" s="28"/>
      <c r="S55" s="28"/>
      <c r="T55" s="28"/>
      <c r="U55" s="28"/>
      <c r="V55" s="28"/>
      <c r="W55" s="28"/>
      <c r="X55" s="28"/>
      <c r="Y55" s="28"/>
      <c r="Z55" s="28"/>
      <c r="AA55" s="10"/>
      <c r="AB55" s="10"/>
      <c r="AC55" s="10"/>
      <c r="AD55" s="10"/>
    </row>
    <row r="56" customFormat="false" ht="14.25" hidden="false" customHeight="true" outlineLevel="0" collapsed="false">
      <c r="A56" s="20" t="s">
        <v>138</v>
      </c>
      <c r="B56" s="21" t="s">
        <v>57</v>
      </c>
      <c r="C56" s="21" t="s">
        <v>17</v>
      </c>
      <c r="D56" s="21" t="s">
        <v>18</v>
      </c>
      <c r="E56" s="22" t="n">
        <v>1</v>
      </c>
      <c r="F56" s="20" t="s">
        <v>139</v>
      </c>
      <c r="G56" s="23" t="n">
        <v>0</v>
      </c>
      <c r="H56" s="24" t="n">
        <v>770.75</v>
      </c>
      <c r="I56" s="24" t="n">
        <v>3083.01</v>
      </c>
      <c r="J56" s="25" t="n">
        <f aca="false">SUM(G56:I56)</f>
        <v>3853.76</v>
      </c>
      <c r="K56" s="26"/>
      <c r="L56" s="26"/>
      <c r="M56" s="26"/>
      <c r="N56" s="26"/>
      <c r="O56" s="26"/>
      <c r="P56" s="26"/>
      <c r="Q56" s="26"/>
      <c r="R56" s="28"/>
      <c r="S56" s="28"/>
      <c r="T56" s="28"/>
      <c r="U56" s="28"/>
      <c r="V56" s="28"/>
      <c r="W56" s="28"/>
      <c r="X56" s="28"/>
      <c r="Y56" s="28"/>
      <c r="Z56" s="28"/>
      <c r="AA56" s="10"/>
      <c r="AB56" s="10"/>
      <c r="AC56" s="10"/>
      <c r="AD56" s="10"/>
    </row>
    <row r="57" customFormat="false" ht="14.25" hidden="false" customHeight="true" outlineLevel="0" collapsed="false">
      <c r="A57" s="20" t="s">
        <v>382</v>
      </c>
      <c r="B57" s="21" t="s">
        <v>57</v>
      </c>
      <c r="C57" s="21" t="s">
        <v>17</v>
      </c>
      <c r="D57" s="21" t="s">
        <v>27</v>
      </c>
      <c r="E57" s="22" t="n">
        <v>1</v>
      </c>
      <c r="F57" s="20" t="s">
        <v>141</v>
      </c>
      <c r="G57" s="23" t="n">
        <v>0</v>
      </c>
      <c r="H57" s="24" t="n">
        <v>0</v>
      </c>
      <c r="I57" s="24" t="n">
        <v>3083.01</v>
      </c>
      <c r="J57" s="25" t="n">
        <f aca="false">SUM(G57:I57)</f>
        <v>3083.01</v>
      </c>
      <c r="K57" s="26"/>
      <c r="L57" s="26"/>
      <c r="M57" s="26"/>
      <c r="N57" s="26"/>
      <c r="O57" s="26"/>
      <c r="P57" s="26"/>
      <c r="Q57" s="26"/>
      <c r="R57" s="28"/>
      <c r="S57" s="28"/>
      <c r="T57" s="28"/>
      <c r="U57" s="28"/>
      <c r="V57" s="28"/>
      <c r="W57" s="28"/>
      <c r="X57" s="28"/>
      <c r="Y57" s="28"/>
      <c r="Z57" s="28"/>
      <c r="AA57" s="10"/>
      <c r="AB57" s="10"/>
      <c r="AC57" s="10"/>
      <c r="AD57" s="10"/>
    </row>
    <row r="58" customFormat="false" ht="14.25" hidden="false" customHeight="true" outlineLevel="0" collapsed="false">
      <c r="A58" s="20" t="s">
        <v>381</v>
      </c>
      <c r="B58" s="21" t="s">
        <v>57</v>
      </c>
      <c r="C58" s="21" t="s">
        <v>17</v>
      </c>
      <c r="D58" s="21" t="s">
        <v>18</v>
      </c>
      <c r="E58" s="22" t="n">
        <v>1</v>
      </c>
      <c r="F58" s="20" t="s">
        <v>74</v>
      </c>
      <c r="G58" s="23" t="n">
        <v>0</v>
      </c>
      <c r="H58" s="24" t="n">
        <v>770.75</v>
      </c>
      <c r="I58" s="24" t="n">
        <v>3083.01</v>
      </c>
      <c r="J58" s="25" t="n">
        <f aca="false">SUM(G58:I58)</f>
        <v>3853.76</v>
      </c>
      <c r="K58" s="26"/>
      <c r="L58" s="26"/>
      <c r="M58" s="26"/>
      <c r="N58" s="26"/>
      <c r="O58" s="26"/>
      <c r="P58" s="26"/>
      <c r="Q58" s="26"/>
      <c r="R58" s="28"/>
      <c r="S58" s="28"/>
      <c r="T58" s="28"/>
      <c r="U58" s="28"/>
      <c r="V58" s="28"/>
      <c r="W58" s="28"/>
      <c r="X58" s="28"/>
      <c r="Y58" s="28"/>
      <c r="Z58" s="28"/>
      <c r="AA58" s="10"/>
      <c r="AB58" s="10"/>
      <c r="AC58" s="10"/>
      <c r="AD58" s="10"/>
    </row>
    <row r="59" customFormat="false" ht="14.25" hidden="false" customHeight="true" outlineLevel="0" collapsed="false">
      <c r="A59" s="20" t="s">
        <v>383</v>
      </c>
      <c r="B59" s="21" t="s">
        <v>57</v>
      </c>
      <c r="C59" s="21" t="s">
        <v>17</v>
      </c>
      <c r="D59" s="21" t="s">
        <v>18</v>
      </c>
      <c r="E59" s="22" t="n">
        <v>1</v>
      </c>
      <c r="F59" s="20" t="s">
        <v>144</v>
      </c>
      <c r="G59" s="23" t="n">
        <v>0</v>
      </c>
      <c r="H59" s="24" t="n">
        <v>770.75</v>
      </c>
      <c r="I59" s="24" t="n">
        <v>3083.01</v>
      </c>
      <c r="J59" s="25" t="n">
        <f aca="false">SUM(G59:I59)</f>
        <v>3853.76</v>
      </c>
      <c r="K59" s="26"/>
      <c r="L59" s="26"/>
      <c r="M59" s="26"/>
      <c r="N59" s="26"/>
      <c r="O59" s="26"/>
      <c r="P59" s="26"/>
      <c r="Q59" s="26"/>
      <c r="R59" s="28"/>
      <c r="S59" s="28"/>
      <c r="T59" s="28"/>
      <c r="U59" s="28"/>
      <c r="V59" s="28"/>
      <c r="W59" s="28"/>
      <c r="X59" s="28"/>
      <c r="Y59" s="28"/>
      <c r="Z59" s="28"/>
      <c r="AA59" s="10"/>
      <c r="AB59" s="10"/>
      <c r="AC59" s="10"/>
      <c r="AD59" s="10"/>
    </row>
    <row r="60" customFormat="false" ht="14.25" hidden="false" customHeight="true" outlineLevel="0" collapsed="false">
      <c r="A60" s="20" t="s">
        <v>384</v>
      </c>
      <c r="B60" s="21" t="s">
        <v>57</v>
      </c>
      <c r="C60" s="21" t="s">
        <v>17</v>
      </c>
      <c r="D60" s="21" t="s">
        <v>18</v>
      </c>
      <c r="E60" s="22" t="n">
        <v>1</v>
      </c>
      <c r="F60" s="20" t="s">
        <v>358</v>
      </c>
      <c r="G60" s="23" t="n">
        <v>0</v>
      </c>
      <c r="H60" s="24" t="n">
        <v>770.75</v>
      </c>
      <c r="I60" s="24" t="n">
        <v>3083.01</v>
      </c>
      <c r="J60" s="25" t="n">
        <f aca="false">SUM(G60:I60)</f>
        <v>3853.76</v>
      </c>
      <c r="K60" s="26"/>
      <c r="L60" s="26"/>
      <c r="M60" s="26"/>
      <c r="N60" s="26"/>
      <c r="O60" s="26"/>
      <c r="P60" s="26"/>
      <c r="Q60" s="26"/>
      <c r="R60" s="28"/>
      <c r="S60" s="28"/>
      <c r="T60" s="28"/>
      <c r="U60" s="28"/>
      <c r="V60" s="28"/>
      <c r="W60" s="28"/>
      <c r="X60" s="28"/>
      <c r="Y60" s="28"/>
      <c r="Z60" s="28"/>
      <c r="AA60" s="10"/>
      <c r="AB60" s="10"/>
      <c r="AC60" s="10"/>
      <c r="AD60" s="10"/>
    </row>
    <row r="61" customFormat="false" ht="14.25" hidden="false" customHeight="true" outlineLevel="0" collapsed="false">
      <c r="A61" s="20" t="s">
        <v>385</v>
      </c>
      <c r="B61" s="21" t="s">
        <v>57</v>
      </c>
      <c r="C61" s="21" t="s">
        <v>17</v>
      </c>
      <c r="D61" s="21" t="s">
        <v>18</v>
      </c>
      <c r="E61" s="22" t="n">
        <v>1</v>
      </c>
      <c r="F61" s="20" t="s">
        <v>148</v>
      </c>
      <c r="G61" s="23" t="n">
        <v>0</v>
      </c>
      <c r="H61" s="24" t="n">
        <v>770.75</v>
      </c>
      <c r="I61" s="24" t="n">
        <v>3083.01</v>
      </c>
      <c r="J61" s="25" t="n">
        <f aca="false">SUM(G61:I61)</f>
        <v>3853.76</v>
      </c>
      <c r="K61" s="26"/>
      <c r="L61" s="26"/>
      <c r="M61" s="26"/>
      <c r="N61" s="26"/>
      <c r="O61" s="26"/>
      <c r="P61" s="26"/>
      <c r="Q61" s="26"/>
      <c r="R61" s="28"/>
      <c r="S61" s="28"/>
      <c r="T61" s="28"/>
      <c r="U61" s="28"/>
      <c r="V61" s="28"/>
      <c r="W61" s="28"/>
      <c r="X61" s="28"/>
      <c r="Y61" s="28"/>
      <c r="Z61" s="28"/>
      <c r="AA61" s="10"/>
      <c r="AB61" s="10"/>
      <c r="AC61" s="10"/>
      <c r="AD61" s="10"/>
    </row>
    <row r="62" customFormat="false" ht="14.25" hidden="false" customHeight="true" outlineLevel="0" collapsed="false">
      <c r="A62" s="20" t="s">
        <v>381</v>
      </c>
      <c r="B62" s="21" t="s">
        <v>57</v>
      </c>
      <c r="C62" s="21" t="s">
        <v>17</v>
      </c>
      <c r="D62" s="21" t="s">
        <v>18</v>
      </c>
      <c r="E62" s="22" t="n">
        <v>1</v>
      </c>
      <c r="F62" s="20" t="s">
        <v>149</v>
      </c>
      <c r="G62" s="23" t="n">
        <v>0</v>
      </c>
      <c r="H62" s="24" t="n">
        <v>770.75</v>
      </c>
      <c r="I62" s="24" t="n">
        <v>3083.01</v>
      </c>
      <c r="J62" s="25" t="n">
        <f aca="false">SUM(G62:I62)</f>
        <v>3853.76</v>
      </c>
      <c r="K62" s="26"/>
      <c r="L62" s="26"/>
      <c r="M62" s="26"/>
      <c r="N62" s="26"/>
      <c r="O62" s="26"/>
      <c r="P62" s="26"/>
      <c r="Q62" s="26"/>
      <c r="R62" s="28"/>
      <c r="S62" s="28"/>
      <c r="T62" s="28"/>
      <c r="U62" s="28"/>
      <c r="V62" s="28"/>
      <c r="W62" s="28"/>
      <c r="X62" s="28"/>
      <c r="Y62" s="28"/>
      <c r="Z62" s="28"/>
      <c r="AA62" s="10"/>
      <c r="AB62" s="10"/>
      <c r="AC62" s="10"/>
      <c r="AD62" s="10"/>
    </row>
    <row r="63" customFormat="false" ht="14.25" hidden="false" customHeight="true" outlineLevel="0" collapsed="false">
      <c r="A63" s="20" t="s">
        <v>385</v>
      </c>
      <c r="B63" s="21" t="s">
        <v>57</v>
      </c>
      <c r="C63" s="21" t="s">
        <v>17</v>
      </c>
      <c r="D63" s="21" t="s">
        <v>18</v>
      </c>
      <c r="E63" s="22" t="n">
        <v>1</v>
      </c>
      <c r="F63" s="20" t="s">
        <v>134</v>
      </c>
      <c r="G63" s="23" t="n">
        <v>0</v>
      </c>
      <c r="H63" s="24" t="n">
        <v>770.75</v>
      </c>
      <c r="I63" s="24" t="n">
        <v>3083.01</v>
      </c>
      <c r="J63" s="25" t="n">
        <f aca="false">SUM(G63:I63)</f>
        <v>3853.76</v>
      </c>
      <c r="K63" s="26"/>
      <c r="L63" s="26"/>
      <c r="M63" s="26"/>
      <c r="N63" s="26"/>
      <c r="O63" s="26"/>
      <c r="P63" s="26"/>
      <c r="Q63" s="26"/>
      <c r="R63" s="28"/>
      <c r="S63" s="28"/>
      <c r="T63" s="28"/>
      <c r="U63" s="28"/>
      <c r="V63" s="28"/>
      <c r="W63" s="28"/>
      <c r="X63" s="28"/>
      <c r="Y63" s="28"/>
      <c r="Z63" s="28"/>
      <c r="AA63" s="10"/>
      <c r="AB63" s="10"/>
      <c r="AC63" s="10"/>
      <c r="AD63" s="10"/>
    </row>
    <row r="64" customFormat="false" ht="14.25" hidden="false" customHeight="true" outlineLevel="0" collapsed="false">
      <c r="A64" s="20" t="s">
        <v>382</v>
      </c>
      <c r="B64" s="21" t="s">
        <v>57</v>
      </c>
      <c r="C64" s="21" t="s">
        <v>17</v>
      </c>
      <c r="D64" s="21" t="s">
        <v>18</v>
      </c>
      <c r="E64" s="22" t="n">
        <v>1</v>
      </c>
      <c r="F64" s="20" t="s">
        <v>152</v>
      </c>
      <c r="G64" s="23" t="n">
        <v>0</v>
      </c>
      <c r="H64" s="24" t="n">
        <v>770.75</v>
      </c>
      <c r="I64" s="24" t="n">
        <v>3083.01</v>
      </c>
      <c r="J64" s="25" t="n">
        <f aca="false">SUM(G64:I64)</f>
        <v>3853.76</v>
      </c>
      <c r="K64" s="26"/>
      <c r="L64" s="26"/>
      <c r="M64" s="26"/>
      <c r="N64" s="26"/>
      <c r="O64" s="26"/>
      <c r="P64" s="26"/>
      <c r="Q64" s="26"/>
      <c r="R64" s="28"/>
      <c r="S64" s="28"/>
      <c r="T64" s="28"/>
      <c r="U64" s="28"/>
      <c r="V64" s="28"/>
      <c r="W64" s="28"/>
      <c r="X64" s="28"/>
      <c r="Y64" s="28"/>
      <c r="Z64" s="28"/>
      <c r="AA64" s="10"/>
      <c r="AB64" s="10"/>
      <c r="AC64" s="10"/>
      <c r="AD64" s="10"/>
    </row>
    <row r="65" customFormat="false" ht="14.25" hidden="false" customHeight="true" outlineLevel="0" collapsed="false">
      <c r="A65" s="20" t="s">
        <v>387</v>
      </c>
      <c r="B65" s="21" t="s">
        <v>61</v>
      </c>
      <c r="C65" s="21" t="s">
        <v>17</v>
      </c>
      <c r="D65" s="21" t="s">
        <v>18</v>
      </c>
      <c r="E65" s="22" t="n">
        <v>1</v>
      </c>
      <c r="F65" s="20" t="s">
        <v>142</v>
      </c>
      <c r="G65" s="23" t="n">
        <v>0</v>
      </c>
      <c r="H65" s="24" t="n">
        <v>500.99</v>
      </c>
      <c r="I65" s="24" t="n">
        <v>2003.96</v>
      </c>
      <c r="J65" s="25" t="n">
        <f aca="false">SUM(G65:I65)</f>
        <v>2504.95</v>
      </c>
      <c r="K65" s="26"/>
      <c r="L65" s="26"/>
      <c r="M65" s="26"/>
      <c r="N65" s="26"/>
      <c r="O65" s="26"/>
      <c r="P65" s="26"/>
      <c r="Q65" s="26"/>
      <c r="R65" s="28"/>
      <c r="S65" s="28"/>
      <c r="T65" s="28"/>
      <c r="U65" s="28"/>
      <c r="V65" s="28"/>
      <c r="W65" s="28"/>
      <c r="X65" s="28"/>
      <c r="Y65" s="28"/>
      <c r="Z65" s="28"/>
      <c r="AA65" s="10"/>
      <c r="AB65" s="10"/>
      <c r="AC65" s="10"/>
      <c r="AD65" s="10"/>
    </row>
    <row r="66" customFormat="false" ht="14.25" hidden="false" customHeight="true" outlineLevel="0" collapsed="false">
      <c r="A66" s="20" t="s">
        <v>388</v>
      </c>
      <c r="B66" s="21" t="s">
        <v>61</v>
      </c>
      <c r="C66" s="21" t="s">
        <v>17</v>
      </c>
      <c r="D66" s="21" t="s">
        <v>18</v>
      </c>
      <c r="E66" s="22" t="n">
        <v>1</v>
      </c>
      <c r="F66" s="20" t="s">
        <v>156</v>
      </c>
      <c r="G66" s="23" t="n">
        <v>0</v>
      </c>
      <c r="H66" s="24" t="n">
        <v>500.99</v>
      </c>
      <c r="I66" s="24" t="n">
        <v>2003.96</v>
      </c>
      <c r="J66" s="25" t="n">
        <f aca="false">SUM(G66:I66)</f>
        <v>2504.95</v>
      </c>
      <c r="K66" s="26"/>
      <c r="L66" s="26"/>
      <c r="M66" s="26"/>
      <c r="N66" s="26"/>
      <c r="O66" s="26"/>
      <c r="P66" s="26"/>
      <c r="Q66" s="26"/>
      <c r="R66" s="28"/>
      <c r="S66" s="28"/>
      <c r="T66" s="28"/>
      <c r="U66" s="28"/>
      <c r="V66" s="28"/>
      <c r="W66" s="28"/>
      <c r="X66" s="28"/>
      <c r="Y66" s="28"/>
      <c r="Z66" s="28"/>
      <c r="AA66" s="10"/>
      <c r="AB66" s="10"/>
      <c r="AC66" s="10"/>
      <c r="AD66" s="10"/>
    </row>
    <row r="67" customFormat="false" ht="14.25" hidden="false" customHeight="true" outlineLevel="0" collapsed="false">
      <c r="A67" s="20" t="s">
        <v>387</v>
      </c>
      <c r="B67" s="37" t="s">
        <v>61</v>
      </c>
      <c r="C67" s="37" t="s">
        <v>17</v>
      </c>
      <c r="D67" s="37" t="s">
        <v>18</v>
      </c>
      <c r="E67" s="22" t="n">
        <v>1</v>
      </c>
      <c r="F67" s="20" t="s">
        <v>131</v>
      </c>
      <c r="G67" s="39" t="n">
        <v>0</v>
      </c>
      <c r="H67" s="40" t="n">
        <v>500.99</v>
      </c>
      <c r="I67" s="40" t="n">
        <v>2003.96</v>
      </c>
      <c r="J67" s="41" t="n">
        <f aca="false">SUM(G67:I67)</f>
        <v>2504.95</v>
      </c>
      <c r="K67" s="12"/>
      <c r="L67" s="12"/>
      <c r="M67" s="12"/>
      <c r="N67" s="12"/>
      <c r="O67" s="12"/>
      <c r="P67" s="12"/>
      <c r="Q67" s="12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</row>
    <row r="68" customFormat="false" ht="14.25" hidden="false" customHeight="true" outlineLevel="0" collapsed="false">
      <c r="A68" s="20" t="s">
        <v>403</v>
      </c>
      <c r="B68" s="21" t="s">
        <v>61</v>
      </c>
      <c r="C68" s="21" t="s">
        <v>17</v>
      </c>
      <c r="D68" s="21" t="s">
        <v>91</v>
      </c>
      <c r="E68" s="22" t="n">
        <v>1</v>
      </c>
      <c r="F68" s="20"/>
      <c r="G68" s="23" t="n">
        <v>0</v>
      </c>
      <c r="H68" s="24" t="n">
        <v>500.99</v>
      </c>
      <c r="I68" s="24" t="n">
        <v>2003.96</v>
      </c>
      <c r="J68" s="25" t="n">
        <f aca="false">SUM(G68:I68)</f>
        <v>2504.95</v>
      </c>
      <c r="K68" s="26"/>
      <c r="L68" s="26"/>
      <c r="M68" s="26"/>
      <c r="N68" s="26"/>
      <c r="O68" s="26"/>
      <c r="P68" s="26"/>
      <c r="Q68" s="26"/>
      <c r="R68" s="28"/>
      <c r="S68" s="28"/>
      <c r="T68" s="28"/>
      <c r="U68" s="28"/>
      <c r="V68" s="28"/>
      <c r="W68" s="28"/>
      <c r="X68" s="28"/>
      <c r="Y68" s="28"/>
      <c r="Z68" s="28"/>
      <c r="AA68" s="10"/>
      <c r="AB68" s="10"/>
      <c r="AC68" s="10"/>
      <c r="AD68" s="10"/>
    </row>
    <row r="69" customFormat="false" ht="14.25" hidden="false" customHeight="true" outlineLevel="0" collapsed="false">
      <c r="A69" s="20" t="s">
        <v>390</v>
      </c>
      <c r="B69" s="21" t="s">
        <v>61</v>
      </c>
      <c r="C69" s="21" t="s">
        <v>17</v>
      </c>
      <c r="D69" s="21" t="s">
        <v>18</v>
      </c>
      <c r="E69" s="22" t="n">
        <v>1</v>
      </c>
      <c r="F69" s="20" t="s">
        <v>162</v>
      </c>
      <c r="G69" s="23" t="n">
        <v>0</v>
      </c>
      <c r="H69" s="24" t="n">
        <v>500.99</v>
      </c>
      <c r="I69" s="24" t="n">
        <v>2003.96</v>
      </c>
      <c r="J69" s="25" t="n">
        <f aca="false">SUM(G69:I69)</f>
        <v>2504.95</v>
      </c>
      <c r="K69" s="26"/>
      <c r="L69" s="26"/>
      <c r="M69" s="26"/>
      <c r="N69" s="26"/>
      <c r="O69" s="26"/>
      <c r="P69" s="26"/>
      <c r="Q69" s="26"/>
      <c r="R69" s="28"/>
      <c r="S69" s="28"/>
      <c r="T69" s="28"/>
      <c r="U69" s="28"/>
      <c r="V69" s="28"/>
      <c r="W69" s="28"/>
      <c r="X69" s="28"/>
      <c r="Y69" s="28"/>
      <c r="Z69" s="28"/>
      <c r="AA69" s="10"/>
      <c r="AB69" s="10"/>
      <c r="AC69" s="10"/>
      <c r="AD69" s="10"/>
    </row>
    <row r="70" customFormat="false" ht="14.25" hidden="false" customHeight="true" outlineLevel="0" collapsed="false">
      <c r="A70" s="20" t="s">
        <v>389</v>
      </c>
      <c r="B70" s="21" t="s">
        <v>61</v>
      </c>
      <c r="C70" s="21" t="s">
        <v>17</v>
      </c>
      <c r="D70" s="21" t="s">
        <v>18</v>
      </c>
      <c r="E70" s="22" t="n">
        <v>1</v>
      </c>
      <c r="F70" s="20" t="s">
        <v>163</v>
      </c>
      <c r="G70" s="23" t="n">
        <v>0</v>
      </c>
      <c r="H70" s="24" t="n">
        <v>500.99</v>
      </c>
      <c r="I70" s="24" t="n">
        <v>2003.96</v>
      </c>
      <c r="J70" s="25" t="n">
        <f aca="false">SUM(G70:I70)</f>
        <v>2504.95</v>
      </c>
      <c r="K70" s="26"/>
      <c r="L70" s="26"/>
      <c r="M70" s="26"/>
      <c r="N70" s="26"/>
      <c r="O70" s="26"/>
      <c r="P70" s="26"/>
      <c r="Q70" s="26"/>
      <c r="R70" s="28"/>
      <c r="S70" s="28"/>
      <c r="T70" s="28"/>
      <c r="U70" s="28"/>
      <c r="V70" s="28"/>
      <c r="W70" s="28"/>
      <c r="X70" s="28"/>
      <c r="Y70" s="28"/>
      <c r="Z70" s="28"/>
      <c r="AA70" s="10"/>
      <c r="AB70" s="10"/>
      <c r="AC70" s="10"/>
      <c r="AD70" s="10"/>
    </row>
    <row r="71" customFormat="false" ht="14.25" hidden="false" customHeight="true" outlineLevel="0" collapsed="false">
      <c r="A71" s="20" t="s">
        <v>391</v>
      </c>
      <c r="B71" s="21" t="s">
        <v>61</v>
      </c>
      <c r="C71" s="21" t="s">
        <v>17</v>
      </c>
      <c r="D71" s="21" t="s">
        <v>18</v>
      </c>
      <c r="E71" s="22" t="n">
        <v>1</v>
      </c>
      <c r="F71" s="20" t="s">
        <v>165</v>
      </c>
      <c r="G71" s="23" t="n">
        <v>0</v>
      </c>
      <c r="H71" s="24" t="n">
        <v>500.99</v>
      </c>
      <c r="I71" s="24" t="n">
        <v>2003.96</v>
      </c>
      <c r="J71" s="25" t="n">
        <f aca="false">SUM(G71:I71)</f>
        <v>2504.95</v>
      </c>
      <c r="K71" s="26"/>
      <c r="L71" s="26"/>
      <c r="M71" s="26"/>
      <c r="N71" s="26"/>
      <c r="O71" s="26"/>
      <c r="P71" s="26"/>
      <c r="Q71" s="26"/>
      <c r="R71" s="28"/>
      <c r="S71" s="28"/>
      <c r="T71" s="28"/>
      <c r="U71" s="28"/>
      <c r="V71" s="28"/>
      <c r="W71" s="28"/>
      <c r="X71" s="28"/>
      <c r="Y71" s="28"/>
      <c r="Z71" s="28"/>
      <c r="AA71" s="10"/>
      <c r="AB71" s="10"/>
      <c r="AC71" s="10"/>
      <c r="AD71" s="10"/>
    </row>
    <row r="72" customFormat="false" ht="14.25" hidden="false" customHeight="true" outlineLevel="0" collapsed="false">
      <c r="A72" s="20" t="s">
        <v>370</v>
      </c>
      <c r="B72" s="21" t="s">
        <v>61</v>
      </c>
      <c r="C72" s="21" t="s">
        <v>17</v>
      </c>
      <c r="D72" s="21" t="s">
        <v>18</v>
      </c>
      <c r="E72" s="22" t="n">
        <v>1</v>
      </c>
      <c r="F72" s="20" t="s">
        <v>394</v>
      </c>
      <c r="G72" s="23" t="n">
        <v>0</v>
      </c>
      <c r="H72" s="24" t="n">
        <v>500.99</v>
      </c>
      <c r="I72" s="24" t="n">
        <v>2003.96</v>
      </c>
      <c r="J72" s="25" t="n">
        <f aca="false">SUM(G72:I72)</f>
        <v>2504.95</v>
      </c>
      <c r="K72" s="26"/>
      <c r="L72" s="26"/>
      <c r="M72" s="26"/>
      <c r="N72" s="26"/>
      <c r="O72" s="26"/>
      <c r="P72" s="26"/>
      <c r="Q72" s="26"/>
      <c r="R72" s="28"/>
      <c r="S72" s="28"/>
      <c r="T72" s="28"/>
      <c r="U72" s="28"/>
      <c r="V72" s="28"/>
      <c r="W72" s="28"/>
      <c r="X72" s="28"/>
      <c r="Y72" s="28"/>
      <c r="Z72" s="28"/>
      <c r="AA72" s="10"/>
      <c r="AB72" s="10"/>
      <c r="AC72" s="10"/>
      <c r="AD72" s="10"/>
    </row>
    <row r="73" customFormat="false" ht="14.25" hidden="false" customHeight="true" outlineLevel="0" collapsed="false">
      <c r="A73" s="20" t="s">
        <v>404</v>
      </c>
      <c r="B73" s="21" t="s">
        <v>61</v>
      </c>
      <c r="C73" s="21" t="s">
        <v>17</v>
      </c>
      <c r="D73" s="21" t="s">
        <v>91</v>
      </c>
      <c r="E73" s="22" t="n">
        <v>1</v>
      </c>
      <c r="F73" s="20"/>
      <c r="G73" s="23" t="n">
        <v>0</v>
      </c>
      <c r="H73" s="24" t="n">
        <v>0</v>
      </c>
      <c r="I73" s="24" t="n">
        <v>0</v>
      </c>
      <c r="J73" s="25" t="n">
        <f aca="false">SUM(G73:I73)</f>
        <v>0</v>
      </c>
      <c r="K73" s="26"/>
      <c r="L73" s="26"/>
      <c r="M73" s="26"/>
      <c r="N73" s="26"/>
      <c r="O73" s="26"/>
      <c r="P73" s="26"/>
      <c r="Q73" s="26"/>
      <c r="R73" s="28"/>
      <c r="S73" s="28"/>
      <c r="T73" s="28"/>
      <c r="U73" s="28"/>
      <c r="V73" s="28"/>
      <c r="W73" s="28"/>
      <c r="X73" s="28"/>
      <c r="Y73" s="28"/>
      <c r="Z73" s="28"/>
      <c r="AA73" s="10"/>
      <c r="AB73" s="10"/>
      <c r="AC73" s="10"/>
      <c r="AD73" s="10"/>
    </row>
    <row r="74" customFormat="false" ht="14.25" hidden="false" customHeight="true" outlineLevel="0" collapsed="false">
      <c r="A74" s="20" t="s">
        <v>389</v>
      </c>
      <c r="B74" s="21" t="s">
        <v>61</v>
      </c>
      <c r="C74" s="21" t="s">
        <v>17</v>
      </c>
      <c r="D74" s="21" t="s">
        <v>18</v>
      </c>
      <c r="E74" s="22" t="n">
        <v>1</v>
      </c>
      <c r="F74" s="20" t="s">
        <v>160</v>
      </c>
      <c r="G74" s="23" t="n">
        <v>0</v>
      </c>
      <c r="H74" s="24" t="n">
        <v>500.99</v>
      </c>
      <c r="I74" s="24" t="n">
        <v>2003.96</v>
      </c>
      <c r="J74" s="25" t="n">
        <f aca="false">SUM(G74:I74)</f>
        <v>2504.95</v>
      </c>
      <c r="K74" s="26"/>
      <c r="L74" s="26"/>
      <c r="M74" s="26"/>
      <c r="N74" s="26"/>
      <c r="O74" s="26"/>
      <c r="P74" s="26"/>
      <c r="Q74" s="26"/>
      <c r="R74" s="28"/>
      <c r="S74" s="28"/>
      <c r="T74" s="28"/>
      <c r="U74" s="28"/>
      <c r="V74" s="28"/>
      <c r="W74" s="28"/>
      <c r="X74" s="28"/>
      <c r="Y74" s="28"/>
      <c r="Z74" s="28"/>
      <c r="AA74" s="10"/>
      <c r="AB74" s="10"/>
      <c r="AC74" s="10"/>
      <c r="AD74" s="10"/>
    </row>
    <row r="75" customFormat="false" ht="14.25" hidden="false" customHeight="true" outlineLevel="0" collapsed="false">
      <c r="A75" s="20" t="s">
        <v>60</v>
      </c>
      <c r="B75" s="21" t="s">
        <v>61</v>
      </c>
      <c r="C75" s="21" t="s">
        <v>17</v>
      </c>
      <c r="D75" s="21" t="s">
        <v>91</v>
      </c>
      <c r="E75" s="22" t="n">
        <v>1</v>
      </c>
      <c r="F75" s="20"/>
      <c r="G75" s="23" t="n">
        <v>0</v>
      </c>
      <c r="H75" s="24" t="n">
        <v>0</v>
      </c>
      <c r="I75" s="24" t="n">
        <v>0</v>
      </c>
      <c r="J75" s="25" t="n">
        <f aca="false">SUM(G75:I75)</f>
        <v>0</v>
      </c>
      <c r="K75" s="26"/>
      <c r="L75" s="26"/>
      <c r="M75" s="26"/>
      <c r="N75" s="26"/>
      <c r="O75" s="26"/>
      <c r="P75" s="26"/>
      <c r="Q75" s="26"/>
      <c r="R75" s="28"/>
      <c r="S75" s="28"/>
      <c r="T75" s="28"/>
      <c r="U75" s="28"/>
      <c r="V75" s="28"/>
      <c r="W75" s="28"/>
      <c r="X75" s="28"/>
      <c r="Y75" s="28"/>
      <c r="Z75" s="28"/>
      <c r="AA75" s="10"/>
      <c r="AB75" s="10"/>
      <c r="AC75" s="10"/>
      <c r="AD75" s="10"/>
    </row>
    <row r="76" customFormat="false" ht="14.25" hidden="false" customHeight="true" outlineLevel="0" collapsed="false">
      <c r="A76" s="20" t="s">
        <v>177</v>
      </c>
      <c r="B76" s="21" t="s">
        <v>65</v>
      </c>
      <c r="C76" s="21" t="s">
        <v>17</v>
      </c>
      <c r="D76" s="21" t="s">
        <v>18</v>
      </c>
      <c r="E76" s="22" t="n">
        <v>1</v>
      </c>
      <c r="F76" s="20" t="s">
        <v>158</v>
      </c>
      <c r="G76" s="23" t="n">
        <v>0</v>
      </c>
      <c r="H76" s="24" t="n">
        <v>269.76</v>
      </c>
      <c r="I76" s="24" t="n">
        <v>1079.06</v>
      </c>
      <c r="J76" s="25" t="n">
        <f aca="false">SUM(G76:I76)</f>
        <v>1348.82</v>
      </c>
      <c r="K76" s="26"/>
      <c r="L76" s="26"/>
      <c r="M76" s="26"/>
      <c r="N76" s="26"/>
      <c r="O76" s="26"/>
      <c r="P76" s="26"/>
      <c r="Q76" s="26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</row>
    <row r="77" customFormat="false" ht="14.25" hidden="false" customHeight="true" outlineLevel="0" collapsed="false">
      <c r="A77" s="20" t="s">
        <v>64</v>
      </c>
      <c r="B77" s="21" t="s">
        <v>65</v>
      </c>
      <c r="C77" s="21" t="s">
        <v>17</v>
      </c>
      <c r="D77" s="21" t="s">
        <v>91</v>
      </c>
      <c r="E77" s="22" t="n">
        <v>1</v>
      </c>
      <c r="F77" s="20"/>
      <c r="G77" s="23" t="n">
        <v>0</v>
      </c>
      <c r="H77" s="24" t="n">
        <v>0</v>
      </c>
      <c r="I77" s="24" t="n">
        <v>0</v>
      </c>
      <c r="J77" s="25" t="n">
        <f aca="false">SUM(G77:I77)</f>
        <v>0</v>
      </c>
      <c r="K77" s="26"/>
      <c r="L77" s="26"/>
      <c r="M77" s="26"/>
      <c r="N77" s="26"/>
      <c r="O77" s="26"/>
      <c r="P77" s="26"/>
      <c r="Q77" s="26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</row>
    <row r="78" customFormat="false" ht="14.25" hidden="false" customHeight="true" outlineLevel="0" collapsed="false">
      <c r="A78" s="20" t="s">
        <v>177</v>
      </c>
      <c r="B78" s="21" t="s">
        <v>65</v>
      </c>
      <c r="C78" s="21" t="s">
        <v>17</v>
      </c>
      <c r="D78" s="21" t="s">
        <v>18</v>
      </c>
      <c r="E78" s="22" t="n">
        <v>1</v>
      </c>
      <c r="F78" s="20" t="s">
        <v>167</v>
      </c>
      <c r="G78" s="23" t="n">
        <v>0</v>
      </c>
      <c r="H78" s="24" t="n">
        <v>269.76</v>
      </c>
      <c r="I78" s="24" t="n">
        <v>1079.06</v>
      </c>
      <c r="J78" s="25" t="n">
        <f aca="false">SUM(G78:I78)</f>
        <v>1348.82</v>
      </c>
      <c r="K78" s="26"/>
      <c r="L78" s="26"/>
      <c r="M78" s="26"/>
      <c r="N78" s="26"/>
      <c r="O78" s="26"/>
      <c r="P78" s="26"/>
      <c r="Q78" s="26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</row>
    <row r="79" customFormat="false" ht="14.25" hidden="false" customHeight="true" outlineLevel="0" collapsed="false">
      <c r="A79" s="20" t="s">
        <v>177</v>
      </c>
      <c r="B79" s="21" t="s">
        <v>65</v>
      </c>
      <c r="C79" s="21" t="s">
        <v>17</v>
      </c>
      <c r="D79" s="21" t="s">
        <v>18</v>
      </c>
      <c r="E79" s="22" t="n">
        <v>1</v>
      </c>
      <c r="F79" s="20" t="s">
        <v>362</v>
      </c>
      <c r="G79" s="23" t="n">
        <v>0</v>
      </c>
      <c r="H79" s="24" t="n">
        <v>269.76</v>
      </c>
      <c r="I79" s="24" t="n">
        <v>1079.06</v>
      </c>
      <c r="J79" s="25" t="n">
        <f aca="false">SUM(G79:I79)</f>
        <v>1348.82</v>
      </c>
      <c r="K79" s="26"/>
      <c r="L79" s="26"/>
      <c r="M79" s="26"/>
      <c r="N79" s="26"/>
      <c r="O79" s="26"/>
      <c r="P79" s="26"/>
      <c r="Q79" s="26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</row>
    <row r="80" customFormat="false" ht="14.25" hidden="false" customHeight="true" outlineLevel="0" collapsed="false">
      <c r="A80" s="20" t="s">
        <v>177</v>
      </c>
      <c r="B80" s="21" t="s">
        <v>65</v>
      </c>
      <c r="C80" s="21" t="s">
        <v>17</v>
      </c>
      <c r="D80" s="21" t="s">
        <v>18</v>
      </c>
      <c r="E80" s="22" t="n">
        <v>1</v>
      </c>
      <c r="F80" s="20" t="s">
        <v>168</v>
      </c>
      <c r="G80" s="23" t="n">
        <v>0</v>
      </c>
      <c r="H80" s="24" t="n">
        <v>269.76</v>
      </c>
      <c r="I80" s="24" t="n">
        <v>1079.06</v>
      </c>
      <c r="J80" s="25" t="n">
        <f aca="false">SUM(G80:I80)</f>
        <v>1348.82</v>
      </c>
      <c r="K80" s="26"/>
      <c r="L80" s="26"/>
      <c r="M80" s="26"/>
      <c r="N80" s="26"/>
      <c r="O80" s="26"/>
      <c r="P80" s="26"/>
      <c r="Q80" s="26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</row>
    <row r="81" customFormat="false" ht="14.25" hidden="false" customHeight="true" outlineLevel="0" collapsed="false">
      <c r="A81" s="20" t="s">
        <v>64</v>
      </c>
      <c r="B81" s="21" t="s">
        <v>65</v>
      </c>
      <c r="C81" s="21" t="s">
        <v>17</v>
      </c>
      <c r="D81" s="21" t="s">
        <v>91</v>
      </c>
      <c r="E81" s="22" t="n">
        <v>1</v>
      </c>
      <c r="F81" s="20"/>
      <c r="G81" s="23" t="n">
        <v>0</v>
      </c>
      <c r="H81" s="24" t="n">
        <v>0</v>
      </c>
      <c r="I81" s="24" t="n">
        <v>0</v>
      </c>
      <c r="J81" s="25" t="n">
        <f aca="false">SUM(G81:I81)</f>
        <v>0</v>
      </c>
      <c r="K81" s="26"/>
      <c r="L81" s="26"/>
      <c r="M81" s="26"/>
      <c r="N81" s="26"/>
      <c r="O81" s="26"/>
      <c r="P81" s="26"/>
      <c r="Q81" s="26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</row>
    <row r="82" customFormat="false" ht="14.25" hidden="false" customHeight="true" outlineLevel="0" collapsed="false">
      <c r="A82" s="20" t="s">
        <v>102</v>
      </c>
      <c r="B82" s="21" t="s">
        <v>65</v>
      </c>
      <c r="C82" s="21" t="s">
        <v>17</v>
      </c>
      <c r="D82" s="21" t="s">
        <v>18</v>
      </c>
      <c r="E82" s="22" t="n">
        <v>1</v>
      </c>
      <c r="F82" s="20" t="s">
        <v>171</v>
      </c>
      <c r="G82" s="23" t="n">
        <v>0</v>
      </c>
      <c r="H82" s="24" t="n">
        <v>269.76</v>
      </c>
      <c r="I82" s="24" t="n">
        <v>1079.06</v>
      </c>
      <c r="J82" s="25" t="n">
        <f aca="false">SUM(G82:I82)</f>
        <v>1348.82</v>
      </c>
      <c r="K82" s="26"/>
      <c r="L82" s="26"/>
      <c r="M82" s="26"/>
      <c r="N82" s="26"/>
      <c r="O82" s="26"/>
      <c r="P82" s="26"/>
      <c r="Q82" s="26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</row>
    <row r="83" customFormat="false" ht="14.25" hidden="false" customHeight="true" outlineLevel="0" collapsed="false">
      <c r="A83" s="20" t="s">
        <v>64</v>
      </c>
      <c r="B83" s="21" t="s">
        <v>65</v>
      </c>
      <c r="C83" s="21" t="s">
        <v>17</v>
      </c>
      <c r="D83" s="21" t="s">
        <v>91</v>
      </c>
      <c r="E83" s="22" t="n">
        <v>1</v>
      </c>
      <c r="F83" s="20"/>
      <c r="G83" s="23" t="n">
        <v>0</v>
      </c>
      <c r="H83" s="23" t="n">
        <v>0</v>
      </c>
      <c r="I83" s="23" t="n">
        <v>0</v>
      </c>
      <c r="J83" s="25" t="n">
        <f aca="false">SUM(G83:I83)</f>
        <v>0</v>
      </c>
      <c r="K83" s="26"/>
      <c r="L83" s="26"/>
      <c r="M83" s="26"/>
      <c r="N83" s="26"/>
      <c r="O83" s="26"/>
      <c r="P83" s="26"/>
      <c r="Q83" s="26"/>
      <c r="R83" s="28"/>
      <c r="S83" s="28"/>
      <c r="T83" s="28"/>
      <c r="U83" s="28"/>
      <c r="V83" s="28"/>
      <c r="W83" s="28"/>
      <c r="X83" s="28"/>
      <c r="Y83" s="28"/>
      <c r="Z83" s="28"/>
      <c r="AA83" s="10"/>
      <c r="AB83" s="10"/>
      <c r="AC83" s="10"/>
      <c r="AD83" s="10"/>
    </row>
    <row r="84" customFormat="false" ht="14.25" hidden="false" customHeight="true" outlineLevel="0" collapsed="false">
      <c r="A84" s="20" t="s">
        <v>64</v>
      </c>
      <c r="B84" s="21" t="s">
        <v>65</v>
      </c>
      <c r="C84" s="21" t="s">
        <v>17</v>
      </c>
      <c r="D84" s="21" t="s">
        <v>91</v>
      </c>
      <c r="E84" s="22" t="n">
        <v>1</v>
      </c>
      <c r="F84" s="20"/>
      <c r="G84" s="23" t="n">
        <v>0</v>
      </c>
      <c r="H84" s="23" t="n">
        <v>0</v>
      </c>
      <c r="I84" s="23" t="n">
        <v>0</v>
      </c>
      <c r="J84" s="25" t="n">
        <f aca="false">SUM(G84:I84)</f>
        <v>0</v>
      </c>
      <c r="K84" s="26"/>
      <c r="L84" s="26"/>
      <c r="M84" s="26"/>
      <c r="N84" s="26"/>
      <c r="O84" s="26"/>
      <c r="P84" s="26"/>
      <c r="Q84" s="26"/>
      <c r="R84" s="28"/>
      <c r="S84" s="28"/>
      <c r="T84" s="28"/>
      <c r="U84" s="28"/>
      <c r="V84" s="28"/>
      <c r="W84" s="28"/>
      <c r="X84" s="28"/>
      <c r="Y84" s="28"/>
      <c r="Z84" s="28"/>
      <c r="AA84" s="10"/>
      <c r="AB84" s="10"/>
      <c r="AC84" s="10"/>
      <c r="AD84" s="10"/>
    </row>
    <row r="85" customFormat="false" ht="14.25" hidden="false" customHeight="true" outlineLevel="0" collapsed="false">
      <c r="A85" s="20" t="s">
        <v>64</v>
      </c>
      <c r="B85" s="21" t="s">
        <v>65</v>
      </c>
      <c r="C85" s="21" t="s">
        <v>17</v>
      </c>
      <c r="D85" s="21" t="s">
        <v>91</v>
      </c>
      <c r="E85" s="22" t="n">
        <v>1</v>
      </c>
      <c r="F85" s="20"/>
      <c r="G85" s="23" t="n">
        <v>0</v>
      </c>
      <c r="H85" s="23" t="n">
        <v>0</v>
      </c>
      <c r="I85" s="23" t="n">
        <v>0</v>
      </c>
      <c r="J85" s="25" t="n">
        <f aca="false">SUM(G85:I85)</f>
        <v>0</v>
      </c>
      <c r="K85" s="26"/>
      <c r="L85" s="26"/>
      <c r="M85" s="26"/>
      <c r="N85" s="26"/>
      <c r="O85" s="26"/>
      <c r="P85" s="26"/>
      <c r="Q85" s="26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</row>
    <row r="86" customFormat="false" ht="14.25" hidden="false" customHeight="true" outlineLevel="0" collapsed="false">
      <c r="A86" s="20" t="s">
        <v>64</v>
      </c>
      <c r="B86" s="21" t="s">
        <v>65</v>
      </c>
      <c r="C86" s="21" t="s">
        <v>17</v>
      </c>
      <c r="D86" s="21" t="s">
        <v>91</v>
      </c>
      <c r="E86" s="22" t="n">
        <v>1</v>
      </c>
      <c r="F86" s="20"/>
      <c r="G86" s="23" t="n">
        <v>0</v>
      </c>
      <c r="H86" s="23" t="n">
        <v>0</v>
      </c>
      <c r="I86" s="23" t="n">
        <v>0</v>
      </c>
      <c r="J86" s="25" t="n">
        <f aca="false">SUM(G86:I86)</f>
        <v>0</v>
      </c>
      <c r="K86" s="26"/>
      <c r="L86" s="26"/>
      <c r="M86" s="26"/>
      <c r="N86" s="26"/>
      <c r="O86" s="26"/>
      <c r="P86" s="26"/>
      <c r="Q86" s="26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</row>
    <row r="87" customFormat="false" ht="14.25" hidden="false" customHeight="true" outlineLevel="0" collapsed="false">
      <c r="A87" s="48" t="s">
        <v>195</v>
      </c>
      <c r="B87" s="48" t="s">
        <v>196</v>
      </c>
      <c r="C87" s="49" t="s">
        <v>197</v>
      </c>
      <c r="D87" s="49" t="s">
        <v>198</v>
      </c>
      <c r="E87" s="50" t="s">
        <v>199</v>
      </c>
      <c r="F87" s="51"/>
      <c r="G87" s="50" t="s">
        <v>200</v>
      </c>
      <c r="H87" s="50" t="s">
        <v>201</v>
      </c>
      <c r="I87" s="50" t="s">
        <v>202</v>
      </c>
      <c r="J87" s="50" t="s">
        <v>203</v>
      </c>
      <c r="K87" s="26"/>
      <c r="L87" s="26"/>
      <c r="M87" s="26"/>
      <c r="N87" s="26"/>
      <c r="O87" s="26"/>
      <c r="P87" s="26"/>
      <c r="Q87" s="26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</row>
    <row r="88" customFormat="false" ht="14.25" hidden="false" customHeight="true" outlineLevel="0" collapsed="false">
      <c r="A88" s="52" t="s">
        <v>204</v>
      </c>
      <c r="B88" s="53" t="s">
        <v>16</v>
      </c>
      <c r="C88" s="54" t="n">
        <f aca="false">SUMIFS($E$7:$E$86,$B$7:$B$86,"DAS",$D$7:$D$86,"&lt;&gt;VAGO")</f>
        <v>3</v>
      </c>
      <c r="D88" s="54" t="n">
        <f aca="false">SUMIFS($E$7:$E$86,$B$7:$B$86,"DAS",$D$7:$D$86,"VAGO")</f>
        <v>1</v>
      </c>
      <c r="E88" s="54" t="n">
        <f aca="false">C88+D88</f>
        <v>4</v>
      </c>
      <c r="F88" s="55"/>
      <c r="G88" s="25" t="n">
        <f aca="false">SUMIF($B$7:$B$86,"DAS",$G$7:$G$86)</f>
        <v>0</v>
      </c>
      <c r="H88" s="25" t="n">
        <f aca="false">SUMIF($B$7:$B$86,"DAS",$H$7:$H$86)</f>
        <v>6542.4</v>
      </c>
      <c r="I88" s="25" t="n">
        <f aca="false">SUMIF($B$7:$B$86,"DAS",$I$7:$I$86)</f>
        <v>38233.6</v>
      </c>
      <c r="J88" s="25" t="n">
        <f aca="false">SUMIF($B$7:$B$86,"DAS",$J$7:$J$86)</f>
        <v>44776</v>
      </c>
      <c r="K88" s="56"/>
      <c r="L88" s="56"/>
      <c r="M88" s="56"/>
      <c r="N88" s="56"/>
      <c r="O88" s="56"/>
      <c r="P88" s="56"/>
      <c r="Q88" s="56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</row>
    <row r="89" customFormat="false" ht="14.25" hidden="false" customHeight="true" outlineLevel="0" collapsed="false">
      <c r="A89" s="52" t="s">
        <v>205</v>
      </c>
      <c r="B89" s="53" t="s">
        <v>206</v>
      </c>
      <c r="C89" s="54" t="n">
        <f aca="false">SUMIFS($E$7:$E$86,$B$7:$B$86,"DAS-1",$D$7:$D$86,"&lt;&gt;VAGO")</f>
        <v>0</v>
      </c>
      <c r="D89" s="54" t="n">
        <f aca="false">SUMIFS($E$7:$E$86,$B$7:$B$86,"DAS-1",$D$7:$D$86,"VAGO")</f>
        <v>0</v>
      </c>
      <c r="E89" s="54" t="n">
        <f aca="false">C89+D89</f>
        <v>0</v>
      </c>
      <c r="F89" s="57"/>
      <c r="G89" s="25" t="n">
        <f aca="false">SUMIF($B$7:$B$86,"DAS-1",$G$7:$G$86)</f>
        <v>0</v>
      </c>
      <c r="H89" s="25" t="n">
        <f aca="false">SUMIF($B$7:$B$86,"DAS-1",$H$7:$H$86)</f>
        <v>0</v>
      </c>
      <c r="I89" s="25" t="n">
        <f aca="false">SUMIF($B$7:$B$86,"DAS-1",$I$7:$I$86)</f>
        <v>0</v>
      </c>
      <c r="J89" s="25" t="n">
        <f aca="false">SUMIF($B$7:$B$86,"DAS-1",$J$7:$J$86)</f>
        <v>0</v>
      </c>
      <c r="K89" s="56"/>
      <c r="L89" s="56"/>
      <c r="M89" s="56"/>
      <c r="N89" s="56"/>
      <c r="O89" s="56"/>
      <c r="P89" s="56"/>
      <c r="Q89" s="56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</row>
    <row r="90" customFormat="false" ht="14.25" hidden="false" customHeight="true" outlineLevel="0" collapsed="false">
      <c r="A90" s="52" t="s">
        <v>207</v>
      </c>
      <c r="B90" s="53" t="s">
        <v>34</v>
      </c>
      <c r="C90" s="54" t="n">
        <f aca="false">SUMIFS($E$7:$E$86,$B$7:$B$86,"DAS-2",$D$7:$D$86,"&lt;&gt;VAGO")</f>
        <v>6</v>
      </c>
      <c r="D90" s="54" t="n">
        <f aca="false">SUMIFS($E$7:$E$86,$B$7:$B$86,"DAS-2",$D$7:$D$86,"VAGO")</f>
        <v>0</v>
      </c>
      <c r="E90" s="54" t="n">
        <f aca="false">C90+D90</f>
        <v>6</v>
      </c>
      <c r="F90" s="57"/>
      <c r="G90" s="25" t="n">
        <f aca="false">SUMIF($B$7:$B$86,"DAS-2",$G$7:$G$86)</f>
        <v>0</v>
      </c>
      <c r="H90" s="25" t="n">
        <f aca="false">SUMIF($B$7:$B$86,"DAS-2",$H$7:$H$86)</f>
        <v>8478.25</v>
      </c>
      <c r="I90" s="25" t="n">
        <f aca="false">SUMIF($B$7:$B$86,"DAS-2",$I$7:$I$86)</f>
        <v>40695.72</v>
      </c>
      <c r="J90" s="25" t="n">
        <f aca="false">SUMIF($B$7:$B$86,"DAS-2",$J$7:$J$86)</f>
        <v>49173.97</v>
      </c>
      <c r="K90" s="56"/>
      <c r="L90" s="56"/>
      <c r="M90" s="56"/>
      <c r="N90" s="56"/>
      <c r="O90" s="56"/>
      <c r="P90" s="56"/>
      <c r="Q90" s="56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</row>
    <row r="91" customFormat="false" ht="14.25" hidden="false" customHeight="true" outlineLevel="0" collapsed="false">
      <c r="A91" s="52" t="s">
        <v>208</v>
      </c>
      <c r="B91" s="53" t="s">
        <v>209</v>
      </c>
      <c r="C91" s="54" t="n">
        <f aca="false">SUMIFS($E$7:$E$86,$B$7:$B$86,"DAS-3",$D$7:$D$86,"&lt;&gt;VAGO")</f>
        <v>0</v>
      </c>
      <c r="D91" s="54" t="n">
        <f aca="false">SUMIFS($E$7:$E$86,$B$7:$B$86,"DAS-3",$D$7:$D$86,"VAGO")</f>
        <v>0</v>
      </c>
      <c r="E91" s="54" t="n">
        <f aca="false">C91+D91</f>
        <v>0</v>
      </c>
      <c r="F91" s="57"/>
      <c r="G91" s="25" t="n">
        <f aca="false">SUMIF($B$7:$B$86,"DAS-3",$G$7:$G$86)</f>
        <v>0</v>
      </c>
      <c r="H91" s="25" t="n">
        <f aca="false">SUMIF($B$7:$B$86,"DAS-3",$H$7:$H$86)</f>
        <v>0</v>
      </c>
      <c r="I91" s="25" t="n">
        <f aca="false">SUMIF($B$7:$B$86,"DAS-3",$I$7:$I$86)</f>
        <v>0</v>
      </c>
      <c r="J91" s="25" t="n">
        <f aca="false">SUMIF($B$7:$B$86,"DAS-3",$J$7:$J$86)</f>
        <v>0</v>
      </c>
      <c r="K91" s="56"/>
      <c r="L91" s="56"/>
      <c r="M91" s="56"/>
      <c r="N91" s="56"/>
      <c r="O91" s="56"/>
      <c r="P91" s="56"/>
      <c r="Q91" s="56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</row>
    <row r="92" customFormat="false" ht="14.25" hidden="false" customHeight="true" outlineLevel="0" collapsed="false">
      <c r="A92" s="58" t="s">
        <v>210</v>
      </c>
      <c r="B92" s="53" t="s">
        <v>45</v>
      </c>
      <c r="C92" s="54" t="n">
        <f aca="false">SUMIFS($E$7:$E$86,$B$7:$B$86,"DAS-4",$D$7:$D$86,"&lt;&gt;VAGO")</f>
        <v>10</v>
      </c>
      <c r="D92" s="54" t="n">
        <f aca="false">SUMIFS($E$7:$E$86,$B$7:$B$86,"DAS-4",$D$7:$D$86,"VAGO")</f>
        <v>1</v>
      </c>
      <c r="E92" s="54" t="n">
        <f aca="false">C92+D92</f>
        <v>11</v>
      </c>
      <c r="F92" s="59"/>
      <c r="G92" s="25" t="n">
        <f aca="false">SUMIF($B$7:$B$86,"DAS-4",$G$7:$G$86)</f>
        <v>0</v>
      </c>
      <c r="H92" s="25" t="n">
        <f aca="false">SUMIF($B$7:$B$86,"DAS-4",$H$7:$H$86)</f>
        <v>10482.24</v>
      </c>
      <c r="I92" s="25" t="n">
        <f aca="false">SUMIF($B$7:$B$86,"DAS-4",$I$7:$I$86)</f>
        <v>52411.1</v>
      </c>
      <c r="J92" s="25" t="n">
        <f aca="false">SUMIF($B$7:$B$86,"DAS-4",$J$7:$J$86)</f>
        <v>62893.34</v>
      </c>
      <c r="K92" s="56"/>
      <c r="L92" s="56"/>
      <c r="M92" s="56"/>
      <c r="N92" s="56"/>
      <c r="O92" s="56"/>
      <c r="P92" s="56"/>
      <c r="Q92" s="56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</row>
    <row r="93" customFormat="false" ht="14.25" hidden="false" customHeight="true" outlineLevel="0" collapsed="false">
      <c r="A93" s="58" t="s">
        <v>211</v>
      </c>
      <c r="B93" s="53" t="s">
        <v>49</v>
      </c>
      <c r="C93" s="54" t="n">
        <f aca="false">SUMIFS($E$7:$E$86,$B$7:$B$86,"DAS-5",$D$7:$D$86,"&lt;&gt;VAGO")</f>
        <v>4</v>
      </c>
      <c r="D93" s="54" t="n">
        <f aca="false">SUMIFS($E$7:$E$86,$B$7:$B$86,"DAS-5",$D$7:$D$86,"VAGO")</f>
        <v>1</v>
      </c>
      <c r="E93" s="54" t="n">
        <f aca="false">C93+D93</f>
        <v>5</v>
      </c>
      <c r="F93" s="59"/>
      <c r="G93" s="25" t="n">
        <f aca="false">SUMIF($B$7:$B$86,"DAS-5",$G$7:$G$86)</f>
        <v>0</v>
      </c>
      <c r="H93" s="25" t="n">
        <f aca="false">SUMIF($B$7:$B$86,"DAS-5",$H$7:$H$86)</f>
        <v>4316.2</v>
      </c>
      <c r="I93" s="25" t="n">
        <f aca="false">SUMIF($B$7:$B$86,"DAS-5",$I$7:$I$86)</f>
        <v>17264.84</v>
      </c>
      <c r="J93" s="25" t="n">
        <f aca="false">SUMIF($B$7:$B$86,"DAS-5",$J$7:$J$86)</f>
        <v>21581.04</v>
      </c>
      <c r="K93" s="56"/>
      <c r="L93" s="56"/>
      <c r="M93" s="56"/>
      <c r="N93" s="56"/>
      <c r="O93" s="56"/>
      <c r="P93" s="56"/>
      <c r="Q93" s="56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</row>
    <row r="94" customFormat="false" ht="14.25" hidden="false" customHeight="true" outlineLevel="0" collapsed="false">
      <c r="A94" s="58" t="s">
        <v>212</v>
      </c>
      <c r="B94" s="53" t="s">
        <v>53</v>
      </c>
      <c r="C94" s="54" t="n">
        <f aca="false">SUMIFS($E$7:$E$86,$B$7:$B$86,"CAA-1",$D$7:$D$86,"&lt;&gt;VAGO")</f>
        <v>21</v>
      </c>
      <c r="D94" s="54" t="n">
        <f aca="false">SUMIFS($E$7:$E$86,$B$7:$B$86,"CAA-1",$D$7:$D$86,"VAGO")</f>
        <v>1</v>
      </c>
      <c r="E94" s="54" t="n">
        <f aca="false">C94+D94</f>
        <v>22</v>
      </c>
      <c r="F94" s="59"/>
      <c r="G94" s="25" t="n">
        <f aca="false">SUMIF($B$7:$B$86,"CAA-1",$G$7:$G$86)</f>
        <v>0</v>
      </c>
      <c r="H94" s="25" t="n">
        <f aca="false">SUMIF($B$7:$B$86,"CAA-1",$H$7:$H$86)</f>
        <v>19665.66</v>
      </c>
      <c r="I94" s="25" t="n">
        <f aca="false">SUMIF($B$7:$B$86,"CAA-1",$I$7:$I$86)</f>
        <v>78662.85</v>
      </c>
      <c r="J94" s="25" t="n">
        <f aca="false">SUMIF($B$7:$B$86,"CAA-1",$J$7:$J$86)</f>
        <v>98328.51</v>
      </c>
      <c r="K94" s="56"/>
      <c r="L94" s="56"/>
      <c r="M94" s="56"/>
      <c r="N94" s="56"/>
      <c r="O94" s="56"/>
      <c r="P94" s="56"/>
      <c r="Q94" s="56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</row>
    <row r="95" customFormat="false" ht="14.25" hidden="false" customHeight="true" outlineLevel="0" collapsed="false">
      <c r="A95" s="58" t="s">
        <v>213</v>
      </c>
      <c r="B95" s="53" t="s">
        <v>57</v>
      </c>
      <c r="C95" s="54" t="n">
        <f aca="false">SUMIFS($E$7:$E$86,$B$7:$B$86,"CAA-2",$D$7:$D$86,"&lt;&gt;VAGO")</f>
        <v>10</v>
      </c>
      <c r="D95" s="54" t="n">
        <f aca="false">SUMIFS($E$7:$E$86,$B$7:$B$86,"CAA-2",$D$7:$D$86,"VAGO")</f>
        <v>0</v>
      </c>
      <c r="E95" s="54" t="n">
        <f aca="false">C95+D95</f>
        <v>10</v>
      </c>
      <c r="F95" s="59"/>
      <c r="G95" s="25" t="n">
        <f aca="false">SUMIF($B$7:$B$86,"CAA-2",$G$7:$G$86)</f>
        <v>0</v>
      </c>
      <c r="H95" s="25" t="n">
        <f aca="false">SUMIF($B$7:$B$86,"CAA-2",$H$7:$H$86)</f>
        <v>6936.75</v>
      </c>
      <c r="I95" s="25" t="n">
        <f aca="false">SUMIF($B$7:$B$86,"CAA-2",$I$7:$I$86)</f>
        <v>30830.1</v>
      </c>
      <c r="J95" s="25" t="n">
        <f aca="false">SUMIF($B$7:$B$86,"CAA-2",$J$7:$J$86)</f>
        <v>37766.85</v>
      </c>
      <c r="K95" s="56"/>
      <c r="L95" s="56"/>
      <c r="M95" s="56"/>
      <c r="N95" s="56"/>
      <c r="O95" s="56"/>
      <c r="P95" s="56"/>
      <c r="Q95" s="56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</row>
    <row r="96" customFormat="false" ht="14.25" hidden="false" customHeight="true" outlineLevel="0" collapsed="false">
      <c r="A96" s="58" t="s">
        <v>214</v>
      </c>
      <c r="B96" s="53" t="s">
        <v>61</v>
      </c>
      <c r="C96" s="54" t="n">
        <f aca="false">SUMIFS($E$7:$E$86,$B$7:$B$86,"CAA-3",$D$7:$D$86,"&lt;&gt;VAGO")</f>
        <v>8</v>
      </c>
      <c r="D96" s="54" t="n">
        <f aca="false">SUMIFS($E$7:$E$86,$B$7:$B$86,"CAA-3",$D$7:$D$86,"VAGO")</f>
        <v>3</v>
      </c>
      <c r="E96" s="54" t="n">
        <f aca="false">C96+D96</f>
        <v>11</v>
      </c>
      <c r="F96" s="57"/>
      <c r="G96" s="25" t="n">
        <f aca="false">SUMIF($B$7:$B$86,"CAA-3",$G$7:$G$86)</f>
        <v>0</v>
      </c>
      <c r="H96" s="25" t="n">
        <f aca="false">SUMIF($B$7:$B$86,"CAA-3",$H$7:$H$86)</f>
        <v>4508.91</v>
      </c>
      <c r="I96" s="25" t="n">
        <f aca="false">SUMIF($B$7:$B$86,"CAA-3",$I$7:$I$86)</f>
        <v>18035.64</v>
      </c>
      <c r="J96" s="25" t="n">
        <f aca="false">SUMIF($B$7:$B$86,"CAA-3",$J$7:$J$86)</f>
        <v>22544.55</v>
      </c>
      <c r="K96" s="56"/>
      <c r="L96" s="56"/>
      <c r="M96" s="56"/>
      <c r="N96" s="56"/>
      <c r="O96" s="56"/>
      <c r="P96" s="56"/>
      <c r="Q96" s="56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</row>
    <row r="97" customFormat="false" ht="14.25" hidden="false" customHeight="true" outlineLevel="0" collapsed="false">
      <c r="A97" s="58" t="s">
        <v>215</v>
      </c>
      <c r="B97" s="53" t="s">
        <v>216</v>
      </c>
      <c r="C97" s="54" t="n">
        <f aca="false">SUMIFS($E$7:$E$86,$B$7:$B$86,"CAA-4",$D$7:$D$86,"&lt;&gt;VAGO")</f>
        <v>0</v>
      </c>
      <c r="D97" s="54" t="n">
        <f aca="false">SUMIFS($E$7:$E$86,$B$7:$B$86,"CAA-4",$D$7:$D$86,"VAGO")</f>
        <v>0</v>
      </c>
      <c r="E97" s="54" t="n">
        <f aca="false">C97+D97</f>
        <v>0</v>
      </c>
      <c r="F97" s="57"/>
      <c r="G97" s="25" t="n">
        <f aca="false">SUMIF($B$7:$B$86,"CAA-4",$G$7:$G$86)</f>
        <v>0</v>
      </c>
      <c r="H97" s="25" t="n">
        <f aca="false">SUMIF($B$7:$B$86,"CAA-4",$H$7:$H$86)</f>
        <v>0</v>
      </c>
      <c r="I97" s="25" t="n">
        <f aca="false">SUMIF($B$7:$B$86,"CAA-4",$I$7:$I$86)</f>
        <v>0</v>
      </c>
      <c r="J97" s="25" t="n">
        <f aca="false">SUMIF($B$7:$B$86,"CAA-4",$J$7:$J$86)</f>
        <v>0</v>
      </c>
      <c r="K97" s="56"/>
      <c r="L97" s="56"/>
      <c r="M97" s="56"/>
      <c r="N97" s="56"/>
      <c r="O97" s="56"/>
      <c r="P97" s="56"/>
      <c r="Q97" s="56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</row>
    <row r="98" customFormat="false" ht="14.25" hidden="false" customHeight="true" outlineLevel="0" collapsed="false">
      <c r="A98" s="58" t="s">
        <v>217</v>
      </c>
      <c r="B98" s="53" t="s">
        <v>65</v>
      </c>
      <c r="C98" s="54" t="n">
        <f aca="false">SUMIFS($E$7:$E$86,$B$7:$B$86,"CAA-5",$D$7:$D$86,"&lt;&gt;VAGO")</f>
        <v>5</v>
      </c>
      <c r="D98" s="54" t="n">
        <f aca="false">SUMIFS($E$7:$E$86,$B$7:$B$86,"CAA-5",$D$7:$D$86,"VAGO")</f>
        <v>6</v>
      </c>
      <c r="E98" s="54" t="n">
        <f aca="false">C98+D98</f>
        <v>11</v>
      </c>
      <c r="F98" s="57"/>
      <c r="G98" s="25" t="n">
        <f aca="false">SUMIF($B$7:$B$86,"CAA-5",$G$7:$G$86)</f>
        <v>0</v>
      </c>
      <c r="H98" s="25" t="n">
        <f aca="false">SUMIF($B$7:$B$86,"CAA-5",$H$7:$H$86)</f>
        <v>1348.8</v>
      </c>
      <c r="I98" s="25" t="n">
        <f aca="false">SUMIF($B$7:$B$86,"CAA-5",$I$7:$I$86)</f>
        <v>5395.3</v>
      </c>
      <c r="J98" s="25" t="n">
        <f aca="false">SUMIF($B$7:$B$86,"CAA-5",$J$7:$J$86)</f>
        <v>6744.1</v>
      </c>
      <c r="K98" s="56"/>
      <c r="L98" s="56"/>
      <c r="M98" s="56"/>
      <c r="N98" s="56"/>
      <c r="O98" s="56"/>
      <c r="P98" s="56"/>
      <c r="Q98" s="56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</row>
    <row r="99" customFormat="false" ht="14.25" hidden="false" customHeight="true" outlineLevel="0" collapsed="false">
      <c r="A99" s="60" t="s">
        <v>218</v>
      </c>
      <c r="B99" s="61"/>
      <c r="C99" s="50" t="n">
        <f aca="false">SUM(C88:C98)</f>
        <v>67</v>
      </c>
      <c r="D99" s="50" t="n">
        <f aca="false">SUM(D88:D98)</f>
        <v>13</v>
      </c>
      <c r="E99" s="50" t="n">
        <f aca="false">SUM(E88:E98)</f>
        <v>80</v>
      </c>
      <c r="F99" s="61"/>
      <c r="G99" s="62" t="n">
        <f aca="false">SUM(G88:G98)</f>
        <v>0</v>
      </c>
      <c r="H99" s="62" t="n">
        <f aca="false">SUM(H88:H98)</f>
        <v>62279.21</v>
      </c>
      <c r="I99" s="62" t="n">
        <f aca="false">SUM(I88:I98)</f>
        <v>281529.15</v>
      </c>
      <c r="J99" s="62" t="n">
        <f aca="false">SUM(J88:J98)</f>
        <v>343808.36</v>
      </c>
      <c r="K99" s="56"/>
      <c r="L99" s="56"/>
      <c r="M99" s="56"/>
      <c r="N99" s="56"/>
      <c r="O99" s="56"/>
      <c r="P99" s="56"/>
      <c r="Q99" s="56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</row>
    <row r="100" customFormat="false" ht="45.75" hidden="false" customHeight="true" outlineLevel="0" collapsed="false">
      <c r="A100" s="56"/>
      <c r="B100" s="56"/>
      <c r="C100" s="56"/>
      <c r="D100" s="56"/>
      <c r="E100" s="56"/>
      <c r="F100" s="56"/>
      <c r="G100" s="56"/>
      <c r="H100" s="26"/>
      <c r="I100" s="26"/>
      <c r="J100" s="63"/>
      <c r="K100" s="56"/>
      <c r="L100" s="56"/>
      <c r="M100" s="56"/>
      <c r="N100" s="56"/>
      <c r="O100" s="56"/>
      <c r="P100" s="56"/>
      <c r="Q100" s="56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</row>
    <row r="101" customFormat="false" ht="15" hidden="false" customHeight="true" outlineLevel="0" collapsed="false">
      <c r="A101" s="11" t="s">
        <v>219</v>
      </c>
      <c r="B101" s="11"/>
      <c r="C101" s="11"/>
      <c r="D101" s="11"/>
      <c r="E101" s="11"/>
      <c r="F101" s="11"/>
      <c r="G101" s="11"/>
      <c r="H101" s="11"/>
      <c r="I101" s="11"/>
      <c r="J101" s="56"/>
      <c r="K101" s="12"/>
      <c r="L101" s="56"/>
      <c r="M101" s="56"/>
      <c r="N101" s="56"/>
      <c r="O101" s="56"/>
      <c r="P101" s="56"/>
      <c r="Q101" s="56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</row>
    <row r="102" customFormat="false" ht="14.25" hidden="false" customHeight="true" outlineLevel="0" collapsed="false">
      <c r="A102" s="11" t="s">
        <v>220</v>
      </c>
      <c r="B102" s="11" t="s">
        <v>221</v>
      </c>
      <c r="C102" s="11" t="s">
        <v>222</v>
      </c>
      <c r="D102" s="11" t="s">
        <v>223</v>
      </c>
      <c r="E102" s="11" t="s">
        <v>224</v>
      </c>
      <c r="F102" s="11" t="s">
        <v>225</v>
      </c>
      <c r="G102" s="11" t="s">
        <v>226</v>
      </c>
      <c r="H102" s="11" t="s">
        <v>227</v>
      </c>
      <c r="I102" s="11" t="s">
        <v>228</v>
      </c>
      <c r="J102" s="64"/>
      <c r="K102" s="12"/>
      <c r="L102" s="64"/>
      <c r="M102" s="64"/>
      <c r="N102" s="64"/>
      <c r="O102" s="64"/>
      <c r="P102" s="64"/>
      <c r="Q102" s="64"/>
      <c r="R102" s="19"/>
      <c r="S102" s="19"/>
      <c r="T102" s="19"/>
      <c r="U102" s="19"/>
      <c r="V102" s="19"/>
      <c r="W102" s="19"/>
      <c r="X102" s="19"/>
      <c r="Y102" s="19"/>
      <c r="Z102" s="19"/>
      <c r="AA102" s="19"/>
      <c r="AB102" s="19"/>
      <c r="AC102" s="19"/>
      <c r="AD102" s="19"/>
    </row>
    <row r="103" customFormat="false" ht="14.25" hidden="false" customHeight="true" outlineLevel="0" collapsed="false">
      <c r="A103" s="65"/>
      <c r="B103" s="37"/>
      <c r="C103" s="21"/>
      <c r="D103" s="21"/>
      <c r="E103" s="53" t="n">
        <v>0</v>
      </c>
      <c r="F103" s="66"/>
      <c r="G103" s="24" t="n">
        <v>0</v>
      </c>
      <c r="H103" s="24" t="n">
        <v>0</v>
      </c>
      <c r="I103" s="25" t="n">
        <f aca="false">SUM(G103:H103)</f>
        <v>0</v>
      </c>
      <c r="J103" s="56"/>
      <c r="K103" s="26"/>
      <c r="L103" s="26"/>
      <c r="M103" s="26"/>
      <c r="N103" s="26"/>
      <c r="O103" s="26"/>
      <c r="P103" s="26"/>
      <c r="Q103" s="26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</row>
    <row r="104" customFormat="false" ht="14.25" hidden="false" customHeight="true" outlineLevel="0" collapsed="false">
      <c r="A104" s="65"/>
      <c r="B104" s="37"/>
      <c r="C104" s="21"/>
      <c r="D104" s="21"/>
      <c r="E104" s="53" t="n">
        <v>0</v>
      </c>
      <c r="F104" s="66"/>
      <c r="G104" s="24" t="n">
        <v>0</v>
      </c>
      <c r="H104" s="24" t="n">
        <v>0</v>
      </c>
      <c r="I104" s="25" t="n">
        <f aca="false">SUM(G104:H104)</f>
        <v>0</v>
      </c>
      <c r="J104" s="56"/>
      <c r="K104" s="26"/>
      <c r="L104" s="26"/>
      <c r="M104" s="26"/>
      <c r="N104" s="26"/>
      <c r="O104" s="26"/>
      <c r="P104" s="26"/>
      <c r="Q104" s="26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</row>
    <row r="105" customFormat="false" ht="14.25" hidden="false" customHeight="true" outlineLevel="0" collapsed="false">
      <c r="A105" s="65"/>
      <c r="B105" s="37"/>
      <c r="C105" s="21"/>
      <c r="D105" s="21"/>
      <c r="E105" s="53" t="n">
        <v>0</v>
      </c>
      <c r="F105" s="65"/>
      <c r="G105" s="24" t="n">
        <v>0</v>
      </c>
      <c r="H105" s="24" t="n">
        <v>0</v>
      </c>
      <c r="I105" s="25" t="n">
        <f aca="false">SUM(G105:H105)</f>
        <v>0</v>
      </c>
      <c r="J105" s="56"/>
      <c r="K105" s="26"/>
      <c r="L105" s="26"/>
      <c r="M105" s="26"/>
      <c r="N105" s="26"/>
      <c r="O105" s="26"/>
      <c r="P105" s="26"/>
      <c r="Q105" s="26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</row>
    <row r="106" customFormat="false" ht="14.25" hidden="false" customHeight="true" outlineLevel="0" collapsed="false">
      <c r="A106" s="65"/>
      <c r="B106" s="37"/>
      <c r="C106" s="21"/>
      <c r="D106" s="21"/>
      <c r="E106" s="53" t="n">
        <v>0</v>
      </c>
      <c r="F106" s="65"/>
      <c r="G106" s="24" t="n">
        <v>0</v>
      </c>
      <c r="H106" s="24" t="n">
        <v>0</v>
      </c>
      <c r="I106" s="25" t="n">
        <f aca="false">SUM(G106:H106)</f>
        <v>0</v>
      </c>
      <c r="J106" s="56"/>
      <c r="K106" s="26"/>
      <c r="L106" s="26"/>
      <c r="M106" s="26"/>
      <c r="N106" s="26"/>
      <c r="O106" s="26"/>
      <c r="P106" s="26"/>
      <c r="Q106" s="26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</row>
    <row r="107" customFormat="false" ht="14.25" hidden="false" customHeight="true" outlineLevel="0" collapsed="false">
      <c r="A107" s="65"/>
      <c r="B107" s="37"/>
      <c r="C107" s="21"/>
      <c r="D107" s="21"/>
      <c r="E107" s="53" t="n">
        <v>0</v>
      </c>
      <c r="F107" s="65"/>
      <c r="G107" s="24" t="n">
        <v>0</v>
      </c>
      <c r="H107" s="24" t="n">
        <v>0</v>
      </c>
      <c r="I107" s="25" t="n">
        <f aca="false">SUM(G107:H107)</f>
        <v>0</v>
      </c>
      <c r="J107" s="56"/>
      <c r="K107" s="26"/>
      <c r="L107" s="26"/>
      <c r="M107" s="26"/>
      <c r="N107" s="26"/>
      <c r="O107" s="26"/>
      <c r="P107" s="26"/>
      <c r="Q107" s="26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</row>
    <row r="108" customFormat="false" ht="14.25" hidden="false" customHeight="true" outlineLevel="0" collapsed="false">
      <c r="A108" s="65"/>
      <c r="B108" s="37"/>
      <c r="C108" s="21"/>
      <c r="D108" s="21"/>
      <c r="E108" s="53" t="n">
        <v>0</v>
      </c>
      <c r="F108" s="65"/>
      <c r="G108" s="24" t="n">
        <v>0</v>
      </c>
      <c r="H108" s="24" t="n">
        <v>0</v>
      </c>
      <c r="I108" s="25" t="n">
        <f aca="false">SUM(G108:H108)</f>
        <v>0</v>
      </c>
      <c r="J108" s="56"/>
      <c r="K108" s="26"/>
      <c r="L108" s="26"/>
      <c r="M108" s="26"/>
      <c r="N108" s="26"/>
      <c r="O108" s="26"/>
      <c r="P108" s="26"/>
      <c r="Q108" s="26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</row>
    <row r="109" customFormat="false" ht="14.25" hidden="false" customHeight="true" outlineLevel="0" collapsed="false">
      <c r="A109" s="65"/>
      <c r="B109" s="37"/>
      <c r="C109" s="21"/>
      <c r="D109" s="21"/>
      <c r="E109" s="53" t="n">
        <v>0</v>
      </c>
      <c r="F109" s="65"/>
      <c r="G109" s="24" t="n">
        <v>0</v>
      </c>
      <c r="H109" s="24" t="n">
        <v>0</v>
      </c>
      <c r="I109" s="25" t="n">
        <f aca="false">SUM(G109:H109)</f>
        <v>0</v>
      </c>
      <c r="J109" s="56"/>
      <c r="K109" s="26"/>
      <c r="L109" s="26"/>
      <c r="M109" s="26"/>
      <c r="N109" s="26"/>
      <c r="O109" s="26"/>
      <c r="P109" s="26"/>
      <c r="Q109" s="26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</row>
    <row r="110" customFormat="false" ht="14.25" hidden="false" customHeight="true" outlineLevel="0" collapsed="false">
      <c r="A110" s="65"/>
      <c r="B110" s="37"/>
      <c r="C110" s="21"/>
      <c r="D110" s="21"/>
      <c r="E110" s="53" t="n">
        <v>0</v>
      </c>
      <c r="F110" s="65"/>
      <c r="G110" s="24" t="n">
        <v>0</v>
      </c>
      <c r="H110" s="24" t="n">
        <v>0</v>
      </c>
      <c r="I110" s="25" t="n">
        <f aca="false">SUM(G110:H110)</f>
        <v>0</v>
      </c>
      <c r="J110" s="56"/>
      <c r="K110" s="26"/>
      <c r="L110" s="26"/>
      <c r="M110" s="26"/>
      <c r="N110" s="26"/>
      <c r="O110" s="26"/>
      <c r="P110" s="26"/>
      <c r="Q110" s="26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</row>
    <row r="111" customFormat="false" ht="14.25" hidden="false" customHeight="true" outlineLevel="0" collapsed="false">
      <c r="A111" s="65"/>
      <c r="B111" s="37"/>
      <c r="C111" s="21"/>
      <c r="D111" s="21"/>
      <c r="E111" s="53" t="n">
        <v>0</v>
      </c>
      <c r="F111" s="65"/>
      <c r="G111" s="24" t="n">
        <v>0</v>
      </c>
      <c r="H111" s="24" t="n">
        <v>0</v>
      </c>
      <c r="I111" s="25" t="n">
        <f aca="false">SUM(G111:H111)</f>
        <v>0</v>
      </c>
      <c r="J111" s="56"/>
      <c r="K111" s="26"/>
      <c r="L111" s="26"/>
      <c r="M111" s="26"/>
      <c r="N111" s="26"/>
      <c r="O111" s="26"/>
      <c r="P111" s="26"/>
      <c r="Q111" s="26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</row>
    <row r="112" customFormat="false" ht="14.25" hidden="false" customHeight="true" outlineLevel="0" collapsed="false">
      <c r="A112" s="65"/>
      <c r="B112" s="37"/>
      <c r="C112" s="21"/>
      <c r="D112" s="21"/>
      <c r="E112" s="53" t="n">
        <v>0</v>
      </c>
      <c r="F112" s="65"/>
      <c r="G112" s="24" t="n">
        <v>0</v>
      </c>
      <c r="H112" s="24" t="n">
        <v>0</v>
      </c>
      <c r="I112" s="25" t="n">
        <f aca="false">SUM(G112:H112)</f>
        <v>0</v>
      </c>
      <c r="J112" s="56"/>
      <c r="K112" s="26"/>
      <c r="L112" s="26"/>
      <c r="M112" s="26"/>
      <c r="N112" s="26"/>
      <c r="O112" s="26"/>
      <c r="P112" s="26"/>
      <c r="Q112" s="26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</row>
    <row r="113" customFormat="false" ht="14.25" hidden="false" customHeight="true" outlineLevel="0" collapsed="false">
      <c r="A113" s="60" t="s">
        <v>229</v>
      </c>
      <c r="B113" s="60" t="s">
        <v>230</v>
      </c>
      <c r="C113" s="50" t="s">
        <v>231</v>
      </c>
      <c r="D113" s="50" t="s">
        <v>232</v>
      </c>
      <c r="E113" s="50" t="s">
        <v>233</v>
      </c>
      <c r="F113" s="67"/>
      <c r="G113" s="50" t="s">
        <v>234</v>
      </c>
      <c r="H113" s="50" t="s">
        <v>235</v>
      </c>
      <c r="I113" s="50" t="s">
        <v>236</v>
      </c>
      <c r="J113" s="56"/>
      <c r="K113" s="12"/>
      <c r="L113" s="12"/>
      <c r="M113" s="12"/>
      <c r="N113" s="12"/>
      <c r="O113" s="12"/>
      <c r="P113" s="12"/>
      <c r="Q113" s="12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</row>
    <row r="114" customFormat="false" ht="14.25" hidden="false" customHeight="true" outlineLevel="0" collapsed="false">
      <c r="A114" s="52" t="s">
        <v>237</v>
      </c>
      <c r="B114" s="68" t="s">
        <v>238</v>
      </c>
      <c r="C114" s="54" t="n">
        <f aca="false">SUMIFS($E$103:$E$112,$B$103:$B$112,"FDA",$D$103:$D$112,"&lt;&gt;VAGO")</f>
        <v>0</v>
      </c>
      <c r="D114" s="54" t="n">
        <f aca="false">SUMIFS($E$103:$E$112,$B$103:$B$112,"FDA",$D$103:$D$112,"VAGO")</f>
        <v>0</v>
      </c>
      <c r="E114" s="54" t="n">
        <f aca="false">C114+D114</f>
        <v>0</v>
      </c>
      <c r="F114" s="55"/>
      <c r="G114" s="25" t="n">
        <f aca="false">SUMIF($B$103:$B$112,"FDA",$G$103:$G$112)</f>
        <v>0</v>
      </c>
      <c r="H114" s="25" t="n">
        <f aca="false">SUMIF($B$103:$B$112,"FDA",$H$103:$H$112)</f>
        <v>0</v>
      </c>
      <c r="I114" s="25" t="n">
        <f aca="false">SUMIF($B$103:$B$112,"FDA",$I$103:$I$112)</f>
        <v>0</v>
      </c>
      <c r="J114" s="26"/>
      <c r="K114" s="12"/>
      <c r="L114" s="26"/>
      <c r="M114" s="26"/>
      <c r="N114" s="26"/>
      <c r="O114" s="26"/>
      <c r="P114" s="26"/>
      <c r="Q114" s="26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</row>
    <row r="115" customFormat="false" ht="14.25" hidden="false" customHeight="true" outlineLevel="0" collapsed="false">
      <c r="A115" s="52" t="s">
        <v>239</v>
      </c>
      <c r="B115" s="68" t="s">
        <v>240</v>
      </c>
      <c r="C115" s="54" t="n">
        <f aca="false">SUMIFS($E$103:$E$112,$B$103:$B$112,"FDA-1",$D$103:$D$112,"&lt;&gt;VAGO")</f>
        <v>0</v>
      </c>
      <c r="D115" s="54" t="n">
        <f aca="false">SUMIFS($E$103:$E$112,$B$103:$B$112,"FDA-1",$D$103:$D$112,"VAGO")</f>
        <v>0</v>
      </c>
      <c r="E115" s="54" t="n">
        <f aca="false">C115+D115</f>
        <v>0</v>
      </c>
      <c r="F115" s="55"/>
      <c r="G115" s="25" t="n">
        <f aca="false">SUMIF($B$103:$B$112,"FDA-1",$G$103:$G$112)</f>
        <v>0</v>
      </c>
      <c r="H115" s="25" t="n">
        <f aca="false">SUMIF($B$103:$B$112,"FDA-1",$H$103:$H$112)</f>
        <v>0</v>
      </c>
      <c r="I115" s="25" t="n">
        <f aca="false">SUMIF($B$103:$B$112,"FDA-1",$I$103:$I$112)</f>
        <v>0</v>
      </c>
      <c r="J115" s="26"/>
      <c r="K115" s="12"/>
      <c r="L115" s="26"/>
      <c r="M115" s="26"/>
      <c r="N115" s="26"/>
      <c r="O115" s="26"/>
      <c r="P115" s="26"/>
      <c r="Q115" s="26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</row>
    <row r="116" customFormat="false" ht="14.25" hidden="false" customHeight="true" outlineLevel="0" collapsed="false">
      <c r="A116" s="52" t="s">
        <v>241</v>
      </c>
      <c r="B116" s="68" t="s">
        <v>242</v>
      </c>
      <c r="C116" s="54" t="n">
        <f aca="false">SUMIFS($E$103:$E$112,$B$103:$B$112,"FDA-2",$D$103:$D$112,"&lt;&gt;VAGO")</f>
        <v>0</v>
      </c>
      <c r="D116" s="54" t="n">
        <f aca="false">SUMIFS($E$103:$E$112,$B$103:$B$112,"FDA-2",$D$103:$D$112,"VAGO")</f>
        <v>0</v>
      </c>
      <c r="E116" s="54" t="n">
        <f aca="false">C116+D116</f>
        <v>0</v>
      </c>
      <c r="F116" s="57"/>
      <c r="G116" s="25" t="n">
        <f aca="false">SUMIF($B$103:$B$112,"FDA-2",$G$103:$G$112)</f>
        <v>0</v>
      </c>
      <c r="H116" s="25" t="n">
        <f aca="false">SUMIF($B$103:$B$112,"FDA-2",$H$103:$H$112)</f>
        <v>0</v>
      </c>
      <c r="I116" s="25" t="n">
        <f aca="false">SUMIF($B$103:$B$112,"FDA-2",$I$103:$I$112)</f>
        <v>0</v>
      </c>
      <c r="J116" s="26"/>
      <c r="K116" s="12"/>
      <c r="L116" s="26"/>
      <c r="M116" s="26"/>
      <c r="N116" s="26"/>
      <c r="O116" s="26"/>
      <c r="P116" s="26"/>
      <c r="Q116" s="26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</row>
    <row r="117" customFormat="false" ht="14.25" hidden="false" customHeight="true" outlineLevel="0" collapsed="false">
      <c r="A117" s="52" t="s">
        <v>243</v>
      </c>
      <c r="B117" s="68" t="s">
        <v>244</v>
      </c>
      <c r="C117" s="54" t="n">
        <f aca="false">SUMIFS($E$103:$E$112,$B$103:$B$112,"FDA-3",$D$103:$D$112,"&lt;&gt;VAGO")</f>
        <v>0</v>
      </c>
      <c r="D117" s="54" t="n">
        <f aca="false">SUMIFS($E$103:$E$112,$B$103:$B$112,"FDA-3",$D$103:$D$112,"VAGO")</f>
        <v>0</v>
      </c>
      <c r="E117" s="54" t="n">
        <f aca="false">C117+D117</f>
        <v>0</v>
      </c>
      <c r="F117" s="59"/>
      <c r="G117" s="25" t="n">
        <f aca="false">SUMIF($B$103:$B$112,"FDA-3",$G$103:$G$112)</f>
        <v>0</v>
      </c>
      <c r="H117" s="25" t="n">
        <f aca="false">SUMIF($B$103:$B$112,"FDA-3",$H$103:$H$112)</f>
        <v>0</v>
      </c>
      <c r="I117" s="25" t="n">
        <f aca="false">SUMIF($B$103:$B$112,"FDA-3",$I$103:$I$112)</f>
        <v>0</v>
      </c>
      <c r="J117" s="26"/>
      <c r="K117" s="12"/>
      <c r="L117" s="26"/>
      <c r="M117" s="26"/>
      <c r="N117" s="26"/>
      <c r="O117" s="26"/>
      <c r="P117" s="26"/>
      <c r="Q117" s="26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</row>
    <row r="118" customFormat="false" ht="14.25" hidden="false" customHeight="true" outlineLevel="0" collapsed="false">
      <c r="A118" s="52" t="s">
        <v>245</v>
      </c>
      <c r="B118" s="68" t="s">
        <v>246</v>
      </c>
      <c r="C118" s="54" t="n">
        <f aca="false">SUMIFS($E$103:$E$112,$B$103:$B$112,"FDA-4",$D$103:$D$112,"&lt;&gt;VAGO")</f>
        <v>0</v>
      </c>
      <c r="D118" s="54" t="n">
        <f aca="false">SUMIFS($E$103:$E$112,$B$103:$B$112,"FDA-4",$D$103:$D$112,"VAGO")</f>
        <v>0</v>
      </c>
      <c r="E118" s="54" t="n">
        <f aca="false">C118+D118</f>
        <v>0</v>
      </c>
      <c r="F118" s="57"/>
      <c r="G118" s="25" t="n">
        <f aca="false">SUMIF($B$103:$B$112,"FDA-4",$G$103:$G$112)</f>
        <v>0</v>
      </c>
      <c r="H118" s="25" t="n">
        <f aca="false">SUMIF($B$103:$B$112,"FDA-4",$H$103:$H$112)</f>
        <v>0</v>
      </c>
      <c r="I118" s="25" t="n">
        <f aca="false">SUMIF($B$103:$B$112,"FDA-4",$I$103:$I$112)</f>
        <v>0</v>
      </c>
      <c r="J118" s="26"/>
      <c r="K118" s="12"/>
      <c r="L118" s="26"/>
      <c r="M118" s="26"/>
      <c r="N118" s="26"/>
      <c r="O118" s="26"/>
      <c r="P118" s="26"/>
      <c r="Q118" s="26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</row>
    <row r="119" customFormat="false" ht="14.25" hidden="false" customHeight="true" outlineLevel="0" collapsed="false">
      <c r="A119" s="60" t="s">
        <v>247</v>
      </c>
      <c r="B119" s="67"/>
      <c r="C119" s="50" t="n">
        <f aca="false">SUM(C115:C118)</f>
        <v>0</v>
      </c>
      <c r="D119" s="50" t="n">
        <f aca="false">SUM(D115:D118)</f>
        <v>0</v>
      </c>
      <c r="E119" s="50" t="n">
        <f aca="false">SUM(E115:E118)</f>
        <v>0</v>
      </c>
      <c r="F119" s="67"/>
      <c r="G119" s="69" t="n">
        <f aca="false">SUM(G114:G118)</f>
        <v>0</v>
      </c>
      <c r="H119" s="69" t="n">
        <f aca="false">SUM(H114:H118)</f>
        <v>0</v>
      </c>
      <c r="I119" s="69" t="n">
        <f aca="false">SUM(I114:I118)</f>
        <v>0</v>
      </c>
      <c r="J119" s="26"/>
      <c r="K119" s="12"/>
      <c r="L119" s="26"/>
      <c r="M119" s="26"/>
      <c r="N119" s="26"/>
      <c r="O119" s="26"/>
      <c r="P119" s="26"/>
      <c r="Q119" s="26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</row>
    <row r="120" customFormat="false" ht="45" hidden="false" customHeight="true" outlineLevel="0" collapsed="false">
      <c r="A120" s="63"/>
      <c r="B120" s="63"/>
      <c r="C120" s="63"/>
      <c r="D120" s="63"/>
      <c r="E120" s="63"/>
      <c r="F120" s="63"/>
      <c r="G120" s="63"/>
      <c r="H120" s="63"/>
      <c r="I120" s="12"/>
      <c r="J120" s="26"/>
      <c r="K120" s="12"/>
      <c r="L120" s="26"/>
      <c r="M120" s="26"/>
      <c r="N120" s="26"/>
      <c r="O120" s="26"/>
      <c r="P120" s="26"/>
      <c r="Q120" s="26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</row>
    <row r="121" customFormat="false" ht="15" hidden="false" customHeight="true" outlineLevel="0" collapsed="false">
      <c r="A121" s="11" t="s">
        <v>248</v>
      </c>
      <c r="B121" s="11"/>
      <c r="C121" s="11"/>
      <c r="D121" s="11"/>
      <c r="E121" s="11"/>
      <c r="F121" s="11"/>
      <c r="G121" s="11"/>
      <c r="H121" s="11"/>
      <c r="I121" s="11"/>
      <c r="J121" s="26"/>
      <c r="K121" s="12"/>
      <c r="L121" s="26"/>
      <c r="M121" s="26"/>
      <c r="N121" s="26"/>
      <c r="O121" s="26"/>
      <c r="P121" s="26"/>
      <c r="Q121" s="26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</row>
    <row r="122" customFormat="false" ht="14.25" hidden="false" customHeight="true" outlineLevel="0" collapsed="false">
      <c r="A122" s="70" t="s">
        <v>249</v>
      </c>
      <c r="B122" s="11" t="s">
        <v>250</v>
      </c>
      <c r="C122" s="11" t="s">
        <v>251</v>
      </c>
      <c r="D122" s="11" t="s">
        <v>252</v>
      </c>
      <c r="E122" s="11" t="s">
        <v>253</v>
      </c>
      <c r="F122" s="11" t="s">
        <v>254</v>
      </c>
      <c r="G122" s="11" t="s">
        <v>255</v>
      </c>
      <c r="H122" s="11" t="s">
        <v>256</v>
      </c>
      <c r="I122" s="11" t="s">
        <v>257</v>
      </c>
      <c r="J122" s="12"/>
      <c r="K122" s="12"/>
      <c r="L122" s="12"/>
      <c r="M122" s="12"/>
      <c r="N122" s="12"/>
      <c r="O122" s="12"/>
      <c r="P122" s="12"/>
      <c r="Q122" s="12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D122" s="19"/>
    </row>
    <row r="123" customFormat="false" ht="14.25" hidden="false" customHeight="true" outlineLevel="0" collapsed="false">
      <c r="A123" s="71"/>
      <c r="B123" s="72"/>
      <c r="C123" s="72"/>
      <c r="D123" s="21"/>
      <c r="E123" s="53" t="n">
        <v>0</v>
      </c>
      <c r="F123" s="71"/>
      <c r="G123" s="24" t="n">
        <v>0</v>
      </c>
      <c r="H123" s="24" t="n">
        <v>0</v>
      </c>
      <c r="I123" s="25" t="n">
        <f aca="false">SUM(G123:H123)</f>
        <v>0</v>
      </c>
      <c r="J123" s="26"/>
      <c r="K123" s="26"/>
      <c r="L123" s="26"/>
      <c r="M123" s="26"/>
      <c r="N123" s="26"/>
      <c r="O123" s="26"/>
      <c r="P123" s="26"/>
      <c r="Q123" s="26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</row>
    <row r="124" customFormat="false" ht="14.25" hidden="false" customHeight="true" outlineLevel="0" collapsed="false">
      <c r="A124" s="65"/>
      <c r="B124" s="72"/>
      <c r="C124" s="21"/>
      <c r="D124" s="21"/>
      <c r="E124" s="53" t="n">
        <v>0</v>
      </c>
      <c r="F124" s="65"/>
      <c r="G124" s="24" t="n">
        <v>0</v>
      </c>
      <c r="H124" s="24" t="n">
        <v>0</v>
      </c>
      <c r="I124" s="25" t="n">
        <f aca="false">SUM(G124:H124)</f>
        <v>0</v>
      </c>
      <c r="J124" s="26"/>
      <c r="K124" s="26"/>
      <c r="L124" s="26"/>
      <c r="M124" s="26"/>
      <c r="N124" s="26"/>
      <c r="O124" s="26"/>
      <c r="P124" s="26"/>
      <c r="Q124" s="26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</row>
    <row r="125" customFormat="false" ht="14.25" hidden="false" customHeight="true" outlineLevel="0" collapsed="false">
      <c r="A125" s="65"/>
      <c r="B125" s="72"/>
      <c r="C125" s="21"/>
      <c r="D125" s="21"/>
      <c r="E125" s="53" t="n">
        <v>0</v>
      </c>
      <c r="F125" s="66"/>
      <c r="G125" s="24" t="n">
        <v>0</v>
      </c>
      <c r="H125" s="24" t="n">
        <v>0</v>
      </c>
      <c r="I125" s="25" t="n">
        <f aca="false">SUM(G125:H125)</f>
        <v>0</v>
      </c>
      <c r="J125" s="26"/>
      <c r="K125" s="26"/>
      <c r="L125" s="26"/>
      <c r="M125" s="26"/>
      <c r="N125" s="26"/>
      <c r="O125" s="26"/>
      <c r="P125" s="26"/>
      <c r="Q125" s="26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</row>
    <row r="126" customFormat="false" ht="14.25" hidden="false" customHeight="true" outlineLevel="0" collapsed="false">
      <c r="A126" s="71"/>
      <c r="B126" s="72"/>
      <c r="C126" s="21"/>
      <c r="D126" s="21"/>
      <c r="E126" s="53" t="n">
        <v>0</v>
      </c>
      <c r="F126" s="65"/>
      <c r="G126" s="24" t="n">
        <v>0</v>
      </c>
      <c r="H126" s="24" t="n">
        <v>0</v>
      </c>
      <c r="I126" s="25" t="n">
        <f aca="false">SUM(G126:H126)</f>
        <v>0</v>
      </c>
      <c r="J126" s="26"/>
      <c r="K126" s="26"/>
      <c r="L126" s="26"/>
      <c r="M126" s="26"/>
      <c r="N126" s="26"/>
      <c r="O126" s="26"/>
      <c r="P126" s="26"/>
      <c r="Q126" s="26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</row>
    <row r="127" customFormat="false" ht="14.25" hidden="false" customHeight="true" outlineLevel="0" collapsed="false">
      <c r="A127" s="71"/>
      <c r="B127" s="72"/>
      <c r="C127" s="72"/>
      <c r="D127" s="21"/>
      <c r="E127" s="53" t="n">
        <v>0</v>
      </c>
      <c r="F127" s="71"/>
      <c r="G127" s="24" t="n">
        <v>0</v>
      </c>
      <c r="H127" s="24" t="n">
        <v>0</v>
      </c>
      <c r="I127" s="25" t="n">
        <f aca="false">SUM(G127:H127)</f>
        <v>0</v>
      </c>
      <c r="J127" s="26"/>
      <c r="K127" s="26"/>
      <c r="L127" s="26"/>
      <c r="M127" s="26"/>
      <c r="N127" s="26"/>
      <c r="O127" s="26"/>
      <c r="P127" s="26"/>
      <c r="Q127" s="26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</row>
    <row r="128" customFormat="false" ht="14.25" hidden="false" customHeight="true" outlineLevel="0" collapsed="false">
      <c r="A128" s="71"/>
      <c r="B128" s="72"/>
      <c r="C128" s="72"/>
      <c r="D128" s="21"/>
      <c r="E128" s="53" t="n">
        <v>0</v>
      </c>
      <c r="F128" s="71"/>
      <c r="G128" s="24" t="n">
        <v>0</v>
      </c>
      <c r="H128" s="24" t="n">
        <v>0</v>
      </c>
      <c r="I128" s="25" t="n">
        <f aca="false">SUM(G128:H128)</f>
        <v>0</v>
      </c>
      <c r="J128" s="26"/>
      <c r="K128" s="26"/>
      <c r="L128" s="26"/>
      <c r="M128" s="26"/>
      <c r="N128" s="26"/>
      <c r="O128" s="26"/>
      <c r="P128" s="26"/>
      <c r="Q128" s="26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</row>
    <row r="129" customFormat="false" ht="14.25" hidden="false" customHeight="true" outlineLevel="0" collapsed="false">
      <c r="A129" s="71"/>
      <c r="B129" s="72"/>
      <c r="C129" s="72"/>
      <c r="D129" s="21"/>
      <c r="E129" s="53" t="n">
        <v>0</v>
      </c>
      <c r="F129" s="71"/>
      <c r="G129" s="24" t="n">
        <v>0</v>
      </c>
      <c r="H129" s="24" t="n">
        <v>0</v>
      </c>
      <c r="I129" s="25" t="n">
        <f aca="false">SUM(G129:H129)</f>
        <v>0</v>
      </c>
      <c r="J129" s="26"/>
      <c r="K129" s="26"/>
      <c r="L129" s="26"/>
      <c r="M129" s="26"/>
      <c r="N129" s="26"/>
      <c r="O129" s="26"/>
      <c r="P129" s="26"/>
      <c r="Q129" s="26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</row>
    <row r="130" customFormat="false" ht="14.25" hidden="false" customHeight="true" outlineLevel="0" collapsed="false">
      <c r="A130" s="71"/>
      <c r="B130" s="72"/>
      <c r="C130" s="72"/>
      <c r="D130" s="21"/>
      <c r="E130" s="53" t="n">
        <v>0</v>
      </c>
      <c r="F130" s="71"/>
      <c r="G130" s="24" t="n">
        <v>0</v>
      </c>
      <c r="H130" s="24" t="n">
        <v>0</v>
      </c>
      <c r="I130" s="25" t="n">
        <f aca="false">SUM(G130:H130)</f>
        <v>0</v>
      </c>
      <c r="J130" s="26"/>
      <c r="K130" s="26"/>
      <c r="L130" s="26"/>
      <c r="M130" s="26"/>
      <c r="N130" s="26"/>
      <c r="O130" s="26"/>
      <c r="P130" s="26"/>
      <c r="Q130" s="26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</row>
    <row r="131" customFormat="false" ht="14.25" hidden="false" customHeight="true" outlineLevel="0" collapsed="false">
      <c r="A131" s="71"/>
      <c r="B131" s="72"/>
      <c r="C131" s="72"/>
      <c r="D131" s="21"/>
      <c r="E131" s="53" t="n">
        <v>0</v>
      </c>
      <c r="F131" s="71"/>
      <c r="G131" s="24" t="n">
        <v>0</v>
      </c>
      <c r="H131" s="24" t="n">
        <v>0</v>
      </c>
      <c r="I131" s="25" t="n">
        <f aca="false">SUM(G131:H131)</f>
        <v>0</v>
      </c>
      <c r="J131" s="26"/>
      <c r="K131" s="26"/>
      <c r="L131" s="26"/>
      <c r="M131" s="26"/>
      <c r="N131" s="26"/>
      <c r="O131" s="26"/>
      <c r="P131" s="26"/>
      <c r="Q131" s="26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</row>
    <row r="132" customFormat="false" ht="14.25" hidden="false" customHeight="true" outlineLevel="0" collapsed="false">
      <c r="A132" s="71"/>
      <c r="B132" s="72"/>
      <c r="C132" s="72"/>
      <c r="D132" s="21"/>
      <c r="E132" s="53" t="n">
        <v>0</v>
      </c>
      <c r="F132" s="71"/>
      <c r="G132" s="24" t="n">
        <v>0</v>
      </c>
      <c r="H132" s="24" t="n">
        <v>0</v>
      </c>
      <c r="I132" s="25" t="n">
        <f aca="false">SUM(G132:H132)</f>
        <v>0</v>
      </c>
      <c r="J132" s="26"/>
      <c r="K132" s="26"/>
      <c r="L132" s="26"/>
      <c r="M132" s="26"/>
      <c r="N132" s="26"/>
      <c r="O132" s="26"/>
      <c r="P132" s="26"/>
      <c r="Q132" s="26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</row>
    <row r="133" customFormat="false" ht="14.25" hidden="false" customHeight="true" outlineLevel="0" collapsed="false">
      <c r="A133" s="60" t="s">
        <v>258</v>
      </c>
      <c r="B133" s="60" t="s">
        <v>259</v>
      </c>
      <c r="C133" s="50" t="s">
        <v>260</v>
      </c>
      <c r="D133" s="50" t="s">
        <v>261</v>
      </c>
      <c r="E133" s="50" t="s">
        <v>262</v>
      </c>
      <c r="F133" s="67"/>
      <c r="G133" s="50" t="s">
        <v>263</v>
      </c>
      <c r="H133" s="50" t="s">
        <v>264</v>
      </c>
      <c r="I133" s="50" t="s">
        <v>265</v>
      </c>
      <c r="J133" s="26"/>
      <c r="K133" s="26"/>
      <c r="L133" s="26"/>
      <c r="M133" s="26"/>
      <c r="N133" s="26"/>
      <c r="O133" s="26"/>
      <c r="P133" s="26"/>
      <c r="Q133" s="26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</row>
    <row r="134" customFormat="false" ht="14.25" hidden="false" customHeight="true" outlineLevel="0" collapsed="false">
      <c r="A134" s="52" t="s">
        <v>266</v>
      </c>
      <c r="B134" s="68" t="s">
        <v>267</v>
      </c>
      <c r="C134" s="54" t="n">
        <f aca="false">SUMIFS($E$123:$E$132,$B$123:$B$132,"FGS-1",$D$123:$D$132,"&lt;&gt;VAGO")</f>
        <v>0</v>
      </c>
      <c r="D134" s="54" t="n">
        <f aca="false">SUMIFS($E$123:$E$132,$B$123:$B$132,"FGS-1",$D$123:$D$132,"VAGO")</f>
        <v>0</v>
      </c>
      <c r="E134" s="54" t="n">
        <f aca="false">C134+D134</f>
        <v>0</v>
      </c>
      <c r="F134" s="55"/>
      <c r="G134" s="25" t="n">
        <f aca="false">SUMIF($B$123:$B$132,"FGS-1",$G$123:$G$132)</f>
        <v>0</v>
      </c>
      <c r="H134" s="25" t="n">
        <f aca="false">SUMIF($B$123:$B$132,"FGS-1",$G$123:$G$132)</f>
        <v>0</v>
      </c>
      <c r="I134" s="25" t="n">
        <f aca="false">SUMIF($B$123:$B$132,"FGS-1",$G$123:$G$132)</f>
        <v>0</v>
      </c>
      <c r="J134" s="26"/>
      <c r="K134" s="26"/>
      <c r="L134" s="26"/>
      <c r="M134" s="26"/>
      <c r="N134" s="26"/>
      <c r="O134" s="26"/>
      <c r="P134" s="26"/>
      <c r="Q134" s="26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  <c r="AD134" s="19"/>
    </row>
    <row r="135" customFormat="false" ht="14.25" hidden="false" customHeight="true" outlineLevel="0" collapsed="false">
      <c r="A135" s="52" t="s">
        <v>268</v>
      </c>
      <c r="B135" s="68" t="s">
        <v>269</v>
      </c>
      <c r="C135" s="54" t="n">
        <f aca="false">SUMIFS($E$123:$E$132,$B$123:$B$132,"FGS-2",$D$123:$D$132,"&lt;&gt;VAGO")</f>
        <v>0</v>
      </c>
      <c r="D135" s="54" t="n">
        <f aca="false">SUMIFS($E$123:$E$132,$B$123:$B$132,"FGS-2",$D$123:$D$132,"VAGO")</f>
        <v>0</v>
      </c>
      <c r="E135" s="54" t="n">
        <f aca="false">C135+D135</f>
        <v>0</v>
      </c>
      <c r="F135" s="57"/>
      <c r="G135" s="25" t="n">
        <f aca="false">SUMIF($B$123:$B$132,"FGS-2",$G$123:$G$132)</f>
        <v>0</v>
      </c>
      <c r="H135" s="25" t="n">
        <f aca="false">SUMIF($B$123:$B$132,"FGS-2",$G$123:$G$132)</f>
        <v>0</v>
      </c>
      <c r="I135" s="25" t="n">
        <f aca="false">SUMIF($B$123:$B$132,"FGS-2",$G$123:$G$132)</f>
        <v>0</v>
      </c>
      <c r="J135" s="26"/>
      <c r="K135" s="26"/>
      <c r="L135" s="26"/>
      <c r="M135" s="26"/>
      <c r="N135" s="26"/>
      <c r="O135" s="26"/>
      <c r="P135" s="26"/>
      <c r="Q135" s="26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</row>
    <row r="136" customFormat="false" ht="14.25" hidden="false" customHeight="true" outlineLevel="0" collapsed="false">
      <c r="A136" s="52" t="s">
        <v>270</v>
      </c>
      <c r="B136" s="68" t="s">
        <v>271</v>
      </c>
      <c r="C136" s="54" t="n">
        <f aca="false">SUMIFS($E$123:$E$132,$B$123:$B$132,"FGS-3",$D$123:$D$132,"&lt;&gt;VAGO")</f>
        <v>0</v>
      </c>
      <c r="D136" s="54" t="n">
        <f aca="false">SUMIFS($E$123:$E$132,$B$123:$B$132,"FGS-3",$D$123:$D$132,"VAGO")</f>
        <v>0</v>
      </c>
      <c r="E136" s="54" t="n">
        <f aca="false">C136+D136</f>
        <v>0</v>
      </c>
      <c r="F136" s="57"/>
      <c r="G136" s="25" t="n">
        <f aca="false">SUMIF($B$123:$B$132,"FGS-3",$G$123:$G$132)</f>
        <v>0</v>
      </c>
      <c r="H136" s="25" t="n">
        <f aca="false">SUMIF($B$123:$B$132,"FGS-3",$G$123:$G$132)</f>
        <v>0</v>
      </c>
      <c r="I136" s="25" t="n">
        <f aca="false">SUMIF($B$123:$B$132,"FGS-3",$G$123:$G$132)</f>
        <v>0</v>
      </c>
      <c r="J136" s="26"/>
      <c r="K136" s="26"/>
      <c r="L136" s="26"/>
      <c r="M136" s="26"/>
      <c r="N136" s="26"/>
      <c r="O136" s="26"/>
      <c r="P136" s="26"/>
      <c r="Q136" s="26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</row>
    <row r="137" customFormat="false" ht="14.25" hidden="false" customHeight="true" outlineLevel="0" collapsed="false">
      <c r="A137" s="58" t="s">
        <v>272</v>
      </c>
      <c r="B137" s="73" t="s">
        <v>273</v>
      </c>
      <c r="C137" s="54" t="n">
        <f aca="false">SUMIFS($E$123:$E$132,$B$123:$B$132,"FGA-1",$D$123:$D$132,"&lt;&gt;VAGO")</f>
        <v>0</v>
      </c>
      <c r="D137" s="54" t="n">
        <f aca="false">SUMIFS($E$123:$E$132,$B$123:$B$132,"FGA-1",$D$123:$D$132,"VAGO")</f>
        <v>0</v>
      </c>
      <c r="E137" s="54" t="n">
        <f aca="false">C137+D137</f>
        <v>0</v>
      </c>
      <c r="F137" s="59"/>
      <c r="G137" s="25" t="n">
        <f aca="false">SUMIF($B$123:$B$132,"FGA-1",$G$123:$G$132)</f>
        <v>0</v>
      </c>
      <c r="H137" s="25" t="n">
        <f aca="false">SUMIF($B$123:$B$132,"FGA-1",$G$123:$G$132)</f>
        <v>0</v>
      </c>
      <c r="I137" s="25" t="n">
        <f aca="false">SUMIF($B$123:$B$132,"FGA-1",$G$123:$G$132)</f>
        <v>0</v>
      </c>
      <c r="J137" s="26"/>
      <c r="K137" s="26"/>
      <c r="L137" s="26"/>
      <c r="M137" s="26"/>
      <c r="N137" s="26"/>
      <c r="O137" s="26"/>
      <c r="P137" s="26"/>
      <c r="Q137" s="26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19"/>
    </row>
    <row r="138" customFormat="false" ht="14.25" hidden="false" customHeight="true" outlineLevel="0" collapsed="false">
      <c r="A138" s="52" t="s">
        <v>274</v>
      </c>
      <c r="B138" s="68" t="s">
        <v>275</v>
      </c>
      <c r="C138" s="54" t="n">
        <f aca="false">SUMIFS($E$123:$E$132,$B$123:$B$132,"FGA-2",$D$123:$D$132,"&lt;&gt;VAGO")</f>
        <v>0</v>
      </c>
      <c r="D138" s="54" t="n">
        <f aca="false">SUMIFS($E$123:$E$132,$B$123:$B$132,"FGA-2",$D$123:$D$132,"VAGO")</f>
        <v>0</v>
      </c>
      <c r="E138" s="54" t="n">
        <f aca="false">C138+D138</f>
        <v>0</v>
      </c>
      <c r="F138" s="59"/>
      <c r="G138" s="25" t="n">
        <f aca="false">SUMIF($B$123:$B$132,"FGA-2",$G$123:$G$132)</f>
        <v>0</v>
      </c>
      <c r="H138" s="25" t="n">
        <f aca="false">SUMIF($B$123:$B$132,"FGA-2",$G$123:$G$132)</f>
        <v>0</v>
      </c>
      <c r="I138" s="25" t="n">
        <f aca="false">SUMIF($B$123:$B$132,"FGA-2",$G$123:$G$132)</f>
        <v>0</v>
      </c>
      <c r="J138" s="26"/>
      <c r="K138" s="26"/>
      <c r="L138" s="26"/>
      <c r="M138" s="26"/>
      <c r="N138" s="26"/>
      <c r="O138" s="26"/>
      <c r="P138" s="26"/>
      <c r="Q138" s="26"/>
      <c r="R138" s="19"/>
      <c r="S138" s="19"/>
      <c r="T138" s="19"/>
      <c r="U138" s="19"/>
      <c r="V138" s="19"/>
      <c r="W138" s="19"/>
      <c r="X138" s="19"/>
      <c r="Y138" s="19"/>
      <c r="Z138" s="19"/>
      <c r="AA138" s="19"/>
      <c r="AB138" s="19"/>
      <c r="AC138" s="19"/>
      <c r="AD138" s="19"/>
    </row>
    <row r="139" customFormat="false" ht="14.25" hidden="false" customHeight="true" outlineLevel="0" collapsed="false">
      <c r="A139" s="52" t="s">
        <v>276</v>
      </c>
      <c r="B139" s="68" t="s">
        <v>277</v>
      </c>
      <c r="C139" s="54" t="n">
        <f aca="false">SUMIFS($E$123:$E$132,$B$123:$B$132,"FGA-3",$D$123:$D$132,"&lt;&gt;VAGO")</f>
        <v>0</v>
      </c>
      <c r="D139" s="54" t="n">
        <f aca="false">SUMIFS($E$123:$E$132,$B$123:$B$132,"FGA-3",$D$123:$D$132,"VAGO")</f>
        <v>0</v>
      </c>
      <c r="E139" s="54" t="n">
        <f aca="false">C139+D139</f>
        <v>0</v>
      </c>
      <c r="F139" s="57"/>
      <c r="G139" s="25" t="n">
        <f aca="false">SUMIF($B$123:$B$132,"FGA-3",$G$123:$G$132)</f>
        <v>0</v>
      </c>
      <c r="H139" s="25" t="n">
        <f aca="false">SUMIF($B$123:$B$132,"FGA-3",$G$123:$G$132)</f>
        <v>0</v>
      </c>
      <c r="I139" s="25" t="n">
        <f aca="false">SUMIF($B$123:$B$132,"FGA-3",$G$123:$G$132)</f>
        <v>0</v>
      </c>
      <c r="J139" s="26"/>
      <c r="K139" s="26"/>
      <c r="L139" s="26"/>
      <c r="M139" s="26"/>
      <c r="N139" s="26"/>
      <c r="O139" s="26"/>
      <c r="P139" s="26"/>
      <c r="Q139" s="26"/>
      <c r="R139" s="28"/>
      <c r="S139" s="28"/>
      <c r="T139" s="28"/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</row>
    <row r="140" customFormat="false" ht="14.25" hidden="false" customHeight="true" outlineLevel="0" collapsed="false">
      <c r="A140" s="60" t="s">
        <v>278</v>
      </c>
      <c r="B140" s="67"/>
      <c r="C140" s="50" t="n">
        <f aca="false">SUM(C134:C139)</f>
        <v>0</v>
      </c>
      <c r="D140" s="50" t="n">
        <f aca="false">SUM(D134:D139)</f>
        <v>0</v>
      </c>
      <c r="E140" s="50" t="n">
        <f aca="false">SUM(E134:E139)</f>
        <v>0</v>
      </c>
      <c r="F140" s="67"/>
      <c r="G140" s="69" t="n">
        <f aca="false">SUM(G134:G139)</f>
        <v>0</v>
      </c>
      <c r="H140" s="69" t="n">
        <f aca="false">SUM(H134:H139)</f>
        <v>0</v>
      </c>
      <c r="I140" s="69" t="n">
        <f aca="false">SUM(I134:I139)</f>
        <v>0</v>
      </c>
      <c r="J140" s="26"/>
      <c r="K140" s="26"/>
      <c r="L140" s="26"/>
      <c r="M140" s="26"/>
      <c r="N140" s="26"/>
      <c r="O140" s="26"/>
      <c r="P140" s="26"/>
      <c r="Q140" s="26"/>
      <c r="R140" s="28"/>
      <c r="S140" s="28"/>
      <c r="T140" s="28"/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</row>
    <row r="141" customFormat="false" ht="33" hidden="false" customHeight="true" outlineLevel="0" collapsed="false">
      <c r="A141" s="56"/>
      <c r="B141" s="56"/>
      <c r="C141" s="56"/>
      <c r="D141" s="56"/>
      <c r="E141" s="56"/>
      <c r="F141" s="56"/>
      <c r="G141" s="56"/>
      <c r="H141" s="56"/>
      <c r="I141" s="64"/>
      <c r="J141" s="64"/>
      <c r="K141" s="12"/>
      <c r="L141" s="64"/>
      <c r="M141" s="64"/>
      <c r="N141" s="64"/>
      <c r="O141" s="64"/>
      <c r="P141" s="64"/>
      <c r="Q141" s="64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</row>
    <row r="142" customFormat="false" ht="14.25" hidden="false" customHeight="true" outlineLevel="0" collapsed="false">
      <c r="A142" s="60"/>
      <c r="B142" s="60"/>
      <c r="C142" s="50" t="s">
        <v>279</v>
      </c>
      <c r="D142" s="50" t="s">
        <v>280</v>
      </c>
      <c r="E142" s="50" t="s">
        <v>281</v>
      </c>
      <c r="F142" s="61"/>
      <c r="G142" s="50" t="s">
        <v>282</v>
      </c>
      <c r="H142" s="50" t="s">
        <v>283</v>
      </c>
      <c r="I142" s="50" t="s">
        <v>284</v>
      </c>
      <c r="J142" s="64"/>
      <c r="K142" s="12"/>
      <c r="L142" s="64"/>
      <c r="M142" s="64"/>
      <c r="N142" s="64"/>
      <c r="O142" s="64"/>
      <c r="P142" s="64"/>
      <c r="Q142" s="64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</row>
    <row r="143" customFormat="false" ht="14.25" hidden="false" customHeight="true" outlineLevel="0" collapsed="false">
      <c r="A143" s="60" t="s">
        <v>285</v>
      </c>
      <c r="B143" s="61"/>
      <c r="C143" s="50" t="n">
        <f aca="false">SUM(C99+C119+C140)</f>
        <v>67</v>
      </c>
      <c r="D143" s="50" t="n">
        <f aca="false">SUM(D99+D119+D140)</f>
        <v>13</v>
      </c>
      <c r="E143" s="50" t="n">
        <f aca="false">SUM(E99+E119+E140)</f>
        <v>80</v>
      </c>
      <c r="F143" s="61"/>
      <c r="G143" s="69" t="n">
        <f aca="false">SUM(H99+G119+G140)</f>
        <v>62279.21</v>
      </c>
      <c r="H143" s="69" t="n">
        <f aca="false">SUM(I99+H119+H140)</f>
        <v>281529.15</v>
      </c>
      <c r="I143" s="69" t="n">
        <f aca="false">SUM(J99+I119+I140)</f>
        <v>343808.36</v>
      </c>
      <c r="J143" s="64"/>
      <c r="K143" s="12"/>
      <c r="L143" s="64"/>
      <c r="M143" s="64"/>
      <c r="N143" s="64"/>
      <c r="O143" s="64"/>
      <c r="P143" s="64"/>
      <c r="Q143" s="64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  <c r="AD143" s="19"/>
    </row>
    <row r="144" customFormat="false" ht="30" hidden="false" customHeight="true" outlineLevel="0" collapsed="false">
      <c r="A144" s="56"/>
      <c r="B144" s="56"/>
      <c r="C144" s="56"/>
      <c r="D144" s="56"/>
      <c r="E144" s="56"/>
      <c r="F144" s="56"/>
      <c r="G144" s="56"/>
      <c r="H144" s="56"/>
      <c r="I144" s="64"/>
      <c r="J144" s="64"/>
      <c r="K144" s="12"/>
      <c r="L144" s="64"/>
      <c r="M144" s="64"/>
      <c r="N144" s="64"/>
      <c r="O144" s="64"/>
      <c r="P144" s="64"/>
      <c r="Q144" s="64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</row>
    <row r="145" customFormat="false" ht="15" hidden="false" customHeight="true" outlineLevel="0" collapsed="false">
      <c r="A145" s="74" t="s">
        <v>286</v>
      </c>
      <c r="B145" s="74"/>
      <c r="C145" s="74"/>
      <c r="D145" s="74"/>
      <c r="E145" s="74"/>
      <c r="F145" s="74"/>
      <c r="G145" s="26"/>
      <c r="H145" s="56"/>
      <c r="I145" s="56"/>
      <c r="J145" s="56"/>
      <c r="K145" s="26"/>
      <c r="L145" s="56"/>
      <c r="M145" s="64"/>
      <c r="N145" s="64"/>
      <c r="O145" s="64"/>
      <c r="P145" s="64"/>
      <c r="Q145" s="64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</row>
    <row r="146" customFormat="false" ht="15" hidden="false" customHeight="true" outlineLevel="0" collapsed="false">
      <c r="A146" s="75" t="s">
        <v>287</v>
      </c>
      <c r="B146" s="75"/>
      <c r="C146" s="75"/>
      <c r="D146" s="75"/>
      <c r="E146" s="75"/>
      <c r="F146" s="75"/>
      <c r="G146" s="26"/>
      <c r="H146" s="56"/>
      <c r="I146" s="56"/>
      <c r="J146" s="56"/>
      <c r="K146" s="56"/>
      <c r="L146" s="56"/>
      <c r="M146" s="64"/>
      <c r="N146" s="64"/>
      <c r="O146" s="64"/>
      <c r="P146" s="64"/>
      <c r="Q146" s="64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  <c r="AC146" s="19"/>
      <c r="AD146" s="19"/>
    </row>
    <row r="147" customFormat="false" ht="15" hidden="false" customHeight="true" outlineLevel="0" collapsed="false">
      <c r="A147" s="75" t="s">
        <v>288</v>
      </c>
      <c r="B147" s="75"/>
      <c r="C147" s="75"/>
      <c r="D147" s="75"/>
      <c r="E147" s="75"/>
      <c r="F147" s="75"/>
      <c r="G147" s="26"/>
      <c r="H147" s="56"/>
      <c r="I147" s="56"/>
      <c r="J147" s="56"/>
      <c r="K147" s="56"/>
      <c r="L147" s="56"/>
      <c r="M147" s="64"/>
      <c r="N147" s="64"/>
      <c r="O147" s="64"/>
      <c r="P147" s="64"/>
      <c r="Q147" s="64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  <c r="AD147" s="19"/>
    </row>
    <row r="148" customFormat="false" ht="15" hidden="false" customHeight="true" outlineLevel="0" collapsed="false">
      <c r="A148" s="65" t="s">
        <v>289</v>
      </c>
      <c r="B148" s="65"/>
      <c r="C148" s="65"/>
      <c r="D148" s="65"/>
      <c r="E148" s="65"/>
      <c r="F148" s="65"/>
      <c r="G148" s="26"/>
      <c r="H148" s="56"/>
      <c r="I148" s="56"/>
      <c r="J148" s="56"/>
      <c r="K148" s="56"/>
      <c r="L148" s="56"/>
      <c r="M148" s="64"/>
      <c r="N148" s="64"/>
      <c r="O148" s="64"/>
      <c r="P148" s="64"/>
      <c r="Q148" s="64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  <c r="AD148" s="19"/>
    </row>
    <row r="149" customFormat="false" ht="15" hidden="false" customHeight="true" outlineLevel="0" collapsed="false">
      <c r="A149" s="65" t="s">
        <v>290</v>
      </c>
      <c r="B149" s="65"/>
      <c r="C149" s="65"/>
      <c r="D149" s="65"/>
      <c r="E149" s="65"/>
      <c r="F149" s="65"/>
      <c r="G149" s="26"/>
      <c r="H149" s="56"/>
      <c r="I149" s="56"/>
      <c r="J149" s="56"/>
      <c r="K149" s="56"/>
      <c r="L149" s="56"/>
      <c r="M149" s="64"/>
      <c r="N149" s="64"/>
      <c r="O149" s="64"/>
      <c r="P149" s="64"/>
      <c r="Q149" s="64"/>
      <c r="R149" s="19"/>
      <c r="S149" s="19"/>
      <c r="T149" s="19"/>
      <c r="U149" s="19"/>
      <c r="V149" s="19"/>
      <c r="W149" s="19"/>
      <c r="X149" s="19"/>
      <c r="Y149" s="19"/>
      <c r="Z149" s="19"/>
      <c r="AA149" s="19"/>
      <c r="AB149" s="19"/>
      <c r="AC149" s="19"/>
      <c r="AD149" s="19"/>
    </row>
    <row r="150" customFormat="false" ht="15" hidden="false" customHeight="true" outlineLevel="0" collapsed="false">
      <c r="A150" s="65" t="s">
        <v>291</v>
      </c>
      <c r="B150" s="65"/>
      <c r="C150" s="65"/>
      <c r="D150" s="65"/>
      <c r="E150" s="65"/>
      <c r="F150" s="65"/>
      <c r="G150" s="26"/>
      <c r="H150" s="56"/>
      <c r="I150" s="56"/>
      <c r="J150" s="56"/>
      <c r="K150" s="56"/>
      <c r="L150" s="56"/>
      <c r="M150" s="64"/>
      <c r="N150" s="64"/>
      <c r="O150" s="64"/>
      <c r="P150" s="64"/>
      <c r="Q150" s="64"/>
      <c r="R150" s="19"/>
      <c r="S150" s="19"/>
      <c r="T150" s="19"/>
      <c r="U150" s="19"/>
      <c r="V150" s="19"/>
      <c r="W150" s="19"/>
      <c r="X150" s="19"/>
      <c r="Y150" s="19"/>
      <c r="Z150" s="19"/>
      <c r="AA150" s="19"/>
      <c r="AB150" s="19"/>
      <c r="AC150" s="19"/>
      <c r="AD150" s="19"/>
    </row>
    <row r="151" customFormat="false" ht="14.25" hidden="false" customHeight="true" outlineLevel="0" collapsed="false">
      <c r="A151" s="65"/>
      <c r="B151" s="65"/>
      <c r="C151" s="65"/>
      <c r="D151" s="65"/>
      <c r="E151" s="65"/>
      <c r="F151" s="65"/>
      <c r="G151" s="26"/>
      <c r="H151" s="56"/>
      <c r="I151" s="56"/>
      <c r="J151" s="56"/>
      <c r="K151" s="56"/>
      <c r="L151" s="56"/>
      <c r="M151" s="64"/>
      <c r="N151" s="64"/>
      <c r="O151" s="64"/>
      <c r="P151" s="64"/>
      <c r="Q151" s="64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</row>
    <row r="152" customFormat="false" ht="14.25" hidden="false" customHeight="true" outlineLevel="0" collapsed="false">
      <c r="A152" s="65"/>
      <c r="B152" s="65"/>
      <c r="C152" s="65"/>
      <c r="D152" s="65"/>
      <c r="E152" s="65"/>
      <c r="F152" s="65"/>
      <c r="G152" s="26"/>
      <c r="H152" s="56"/>
      <c r="I152" s="56"/>
      <c r="J152" s="56"/>
      <c r="K152" s="56"/>
      <c r="L152" s="56"/>
      <c r="M152" s="64"/>
      <c r="N152" s="64"/>
      <c r="O152" s="64"/>
      <c r="P152" s="64"/>
      <c r="Q152" s="64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</row>
    <row r="153" customFormat="false" ht="14.25" hidden="false" customHeight="true" outlineLevel="0" collapsed="false">
      <c r="A153" s="76"/>
      <c r="B153" s="76"/>
      <c r="C153" s="76"/>
      <c r="D153" s="76"/>
      <c r="E153" s="76"/>
      <c r="F153" s="76"/>
      <c r="G153" s="26"/>
      <c r="H153" s="56"/>
      <c r="I153" s="56"/>
      <c r="J153" s="56"/>
      <c r="K153" s="56"/>
      <c r="L153" s="56"/>
      <c r="M153" s="64"/>
      <c r="N153" s="64"/>
      <c r="O153" s="64"/>
      <c r="P153" s="64"/>
      <c r="Q153" s="64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</row>
    <row r="154" customFormat="false" ht="14.25" hidden="false" customHeight="true" outlineLevel="0" collapsed="false">
      <c r="A154" s="76"/>
      <c r="B154" s="76"/>
      <c r="C154" s="76"/>
      <c r="D154" s="76"/>
      <c r="E154" s="76"/>
      <c r="F154" s="76"/>
      <c r="G154" s="26"/>
      <c r="H154" s="56"/>
      <c r="I154" s="56"/>
      <c r="J154" s="56"/>
      <c r="K154" s="56"/>
      <c r="L154" s="56"/>
      <c r="M154" s="64"/>
      <c r="N154" s="64"/>
      <c r="O154" s="64"/>
      <c r="P154" s="64"/>
      <c r="Q154" s="64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  <c r="AD154" s="19"/>
    </row>
    <row r="155" customFormat="false" ht="14.25" hidden="false" customHeight="true" outlineLevel="0" collapsed="false">
      <c r="A155" s="76"/>
      <c r="B155" s="76"/>
      <c r="C155" s="76"/>
      <c r="D155" s="76"/>
      <c r="E155" s="76"/>
      <c r="F155" s="76"/>
      <c r="G155" s="26"/>
      <c r="H155" s="56"/>
      <c r="I155" s="56"/>
      <c r="J155" s="56"/>
      <c r="K155" s="56"/>
      <c r="L155" s="56"/>
      <c r="M155" s="64"/>
      <c r="N155" s="64"/>
      <c r="O155" s="64"/>
      <c r="P155" s="64"/>
      <c r="Q155" s="64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</row>
    <row r="156" customFormat="false" ht="14.25" hidden="false" customHeight="true" outlineLevel="0" collapsed="false">
      <c r="A156" s="76"/>
      <c r="B156" s="76"/>
      <c r="C156" s="76"/>
      <c r="D156" s="76"/>
      <c r="E156" s="76"/>
      <c r="F156" s="76"/>
      <c r="G156" s="26"/>
      <c r="H156" s="56"/>
      <c r="I156" s="56"/>
      <c r="J156" s="56"/>
      <c r="K156" s="56"/>
      <c r="L156" s="56"/>
      <c r="M156" s="64"/>
      <c r="N156" s="64"/>
      <c r="O156" s="64"/>
      <c r="P156" s="64"/>
      <c r="Q156" s="64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19"/>
    </row>
    <row r="157" customFormat="false" ht="14.25" hidden="false" customHeight="true" outlineLevel="0" collapsed="false">
      <c r="A157" s="76"/>
      <c r="B157" s="76"/>
      <c r="C157" s="76"/>
      <c r="D157" s="76"/>
      <c r="E157" s="76"/>
      <c r="F157" s="76"/>
      <c r="G157" s="26"/>
      <c r="H157" s="56"/>
      <c r="I157" s="56"/>
      <c r="J157" s="56"/>
      <c r="K157" s="56"/>
      <c r="L157" s="56"/>
      <c r="M157" s="64"/>
      <c r="N157" s="64"/>
      <c r="O157" s="64"/>
      <c r="P157" s="64"/>
      <c r="Q157" s="64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</row>
    <row r="158" customFormat="false" ht="32.25" hidden="false" customHeight="true" outlineLevel="0" collapsed="false">
      <c r="A158" s="77"/>
      <c r="B158" s="77"/>
      <c r="C158" s="77"/>
      <c r="D158" s="77"/>
      <c r="E158" s="77"/>
      <c r="F158" s="77"/>
      <c r="G158" s="26"/>
      <c r="H158" s="56"/>
      <c r="I158" s="56"/>
      <c r="J158" s="56"/>
      <c r="K158" s="56"/>
      <c r="L158" s="56"/>
      <c r="M158" s="64"/>
      <c r="N158" s="64"/>
      <c r="O158" s="64"/>
      <c r="P158" s="64"/>
      <c r="Q158" s="64"/>
      <c r="R158" s="19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  <c r="AC158" s="19"/>
      <c r="AD158" s="19"/>
    </row>
    <row r="159" customFormat="false" ht="15" hidden="false" customHeight="true" outlineLevel="0" collapsed="false">
      <c r="A159" s="74" t="s">
        <v>292</v>
      </c>
      <c r="B159" s="74"/>
      <c r="C159" s="74"/>
      <c r="D159" s="74"/>
      <c r="E159" s="74"/>
      <c r="F159" s="74"/>
      <c r="G159" s="26"/>
      <c r="H159" s="56"/>
      <c r="I159" s="56"/>
      <c r="J159" s="56"/>
      <c r="K159" s="56"/>
      <c r="L159" s="56"/>
      <c r="M159" s="64"/>
      <c r="N159" s="64"/>
      <c r="O159" s="64"/>
      <c r="P159" s="64"/>
      <c r="Q159" s="64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19"/>
    </row>
    <row r="160" customFormat="false" ht="15" hidden="false" customHeight="true" outlineLevel="0" collapsed="false">
      <c r="A160" s="75" t="s">
        <v>293</v>
      </c>
      <c r="B160" s="75"/>
      <c r="C160" s="75"/>
      <c r="D160" s="75"/>
      <c r="E160" s="75"/>
      <c r="F160" s="75"/>
      <c r="G160" s="26"/>
      <c r="H160" s="56"/>
      <c r="I160" s="56"/>
      <c r="J160" s="56"/>
      <c r="K160" s="56"/>
      <c r="L160" s="56"/>
      <c r="M160" s="64"/>
      <c r="N160" s="64"/>
      <c r="O160" s="64"/>
      <c r="P160" s="64"/>
      <c r="Q160" s="64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</row>
    <row r="161" customFormat="false" ht="15" hidden="false" customHeight="true" outlineLevel="0" collapsed="false">
      <c r="A161" s="65" t="s">
        <v>294</v>
      </c>
      <c r="B161" s="65"/>
      <c r="C161" s="65"/>
      <c r="D161" s="65"/>
      <c r="E161" s="65"/>
      <c r="F161" s="65"/>
      <c r="G161" s="26"/>
      <c r="H161" s="56"/>
      <c r="I161" s="56"/>
      <c r="J161" s="56"/>
      <c r="K161" s="56"/>
      <c r="L161" s="56"/>
      <c r="M161" s="64"/>
      <c r="N161" s="64"/>
      <c r="O161" s="64"/>
      <c r="P161" s="64"/>
      <c r="Q161" s="64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19"/>
    </row>
    <row r="162" customFormat="false" ht="15" hidden="false" customHeight="true" outlineLevel="0" collapsed="false">
      <c r="A162" s="65" t="s">
        <v>295</v>
      </c>
      <c r="B162" s="65"/>
      <c r="C162" s="65"/>
      <c r="D162" s="65"/>
      <c r="E162" s="65"/>
      <c r="F162" s="65"/>
      <c r="G162" s="26"/>
      <c r="H162" s="56"/>
      <c r="I162" s="56"/>
      <c r="J162" s="56"/>
      <c r="K162" s="56"/>
      <c r="L162" s="56"/>
      <c r="M162" s="64"/>
      <c r="N162" s="64"/>
      <c r="O162" s="64"/>
      <c r="P162" s="64"/>
      <c r="Q162" s="64"/>
      <c r="R162" s="19"/>
      <c r="S162" s="19"/>
      <c r="T162" s="19"/>
      <c r="U162" s="19"/>
      <c r="V162" s="19"/>
      <c r="W162" s="19"/>
      <c r="X162" s="19"/>
      <c r="Y162" s="19"/>
      <c r="Z162" s="19"/>
      <c r="AA162" s="19"/>
      <c r="AB162" s="19"/>
      <c r="AC162" s="19"/>
      <c r="AD162" s="19"/>
    </row>
    <row r="163" customFormat="false" ht="15" hidden="false" customHeight="true" outlineLevel="0" collapsed="false">
      <c r="A163" s="65" t="s">
        <v>296</v>
      </c>
      <c r="B163" s="65"/>
      <c r="C163" s="65"/>
      <c r="D163" s="65"/>
      <c r="E163" s="65"/>
      <c r="F163" s="65"/>
      <c r="G163" s="26"/>
      <c r="H163" s="56"/>
      <c r="I163" s="56"/>
      <c r="J163" s="56"/>
      <c r="K163" s="56"/>
      <c r="L163" s="56"/>
      <c r="M163" s="64"/>
      <c r="N163" s="64"/>
      <c r="O163" s="64"/>
      <c r="P163" s="64"/>
      <c r="Q163" s="64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  <c r="AD163" s="19"/>
    </row>
    <row r="164" customFormat="false" ht="15" hidden="false" customHeight="true" outlineLevel="0" collapsed="false">
      <c r="A164" s="65" t="s">
        <v>297</v>
      </c>
      <c r="B164" s="65"/>
      <c r="C164" s="65"/>
      <c r="D164" s="65"/>
      <c r="E164" s="65"/>
      <c r="F164" s="65"/>
      <c r="G164" s="26"/>
      <c r="H164" s="56"/>
      <c r="I164" s="56"/>
      <c r="J164" s="56"/>
      <c r="K164" s="56"/>
      <c r="L164" s="56"/>
      <c r="M164" s="64"/>
      <c r="N164" s="64"/>
      <c r="O164" s="64"/>
      <c r="P164" s="64"/>
      <c r="Q164" s="64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D164" s="19"/>
    </row>
    <row r="165" customFormat="false" ht="15" hidden="false" customHeight="true" outlineLevel="0" collapsed="false">
      <c r="A165" s="65" t="s">
        <v>298</v>
      </c>
      <c r="B165" s="65"/>
      <c r="C165" s="65"/>
      <c r="D165" s="65"/>
      <c r="E165" s="65"/>
      <c r="F165" s="65"/>
      <c r="G165" s="26"/>
      <c r="H165" s="56"/>
      <c r="I165" s="56"/>
      <c r="J165" s="56"/>
      <c r="K165" s="56"/>
      <c r="L165" s="56"/>
      <c r="M165" s="64"/>
      <c r="N165" s="64"/>
      <c r="O165" s="64"/>
      <c r="P165" s="64"/>
      <c r="Q165" s="64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D165" s="19"/>
    </row>
    <row r="166" customFormat="false" ht="15" hidden="false" customHeight="true" outlineLevel="0" collapsed="false">
      <c r="A166" s="65" t="s">
        <v>299</v>
      </c>
      <c r="B166" s="65"/>
      <c r="C166" s="65"/>
      <c r="D166" s="65"/>
      <c r="E166" s="65"/>
      <c r="F166" s="65"/>
      <c r="G166" s="26"/>
      <c r="H166" s="56"/>
      <c r="I166" s="56"/>
      <c r="J166" s="56"/>
      <c r="K166" s="56"/>
      <c r="L166" s="56"/>
      <c r="M166" s="64"/>
      <c r="N166" s="64"/>
      <c r="O166" s="64"/>
      <c r="P166" s="64"/>
      <c r="Q166" s="64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  <c r="AD166" s="19"/>
    </row>
    <row r="167" customFormat="false" ht="15" hidden="false" customHeight="true" outlineLevel="0" collapsed="false">
      <c r="A167" s="65" t="s">
        <v>300</v>
      </c>
      <c r="B167" s="65"/>
      <c r="C167" s="65"/>
      <c r="D167" s="65"/>
      <c r="E167" s="65"/>
      <c r="F167" s="65"/>
      <c r="G167" s="26"/>
      <c r="H167" s="56"/>
      <c r="I167" s="56"/>
      <c r="J167" s="56"/>
      <c r="K167" s="56"/>
      <c r="L167" s="56"/>
      <c r="M167" s="64"/>
      <c r="N167" s="64"/>
      <c r="O167" s="64"/>
      <c r="P167" s="64"/>
      <c r="Q167" s="64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</row>
    <row r="168" customFormat="false" ht="15" hidden="false" customHeight="true" outlineLevel="0" collapsed="false">
      <c r="A168" s="65" t="s">
        <v>301</v>
      </c>
      <c r="B168" s="65"/>
      <c r="C168" s="65"/>
      <c r="D168" s="65"/>
      <c r="E168" s="65"/>
      <c r="F168" s="65"/>
      <c r="G168" s="26"/>
      <c r="H168" s="56"/>
      <c r="I168" s="56"/>
      <c r="J168" s="56"/>
      <c r="K168" s="56"/>
      <c r="L168" s="56"/>
      <c r="M168" s="64"/>
      <c r="N168" s="64"/>
      <c r="O168" s="64"/>
      <c r="P168" s="64"/>
      <c r="Q168" s="64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</row>
    <row r="169" customFormat="false" ht="15" hidden="false" customHeight="true" outlineLevel="0" collapsed="false">
      <c r="A169" s="65" t="s">
        <v>302</v>
      </c>
      <c r="B169" s="65"/>
      <c r="C169" s="65"/>
      <c r="D169" s="65"/>
      <c r="E169" s="65"/>
      <c r="F169" s="65"/>
      <c r="G169" s="26"/>
      <c r="H169" s="56"/>
      <c r="I169" s="56"/>
      <c r="J169" s="56"/>
      <c r="K169" s="56"/>
      <c r="L169" s="56"/>
      <c r="M169" s="64"/>
      <c r="N169" s="64"/>
      <c r="O169" s="64"/>
      <c r="P169" s="64"/>
      <c r="Q169" s="64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</row>
    <row r="170" customFormat="false" ht="15" hidden="false" customHeight="true" outlineLevel="0" collapsed="false">
      <c r="A170" s="65" t="s">
        <v>303</v>
      </c>
      <c r="B170" s="65"/>
      <c r="C170" s="65"/>
      <c r="D170" s="65"/>
      <c r="E170" s="65"/>
      <c r="F170" s="65"/>
      <c r="G170" s="26"/>
      <c r="H170" s="56"/>
      <c r="I170" s="56"/>
      <c r="J170" s="56"/>
      <c r="K170" s="56"/>
      <c r="L170" s="56"/>
      <c r="M170" s="64"/>
      <c r="N170" s="64"/>
      <c r="O170" s="64"/>
      <c r="P170" s="64"/>
      <c r="Q170" s="64"/>
      <c r="R170" s="19"/>
      <c r="S170" s="19"/>
      <c r="T170" s="19"/>
      <c r="U170" s="19"/>
      <c r="V170" s="19"/>
      <c r="W170" s="19"/>
      <c r="X170" s="19"/>
      <c r="Y170" s="19"/>
      <c r="Z170" s="19"/>
      <c r="AA170" s="19"/>
      <c r="AB170" s="19"/>
      <c r="AC170" s="19"/>
      <c r="AD170" s="19"/>
    </row>
    <row r="171" customFormat="false" ht="15" hidden="false" customHeight="true" outlineLevel="0" collapsed="false">
      <c r="A171" s="65" t="s">
        <v>304</v>
      </c>
      <c r="B171" s="65"/>
      <c r="C171" s="65"/>
      <c r="D171" s="65"/>
      <c r="E171" s="65"/>
      <c r="F171" s="65"/>
      <c r="G171" s="26"/>
      <c r="H171" s="56"/>
      <c r="I171" s="56"/>
      <c r="J171" s="56"/>
      <c r="K171" s="56"/>
      <c r="L171" s="56"/>
      <c r="M171" s="64"/>
      <c r="N171" s="64"/>
      <c r="O171" s="64"/>
      <c r="P171" s="64"/>
      <c r="Q171" s="64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  <c r="AD171" s="19"/>
    </row>
    <row r="172" customFormat="false" ht="15" hidden="false" customHeight="true" outlineLevel="0" collapsed="false">
      <c r="A172" s="65" t="s">
        <v>305</v>
      </c>
      <c r="B172" s="65"/>
      <c r="C172" s="65"/>
      <c r="D172" s="65"/>
      <c r="E172" s="65"/>
      <c r="F172" s="65"/>
      <c r="G172" s="26"/>
      <c r="H172" s="56"/>
      <c r="I172" s="56"/>
      <c r="J172" s="56"/>
      <c r="K172" s="56"/>
      <c r="L172" s="56"/>
      <c r="M172" s="64"/>
      <c r="N172" s="64"/>
      <c r="O172" s="64"/>
      <c r="P172" s="64"/>
      <c r="Q172" s="64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D172" s="19"/>
    </row>
    <row r="173" customFormat="false" ht="15" hidden="false" customHeight="true" outlineLevel="0" collapsed="false">
      <c r="A173" s="65" t="s">
        <v>306</v>
      </c>
      <c r="B173" s="65"/>
      <c r="C173" s="65"/>
      <c r="D173" s="65"/>
      <c r="E173" s="65"/>
      <c r="F173" s="65"/>
      <c r="G173" s="26"/>
      <c r="H173" s="56"/>
      <c r="I173" s="56"/>
      <c r="J173" s="56"/>
      <c r="K173" s="56"/>
      <c r="L173" s="56"/>
      <c r="M173" s="64"/>
      <c r="N173" s="64"/>
      <c r="O173" s="64"/>
      <c r="P173" s="64"/>
      <c r="Q173" s="64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  <c r="AD173" s="19"/>
    </row>
    <row r="174" customFormat="false" ht="15" hidden="false" customHeight="true" outlineLevel="0" collapsed="false">
      <c r="A174" s="65" t="s">
        <v>307</v>
      </c>
      <c r="B174" s="65"/>
      <c r="C174" s="65"/>
      <c r="D174" s="65"/>
      <c r="E174" s="65"/>
      <c r="F174" s="65"/>
      <c r="G174" s="26"/>
      <c r="H174" s="56"/>
      <c r="I174" s="56"/>
      <c r="J174" s="56"/>
      <c r="K174" s="56"/>
      <c r="L174" s="56"/>
      <c r="M174" s="64"/>
      <c r="N174" s="64"/>
      <c r="O174" s="64"/>
      <c r="P174" s="64"/>
      <c r="Q174" s="64"/>
      <c r="R174" s="19"/>
      <c r="S174" s="19"/>
      <c r="T174" s="19"/>
      <c r="U174" s="19"/>
      <c r="V174" s="19"/>
      <c r="W174" s="19"/>
      <c r="X174" s="19"/>
      <c r="Y174" s="19"/>
      <c r="Z174" s="19"/>
      <c r="AA174" s="19"/>
      <c r="AB174" s="19"/>
      <c r="AC174" s="19"/>
      <c r="AD174" s="19"/>
    </row>
    <row r="175" customFormat="false" ht="15" hidden="false" customHeight="true" outlineLevel="0" collapsed="false">
      <c r="A175" s="65" t="s">
        <v>308</v>
      </c>
      <c r="B175" s="65"/>
      <c r="C175" s="65"/>
      <c r="D175" s="65"/>
      <c r="E175" s="65"/>
      <c r="F175" s="65"/>
      <c r="G175" s="26"/>
      <c r="H175" s="56"/>
      <c r="I175" s="56"/>
      <c r="J175" s="56"/>
      <c r="K175" s="56"/>
      <c r="L175" s="56"/>
      <c r="M175" s="64"/>
      <c r="N175" s="64"/>
      <c r="O175" s="64"/>
      <c r="P175" s="64"/>
      <c r="Q175" s="64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  <c r="AD175" s="19"/>
    </row>
    <row r="176" customFormat="false" ht="15" hidden="false" customHeight="true" outlineLevel="0" collapsed="false">
      <c r="A176" s="65" t="s">
        <v>309</v>
      </c>
      <c r="B176" s="65"/>
      <c r="C176" s="65"/>
      <c r="D176" s="65"/>
      <c r="E176" s="65"/>
      <c r="F176" s="65"/>
      <c r="G176" s="26"/>
      <c r="H176" s="56"/>
      <c r="I176" s="56"/>
      <c r="J176" s="56"/>
      <c r="K176" s="56"/>
      <c r="L176" s="56"/>
      <c r="M176" s="64"/>
      <c r="N176" s="64"/>
      <c r="O176" s="64"/>
      <c r="P176" s="64"/>
      <c r="Q176" s="64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D176" s="19"/>
    </row>
    <row r="177" customFormat="false" ht="15" hidden="false" customHeight="true" outlineLevel="0" collapsed="false">
      <c r="A177" s="65" t="s">
        <v>310</v>
      </c>
      <c r="B177" s="65"/>
      <c r="C177" s="65"/>
      <c r="D177" s="65"/>
      <c r="E177" s="65"/>
      <c r="F177" s="65"/>
      <c r="G177" s="26"/>
      <c r="H177" s="56"/>
      <c r="I177" s="56"/>
      <c r="J177" s="56"/>
      <c r="K177" s="56"/>
      <c r="L177" s="56"/>
      <c r="M177" s="64"/>
      <c r="N177" s="64"/>
      <c r="O177" s="64"/>
      <c r="P177" s="64"/>
      <c r="Q177" s="64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  <c r="AD177" s="19"/>
    </row>
    <row r="178" customFormat="false" ht="15" hidden="false" customHeight="true" outlineLevel="0" collapsed="false">
      <c r="A178" s="65" t="s">
        <v>311</v>
      </c>
      <c r="B178" s="65"/>
      <c r="C178" s="65"/>
      <c r="D178" s="65"/>
      <c r="E178" s="65"/>
      <c r="F178" s="65"/>
      <c r="G178" s="26"/>
      <c r="H178" s="56"/>
      <c r="I178" s="56"/>
      <c r="J178" s="56"/>
      <c r="K178" s="56"/>
      <c r="L178" s="56"/>
      <c r="M178" s="64"/>
      <c r="N178" s="64"/>
      <c r="O178" s="64"/>
      <c r="P178" s="64"/>
      <c r="Q178" s="64"/>
      <c r="R178" s="19"/>
      <c r="S178" s="19"/>
      <c r="T178" s="19"/>
      <c r="U178" s="19"/>
      <c r="V178" s="19"/>
      <c r="W178" s="19"/>
      <c r="X178" s="19"/>
      <c r="Y178" s="19"/>
      <c r="Z178" s="19"/>
      <c r="AA178" s="19"/>
      <c r="AB178" s="19"/>
      <c r="AC178" s="19"/>
      <c r="AD178" s="19"/>
    </row>
    <row r="179" customFormat="false" ht="15" hidden="false" customHeight="true" outlineLevel="0" collapsed="false">
      <c r="A179" s="65" t="s">
        <v>312</v>
      </c>
      <c r="B179" s="65"/>
      <c r="C179" s="65"/>
      <c r="D179" s="65"/>
      <c r="E179" s="65"/>
      <c r="F179" s="65"/>
      <c r="G179" s="26"/>
      <c r="H179" s="56"/>
      <c r="I179" s="56"/>
      <c r="J179" s="56"/>
      <c r="K179" s="56"/>
      <c r="L179" s="56"/>
      <c r="M179" s="64"/>
      <c r="N179" s="64"/>
      <c r="O179" s="64"/>
      <c r="P179" s="64"/>
      <c r="Q179" s="64"/>
      <c r="R179" s="19"/>
      <c r="S179" s="19"/>
      <c r="T179" s="19"/>
      <c r="U179" s="19"/>
      <c r="V179" s="19"/>
      <c r="W179" s="19"/>
      <c r="X179" s="19"/>
      <c r="Y179" s="19"/>
      <c r="Z179" s="19"/>
      <c r="AA179" s="19"/>
      <c r="AB179" s="19"/>
      <c r="AC179" s="19"/>
      <c r="AD179" s="19"/>
    </row>
    <row r="180" customFormat="false" ht="15" hidden="false" customHeight="true" outlineLevel="0" collapsed="false">
      <c r="A180" s="65" t="s">
        <v>313</v>
      </c>
      <c r="B180" s="65"/>
      <c r="C180" s="65"/>
      <c r="D180" s="65"/>
      <c r="E180" s="65"/>
      <c r="F180" s="65"/>
      <c r="G180" s="26"/>
      <c r="H180" s="56"/>
      <c r="I180" s="56"/>
      <c r="J180" s="56"/>
      <c r="K180" s="56"/>
      <c r="L180" s="56"/>
      <c r="M180" s="64"/>
      <c r="N180" s="64"/>
      <c r="O180" s="64"/>
      <c r="P180" s="64"/>
      <c r="Q180" s="64"/>
      <c r="R180" s="19"/>
      <c r="S180" s="19"/>
      <c r="T180" s="19"/>
      <c r="U180" s="19"/>
      <c r="V180" s="19"/>
      <c r="W180" s="19"/>
      <c r="X180" s="19"/>
      <c r="Y180" s="19"/>
      <c r="Z180" s="19"/>
      <c r="AA180" s="19"/>
      <c r="AB180" s="19"/>
      <c r="AC180" s="19"/>
      <c r="AD180" s="19"/>
    </row>
    <row r="181" customFormat="false" ht="15" hidden="false" customHeight="true" outlineLevel="0" collapsed="false">
      <c r="A181" s="65" t="s">
        <v>314</v>
      </c>
      <c r="B181" s="65"/>
      <c r="C181" s="65"/>
      <c r="D181" s="65"/>
      <c r="E181" s="65"/>
      <c r="F181" s="65"/>
      <c r="G181" s="26"/>
      <c r="H181" s="56"/>
      <c r="I181" s="56"/>
      <c r="J181" s="56"/>
      <c r="K181" s="56"/>
      <c r="L181" s="56"/>
      <c r="M181" s="64"/>
      <c r="N181" s="64"/>
      <c r="O181" s="64"/>
      <c r="P181" s="64"/>
      <c r="Q181" s="64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</row>
    <row r="182" customFormat="false" ht="15" hidden="false" customHeight="true" outlineLevel="0" collapsed="false">
      <c r="A182" s="65" t="s">
        <v>315</v>
      </c>
      <c r="B182" s="65"/>
      <c r="C182" s="65"/>
      <c r="D182" s="65"/>
      <c r="E182" s="65"/>
      <c r="F182" s="65"/>
      <c r="G182" s="26"/>
      <c r="H182" s="56"/>
      <c r="I182" s="56"/>
      <c r="J182" s="56"/>
      <c r="K182" s="56"/>
      <c r="L182" s="56"/>
      <c r="M182" s="64"/>
      <c r="N182" s="64"/>
      <c r="O182" s="64"/>
      <c r="P182" s="64"/>
      <c r="Q182" s="64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  <c r="AD182" s="19"/>
    </row>
    <row r="183" customFormat="false" ht="15" hidden="false" customHeight="true" outlineLevel="0" collapsed="false">
      <c r="A183" s="65" t="s">
        <v>316</v>
      </c>
      <c r="B183" s="65"/>
      <c r="C183" s="65"/>
      <c r="D183" s="65"/>
      <c r="E183" s="65"/>
      <c r="F183" s="65"/>
      <c r="G183" s="26"/>
      <c r="H183" s="56"/>
      <c r="I183" s="56"/>
      <c r="J183" s="56"/>
      <c r="K183" s="56"/>
      <c r="L183" s="56"/>
      <c r="M183" s="64"/>
      <c r="N183" s="64"/>
      <c r="O183" s="64"/>
      <c r="P183" s="64"/>
      <c r="Q183" s="64"/>
      <c r="R183" s="78"/>
      <c r="S183" s="78"/>
      <c r="T183" s="78"/>
      <c r="U183" s="78"/>
      <c r="V183" s="78"/>
      <c r="W183" s="78"/>
      <c r="X183" s="78"/>
      <c r="Y183" s="78"/>
      <c r="Z183" s="78"/>
      <c r="AA183" s="78"/>
      <c r="AB183" s="78"/>
      <c r="AC183" s="78"/>
      <c r="AD183" s="78"/>
    </row>
    <row r="184" customFormat="false" ht="15" hidden="false" customHeight="true" outlineLevel="0" collapsed="false">
      <c r="A184" s="65" t="s">
        <v>317</v>
      </c>
      <c r="B184" s="65"/>
      <c r="C184" s="65"/>
      <c r="D184" s="65"/>
      <c r="E184" s="65"/>
      <c r="F184" s="65"/>
      <c r="G184" s="26"/>
      <c r="H184" s="56"/>
      <c r="I184" s="56"/>
      <c r="J184" s="56"/>
      <c r="K184" s="56"/>
      <c r="L184" s="56"/>
      <c r="M184" s="64"/>
      <c r="N184" s="64"/>
      <c r="O184" s="64"/>
      <c r="P184" s="64"/>
      <c r="Q184" s="64"/>
      <c r="R184" s="78"/>
      <c r="S184" s="78"/>
      <c r="T184" s="78"/>
      <c r="U184" s="78"/>
      <c r="V184" s="78"/>
      <c r="W184" s="78"/>
      <c r="X184" s="78"/>
      <c r="Y184" s="78"/>
      <c r="Z184" s="78"/>
      <c r="AA184" s="78"/>
      <c r="AB184" s="78"/>
      <c r="AC184" s="78"/>
      <c r="AD184" s="78"/>
    </row>
    <row r="185" customFormat="false" ht="15" hidden="false" customHeight="true" outlineLevel="0" collapsed="false">
      <c r="A185" s="65" t="s">
        <v>318</v>
      </c>
      <c r="B185" s="65"/>
      <c r="C185" s="65"/>
      <c r="D185" s="65"/>
      <c r="E185" s="65"/>
      <c r="F185" s="65"/>
      <c r="G185" s="26"/>
      <c r="H185" s="56"/>
      <c r="I185" s="56"/>
      <c r="J185" s="56"/>
      <c r="K185" s="56"/>
      <c r="L185" s="56"/>
      <c r="M185" s="64"/>
      <c r="N185" s="64"/>
      <c r="O185" s="64"/>
      <c r="P185" s="64"/>
      <c r="Q185" s="64"/>
      <c r="R185" s="78"/>
      <c r="S185" s="78"/>
      <c r="T185" s="78"/>
      <c r="U185" s="78"/>
      <c r="V185" s="78"/>
      <c r="W185" s="78"/>
      <c r="X185" s="78"/>
      <c r="Y185" s="78"/>
      <c r="Z185" s="78"/>
      <c r="AA185" s="78"/>
      <c r="AB185" s="78"/>
      <c r="AC185" s="78"/>
      <c r="AD185" s="78"/>
    </row>
    <row r="186" customFormat="false" ht="15" hidden="false" customHeight="true" outlineLevel="0" collapsed="false">
      <c r="A186" s="65" t="s">
        <v>319</v>
      </c>
      <c r="B186" s="65"/>
      <c r="C186" s="65"/>
      <c r="D186" s="65"/>
      <c r="E186" s="65"/>
      <c r="F186" s="65"/>
      <c r="G186" s="26"/>
      <c r="H186" s="56"/>
      <c r="I186" s="56"/>
      <c r="J186" s="56"/>
      <c r="K186" s="56"/>
      <c r="L186" s="56"/>
      <c r="M186" s="64"/>
      <c r="N186" s="64"/>
      <c r="O186" s="64"/>
      <c r="P186" s="64"/>
      <c r="Q186" s="64"/>
      <c r="R186" s="78"/>
      <c r="S186" s="78"/>
      <c r="T186" s="78"/>
      <c r="U186" s="78"/>
      <c r="V186" s="78"/>
      <c r="W186" s="78"/>
      <c r="X186" s="78"/>
      <c r="Y186" s="78"/>
      <c r="Z186" s="78"/>
      <c r="AA186" s="78"/>
      <c r="AB186" s="78"/>
      <c r="AC186" s="78"/>
      <c r="AD186" s="78"/>
    </row>
    <row r="187" customFormat="false" ht="15" hidden="false" customHeight="true" outlineLevel="0" collapsed="false">
      <c r="A187" s="65" t="s">
        <v>320</v>
      </c>
      <c r="B187" s="65"/>
      <c r="C187" s="65"/>
      <c r="D187" s="65"/>
      <c r="E187" s="65"/>
      <c r="F187" s="65"/>
      <c r="G187" s="26"/>
      <c r="H187" s="56"/>
      <c r="I187" s="56"/>
      <c r="J187" s="56"/>
      <c r="K187" s="56"/>
      <c r="L187" s="56"/>
      <c r="M187" s="64"/>
      <c r="N187" s="64"/>
      <c r="O187" s="64"/>
      <c r="P187" s="64"/>
      <c r="Q187" s="64"/>
      <c r="R187" s="78"/>
      <c r="S187" s="78"/>
      <c r="T187" s="78"/>
      <c r="U187" s="78"/>
      <c r="V187" s="78"/>
      <c r="W187" s="78"/>
      <c r="X187" s="78"/>
      <c r="Y187" s="78"/>
      <c r="Z187" s="78"/>
      <c r="AA187" s="78"/>
      <c r="AB187" s="78"/>
      <c r="AC187" s="78"/>
      <c r="AD187" s="78"/>
    </row>
    <row r="188" customFormat="false" ht="15" hidden="false" customHeight="true" outlineLevel="0" collapsed="false">
      <c r="A188" s="65" t="s">
        <v>321</v>
      </c>
      <c r="B188" s="65"/>
      <c r="C188" s="65"/>
      <c r="D188" s="65"/>
      <c r="E188" s="65"/>
      <c r="F188" s="65"/>
      <c r="G188" s="26"/>
      <c r="H188" s="56"/>
      <c r="I188" s="56"/>
      <c r="J188" s="56"/>
      <c r="K188" s="56"/>
      <c r="L188" s="56"/>
      <c r="M188" s="64"/>
      <c r="N188" s="64"/>
      <c r="O188" s="64"/>
      <c r="P188" s="64"/>
      <c r="Q188" s="64"/>
      <c r="R188" s="78"/>
      <c r="S188" s="78"/>
      <c r="T188" s="78"/>
      <c r="U188" s="78"/>
      <c r="V188" s="78"/>
      <c r="W188" s="78"/>
      <c r="X188" s="78"/>
      <c r="Y188" s="78"/>
      <c r="Z188" s="78"/>
      <c r="AA188" s="78"/>
      <c r="AB188" s="78"/>
      <c r="AC188" s="78"/>
      <c r="AD188" s="78"/>
    </row>
    <row r="189" customFormat="false" ht="15" hidden="false" customHeight="true" outlineLevel="0" collapsed="false">
      <c r="A189" s="65" t="s">
        <v>322</v>
      </c>
      <c r="B189" s="65"/>
      <c r="C189" s="65"/>
      <c r="D189" s="65"/>
      <c r="E189" s="65"/>
      <c r="F189" s="65"/>
      <c r="G189" s="26"/>
      <c r="H189" s="56"/>
      <c r="I189" s="56"/>
      <c r="J189" s="56"/>
      <c r="K189" s="56"/>
      <c r="L189" s="56"/>
      <c r="M189" s="64"/>
      <c r="N189" s="64"/>
      <c r="O189" s="64"/>
      <c r="P189" s="64"/>
      <c r="Q189" s="64"/>
      <c r="R189" s="78"/>
      <c r="S189" s="78"/>
      <c r="T189" s="78"/>
      <c r="U189" s="78"/>
      <c r="V189" s="78"/>
      <c r="W189" s="78"/>
      <c r="X189" s="78"/>
      <c r="Y189" s="78"/>
      <c r="Z189" s="78"/>
      <c r="AA189" s="78"/>
      <c r="AB189" s="78"/>
      <c r="AC189" s="78"/>
      <c r="AD189" s="78"/>
    </row>
    <row r="190" customFormat="false" ht="15" hidden="false" customHeight="true" outlineLevel="0" collapsed="false">
      <c r="A190" s="65" t="s">
        <v>323</v>
      </c>
      <c r="B190" s="65"/>
      <c r="C190" s="65"/>
      <c r="D190" s="65"/>
      <c r="E190" s="65"/>
      <c r="F190" s="65"/>
      <c r="G190" s="26"/>
      <c r="H190" s="56"/>
      <c r="I190" s="56"/>
      <c r="J190" s="56"/>
      <c r="K190" s="56"/>
      <c r="L190" s="56"/>
      <c r="M190" s="64"/>
      <c r="N190" s="64"/>
      <c r="O190" s="64"/>
      <c r="P190" s="64"/>
      <c r="Q190" s="64"/>
      <c r="R190" s="78"/>
      <c r="S190" s="78"/>
      <c r="T190" s="78"/>
      <c r="U190" s="78"/>
      <c r="V190" s="78"/>
      <c r="W190" s="78"/>
      <c r="X190" s="78"/>
      <c r="Y190" s="78"/>
      <c r="Z190" s="78"/>
      <c r="AA190" s="78"/>
      <c r="AB190" s="78"/>
      <c r="AC190" s="78"/>
      <c r="AD190" s="78"/>
    </row>
    <row r="191" customFormat="false" ht="15" hidden="false" customHeight="true" outlineLevel="0" collapsed="false">
      <c r="A191" s="65" t="s">
        <v>324</v>
      </c>
      <c r="B191" s="65"/>
      <c r="C191" s="65"/>
      <c r="D191" s="65"/>
      <c r="E191" s="65"/>
      <c r="F191" s="65"/>
      <c r="G191" s="26"/>
      <c r="H191" s="56"/>
      <c r="I191" s="56"/>
      <c r="J191" s="56"/>
      <c r="K191" s="56"/>
      <c r="L191" s="56"/>
      <c r="M191" s="64"/>
      <c r="N191" s="64"/>
      <c r="O191" s="64"/>
      <c r="P191" s="64"/>
      <c r="Q191" s="64"/>
      <c r="R191" s="78"/>
      <c r="S191" s="78"/>
      <c r="T191" s="78"/>
      <c r="U191" s="78"/>
      <c r="V191" s="78"/>
      <c r="W191" s="78"/>
      <c r="X191" s="78"/>
      <c r="Y191" s="78"/>
      <c r="Z191" s="78"/>
      <c r="AA191" s="78"/>
      <c r="AB191" s="78"/>
      <c r="AC191" s="78"/>
      <c r="AD191" s="78"/>
    </row>
    <row r="192" customFormat="false" ht="15" hidden="false" customHeight="true" outlineLevel="0" collapsed="false">
      <c r="A192" s="65" t="s">
        <v>325</v>
      </c>
      <c r="B192" s="65"/>
      <c r="C192" s="65"/>
      <c r="D192" s="65"/>
      <c r="E192" s="65"/>
      <c r="F192" s="65"/>
      <c r="G192" s="26"/>
      <c r="H192" s="56"/>
      <c r="I192" s="56"/>
      <c r="J192" s="56"/>
      <c r="K192" s="56"/>
      <c r="L192" s="56"/>
      <c r="M192" s="64"/>
      <c r="N192" s="64"/>
      <c r="O192" s="64"/>
      <c r="P192" s="64"/>
      <c r="Q192" s="64"/>
      <c r="R192" s="78"/>
      <c r="S192" s="78"/>
      <c r="T192" s="78"/>
      <c r="U192" s="78"/>
      <c r="V192" s="78"/>
      <c r="W192" s="78"/>
      <c r="X192" s="78"/>
      <c r="Y192" s="78"/>
      <c r="Z192" s="78"/>
      <c r="AA192" s="78"/>
      <c r="AB192" s="78"/>
      <c r="AC192" s="78"/>
      <c r="AD192" s="78"/>
    </row>
    <row r="193" customFormat="false" ht="15" hidden="false" customHeight="true" outlineLevel="0" collapsed="false">
      <c r="A193" s="65" t="s">
        <v>326</v>
      </c>
      <c r="B193" s="65"/>
      <c r="C193" s="65"/>
      <c r="D193" s="65"/>
      <c r="E193" s="65"/>
      <c r="F193" s="65"/>
      <c r="G193" s="26"/>
      <c r="H193" s="56"/>
      <c r="I193" s="56"/>
      <c r="J193" s="56"/>
      <c r="K193" s="56"/>
      <c r="L193" s="56"/>
      <c r="M193" s="64"/>
      <c r="N193" s="64"/>
      <c r="O193" s="64"/>
      <c r="P193" s="64"/>
      <c r="Q193" s="64"/>
      <c r="R193" s="78"/>
      <c r="S193" s="78"/>
      <c r="T193" s="78"/>
      <c r="U193" s="78"/>
      <c r="V193" s="78"/>
      <c r="W193" s="78"/>
      <c r="X193" s="78"/>
      <c r="Y193" s="78"/>
      <c r="Z193" s="78"/>
      <c r="AA193" s="78"/>
      <c r="AB193" s="78"/>
      <c r="AC193" s="78"/>
      <c r="AD193" s="78"/>
    </row>
    <row r="194" customFormat="false" ht="15" hidden="false" customHeight="true" outlineLevel="0" collapsed="false">
      <c r="A194" s="65" t="s">
        <v>327</v>
      </c>
      <c r="B194" s="65"/>
      <c r="C194" s="65"/>
      <c r="D194" s="65"/>
      <c r="E194" s="65"/>
      <c r="F194" s="65"/>
      <c r="G194" s="26"/>
      <c r="H194" s="56"/>
      <c r="I194" s="56"/>
      <c r="J194" s="56"/>
      <c r="K194" s="56"/>
      <c r="L194" s="56"/>
      <c r="M194" s="64"/>
      <c r="N194" s="64"/>
      <c r="O194" s="64"/>
      <c r="P194" s="64"/>
      <c r="Q194" s="64"/>
      <c r="R194" s="78"/>
      <c r="S194" s="78"/>
      <c r="T194" s="78"/>
      <c r="U194" s="78"/>
      <c r="V194" s="78"/>
      <c r="W194" s="78"/>
      <c r="X194" s="78"/>
      <c r="Y194" s="78"/>
      <c r="Z194" s="78"/>
      <c r="AA194" s="78"/>
      <c r="AB194" s="78"/>
      <c r="AC194" s="78"/>
      <c r="AD194" s="78"/>
    </row>
    <row r="195" customFormat="false" ht="15" hidden="false" customHeight="true" outlineLevel="0" collapsed="false">
      <c r="A195" s="65" t="s">
        <v>328</v>
      </c>
      <c r="B195" s="65"/>
      <c r="C195" s="65"/>
      <c r="D195" s="65"/>
      <c r="E195" s="65"/>
      <c r="F195" s="65"/>
      <c r="G195" s="26"/>
      <c r="H195" s="56"/>
      <c r="I195" s="56"/>
      <c r="J195" s="56"/>
      <c r="K195" s="56"/>
      <c r="L195" s="56"/>
      <c r="M195" s="64"/>
      <c r="N195" s="64"/>
      <c r="O195" s="64"/>
      <c r="P195" s="64"/>
      <c r="Q195" s="64"/>
      <c r="R195" s="78"/>
      <c r="S195" s="78"/>
      <c r="T195" s="78"/>
      <c r="U195" s="78"/>
      <c r="V195" s="78"/>
      <c r="W195" s="78"/>
      <c r="X195" s="78"/>
      <c r="Y195" s="78"/>
      <c r="Z195" s="78"/>
      <c r="AA195" s="78"/>
      <c r="AB195" s="78"/>
      <c r="AC195" s="78"/>
      <c r="AD195" s="78"/>
    </row>
    <row r="196" customFormat="false" ht="15" hidden="false" customHeight="true" outlineLevel="0" collapsed="false">
      <c r="A196" s="65" t="s">
        <v>329</v>
      </c>
      <c r="B196" s="65"/>
      <c r="C196" s="65"/>
      <c r="D196" s="65"/>
      <c r="E196" s="65"/>
      <c r="F196" s="65"/>
      <c r="G196" s="26"/>
      <c r="H196" s="56"/>
      <c r="I196" s="56"/>
      <c r="J196" s="56"/>
      <c r="K196" s="56"/>
      <c r="L196" s="56"/>
      <c r="M196" s="64"/>
      <c r="N196" s="64"/>
      <c r="O196" s="64"/>
      <c r="P196" s="64"/>
      <c r="Q196" s="64"/>
      <c r="R196" s="78"/>
      <c r="S196" s="78"/>
      <c r="T196" s="78"/>
      <c r="U196" s="78"/>
      <c r="V196" s="78"/>
      <c r="W196" s="78"/>
      <c r="X196" s="78"/>
      <c r="Y196" s="78"/>
      <c r="Z196" s="78"/>
      <c r="AA196" s="78"/>
      <c r="AB196" s="78"/>
      <c r="AC196" s="78"/>
      <c r="AD196" s="78"/>
    </row>
    <row r="197" customFormat="false" ht="15" hidden="false" customHeight="true" outlineLevel="0" collapsed="false">
      <c r="A197" s="65" t="s">
        <v>330</v>
      </c>
      <c r="B197" s="65"/>
      <c r="C197" s="65"/>
      <c r="D197" s="65"/>
      <c r="E197" s="65"/>
      <c r="F197" s="65"/>
      <c r="G197" s="26"/>
      <c r="H197" s="56"/>
      <c r="I197" s="56"/>
      <c r="J197" s="56"/>
      <c r="K197" s="56"/>
      <c r="L197" s="56"/>
      <c r="M197" s="64"/>
      <c r="N197" s="64"/>
      <c r="O197" s="64"/>
      <c r="P197" s="64"/>
      <c r="Q197" s="64"/>
      <c r="R197" s="78"/>
      <c r="S197" s="78"/>
      <c r="T197" s="78"/>
      <c r="U197" s="78"/>
      <c r="V197" s="78"/>
      <c r="W197" s="78"/>
      <c r="X197" s="78"/>
      <c r="Y197" s="78"/>
      <c r="Z197" s="78"/>
      <c r="AA197" s="78"/>
      <c r="AB197" s="78"/>
      <c r="AC197" s="78"/>
      <c r="AD197" s="78"/>
    </row>
    <row r="198" customFormat="false" ht="15" hidden="false" customHeight="true" outlineLevel="0" collapsed="false">
      <c r="A198" s="65" t="s">
        <v>331</v>
      </c>
      <c r="B198" s="65"/>
      <c r="C198" s="65"/>
      <c r="D198" s="65"/>
      <c r="E198" s="65"/>
      <c r="F198" s="65"/>
      <c r="G198" s="26"/>
      <c r="H198" s="56"/>
      <c r="I198" s="56"/>
      <c r="J198" s="56"/>
      <c r="K198" s="56"/>
      <c r="L198" s="56"/>
      <c r="M198" s="64"/>
      <c r="N198" s="64"/>
      <c r="O198" s="64"/>
      <c r="P198" s="64"/>
      <c r="Q198" s="64"/>
      <c r="R198" s="78"/>
      <c r="S198" s="78"/>
      <c r="T198" s="78"/>
      <c r="U198" s="78"/>
      <c r="V198" s="78"/>
      <c r="W198" s="78"/>
      <c r="X198" s="78"/>
      <c r="Y198" s="78"/>
      <c r="Z198" s="78"/>
      <c r="AA198" s="78"/>
      <c r="AB198" s="78"/>
      <c r="AC198" s="78"/>
      <c r="AD198" s="78"/>
    </row>
    <row r="199" customFormat="false" ht="15" hidden="false" customHeight="true" outlineLevel="0" collapsed="false">
      <c r="A199" s="65" t="s">
        <v>332</v>
      </c>
      <c r="B199" s="65"/>
      <c r="C199" s="65"/>
      <c r="D199" s="65"/>
      <c r="E199" s="65"/>
      <c r="F199" s="65"/>
      <c r="G199" s="26"/>
      <c r="H199" s="56"/>
      <c r="I199" s="56"/>
      <c r="J199" s="56"/>
      <c r="K199" s="56"/>
      <c r="L199" s="56"/>
      <c r="M199" s="64"/>
      <c r="N199" s="64"/>
      <c r="O199" s="64"/>
      <c r="P199" s="64"/>
      <c r="Q199" s="64"/>
      <c r="R199" s="78"/>
      <c r="S199" s="78"/>
      <c r="T199" s="78"/>
      <c r="U199" s="78"/>
      <c r="V199" s="78"/>
      <c r="W199" s="78"/>
      <c r="X199" s="78"/>
      <c r="Y199" s="78"/>
      <c r="Z199" s="78"/>
      <c r="AA199" s="78"/>
      <c r="AB199" s="78"/>
      <c r="AC199" s="78"/>
      <c r="AD199" s="78"/>
    </row>
    <row r="200" customFormat="false" ht="15" hidden="false" customHeight="true" outlineLevel="0" collapsed="false">
      <c r="A200" s="65" t="s">
        <v>333</v>
      </c>
      <c r="B200" s="65"/>
      <c r="C200" s="65"/>
      <c r="D200" s="65"/>
      <c r="E200" s="65"/>
      <c r="F200" s="65"/>
      <c r="G200" s="26"/>
      <c r="H200" s="56"/>
      <c r="I200" s="56"/>
      <c r="J200" s="56"/>
      <c r="K200" s="56"/>
      <c r="L200" s="56"/>
      <c r="M200" s="64"/>
      <c r="N200" s="64"/>
      <c r="O200" s="64"/>
      <c r="P200" s="64"/>
      <c r="Q200" s="64"/>
      <c r="R200" s="78"/>
      <c r="S200" s="78"/>
      <c r="T200" s="78"/>
      <c r="U200" s="78"/>
      <c r="V200" s="78"/>
      <c r="W200" s="78"/>
      <c r="X200" s="78"/>
      <c r="Y200" s="78"/>
      <c r="Z200" s="78"/>
      <c r="AA200" s="78"/>
      <c r="AB200" s="78"/>
      <c r="AC200" s="78"/>
      <c r="AD200" s="78"/>
    </row>
    <row r="201" customFormat="false" ht="14.25" hidden="false" customHeight="true" outlineLevel="0" collapsed="false">
      <c r="A201" s="65" t="s">
        <v>334</v>
      </c>
      <c r="B201" s="65"/>
      <c r="C201" s="65"/>
      <c r="D201" s="65"/>
      <c r="E201" s="65"/>
      <c r="F201" s="65"/>
      <c r="G201" s="79"/>
      <c r="H201" s="79"/>
      <c r="I201" s="79"/>
      <c r="J201" s="79"/>
      <c r="K201" s="79"/>
      <c r="L201" s="79"/>
      <c r="M201" s="79"/>
      <c r="N201" s="79"/>
      <c r="O201" s="79"/>
      <c r="P201" s="79"/>
      <c r="Q201" s="79"/>
      <c r="R201" s="78"/>
      <c r="S201" s="78"/>
      <c r="T201" s="78"/>
      <c r="U201" s="78"/>
      <c r="V201" s="78"/>
      <c r="W201" s="78"/>
      <c r="X201" s="78"/>
      <c r="Y201" s="78"/>
      <c r="Z201" s="78"/>
      <c r="AA201" s="78"/>
      <c r="AB201" s="78"/>
      <c r="AC201" s="78"/>
      <c r="AD201" s="78"/>
    </row>
    <row r="202" customFormat="false" ht="14.25" hidden="false" customHeight="true" outlineLevel="0" collapsed="false">
      <c r="A202" s="65" t="s">
        <v>335</v>
      </c>
      <c r="B202" s="65"/>
      <c r="C202" s="65"/>
      <c r="D202" s="65"/>
      <c r="E202" s="65"/>
      <c r="F202" s="65"/>
      <c r="G202" s="79"/>
      <c r="H202" s="79"/>
      <c r="I202" s="79"/>
      <c r="J202" s="79"/>
      <c r="K202" s="79"/>
      <c r="L202" s="79"/>
      <c r="M202" s="79"/>
      <c r="N202" s="79"/>
      <c r="O202" s="79"/>
      <c r="P202" s="79"/>
      <c r="Q202" s="79"/>
      <c r="R202" s="78"/>
      <c r="S202" s="78"/>
      <c r="T202" s="78"/>
      <c r="U202" s="78"/>
      <c r="V202" s="78"/>
      <c r="W202" s="78"/>
      <c r="X202" s="78"/>
      <c r="Y202" s="78"/>
      <c r="Z202" s="78"/>
      <c r="AA202" s="78"/>
      <c r="AB202" s="78"/>
      <c r="AC202" s="78"/>
      <c r="AD202" s="78"/>
    </row>
    <row r="203" customFormat="false" ht="14.25" hidden="false" customHeight="true" outlineLevel="0" collapsed="false">
      <c r="A203" s="65" t="s">
        <v>336</v>
      </c>
      <c r="B203" s="65"/>
      <c r="C203" s="65"/>
      <c r="D203" s="65"/>
      <c r="E203" s="65"/>
      <c r="F203" s="65"/>
      <c r="G203" s="79"/>
      <c r="H203" s="79"/>
      <c r="I203" s="79"/>
      <c r="J203" s="79"/>
      <c r="K203" s="79"/>
      <c r="L203" s="79"/>
      <c r="M203" s="79"/>
      <c r="N203" s="79"/>
      <c r="O203" s="79"/>
      <c r="P203" s="79"/>
      <c r="Q203" s="79"/>
      <c r="R203" s="78"/>
      <c r="S203" s="78"/>
      <c r="T203" s="78"/>
      <c r="U203" s="78"/>
      <c r="V203" s="78"/>
      <c r="W203" s="78"/>
      <c r="X203" s="78"/>
      <c r="Y203" s="78"/>
      <c r="Z203" s="78"/>
      <c r="AA203" s="78"/>
      <c r="AB203" s="78"/>
      <c r="AC203" s="78"/>
      <c r="AD203" s="78"/>
    </row>
    <row r="204" customFormat="false" ht="14.25" hidden="false" customHeight="true" outlineLevel="0" collapsed="false">
      <c r="A204" s="65" t="s">
        <v>337</v>
      </c>
      <c r="B204" s="65"/>
      <c r="C204" s="65"/>
      <c r="D204" s="65"/>
      <c r="E204" s="65"/>
      <c r="F204" s="65"/>
      <c r="G204" s="79"/>
      <c r="H204" s="79"/>
      <c r="I204" s="79"/>
      <c r="J204" s="79"/>
      <c r="K204" s="79"/>
      <c r="L204" s="79"/>
      <c r="M204" s="79"/>
      <c r="N204" s="79"/>
      <c r="O204" s="79"/>
      <c r="P204" s="79"/>
      <c r="Q204" s="79"/>
      <c r="R204" s="78"/>
      <c r="S204" s="78"/>
      <c r="T204" s="78"/>
      <c r="U204" s="78"/>
      <c r="V204" s="78"/>
      <c r="W204" s="78"/>
      <c r="X204" s="78"/>
      <c r="Y204" s="78"/>
      <c r="Z204" s="78"/>
      <c r="AA204" s="78"/>
      <c r="AB204" s="78"/>
      <c r="AC204" s="78"/>
      <c r="AD204" s="78"/>
    </row>
    <row r="205" customFormat="false" ht="14.25" hidden="false" customHeight="true" outlineLevel="0" collapsed="false">
      <c r="A205" s="65" t="s">
        <v>338</v>
      </c>
      <c r="B205" s="65"/>
      <c r="C205" s="65"/>
      <c r="D205" s="65"/>
      <c r="E205" s="65"/>
      <c r="F205" s="65"/>
      <c r="G205" s="79"/>
      <c r="H205" s="79"/>
      <c r="I205" s="79"/>
      <c r="J205" s="79"/>
      <c r="K205" s="79"/>
      <c r="L205" s="79"/>
      <c r="M205" s="79"/>
      <c r="N205" s="79"/>
      <c r="O205" s="79"/>
      <c r="P205" s="79"/>
      <c r="Q205" s="79"/>
      <c r="R205" s="78"/>
      <c r="S205" s="78"/>
      <c r="T205" s="78"/>
      <c r="U205" s="78"/>
      <c r="V205" s="78"/>
      <c r="W205" s="78"/>
      <c r="X205" s="78"/>
      <c r="Y205" s="78"/>
      <c r="Z205" s="78"/>
      <c r="AA205" s="78"/>
      <c r="AB205" s="78"/>
      <c r="AC205" s="78"/>
      <c r="AD205" s="78"/>
    </row>
    <row r="206" customFormat="false" ht="14.25" hidden="false" customHeight="true" outlineLevel="0" collapsed="false">
      <c r="A206" s="65" t="s">
        <v>339</v>
      </c>
      <c r="B206" s="65"/>
      <c r="C206" s="65"/>
      <c r="D206" s="65"/>
      <c r="E206" s="65"/>
      <c r="F206" s="65"/>
      <c r="G206" s="79"/>
      <c r="H206" s="79"/>
      <c r="I206" s="79"/>
      <c r="J206" s="79"/>
      <c r="K206" s="79"/>
      <c r="L206" s="79"/>
      <c r="M206" s="79"/>
      <c r="N206" s="79"/>
      <c r="O206" s="79"/>
      <c r="P206" s="79"/>
      <c r="Q206" s="79"/>
      <c r="R206" s="78"/>
      <c r="S206" s="78"/>
      <c r="T206" s="78"/>
      <c r="U206" s="78"/>
      <c r="V206" s="78"/>
      <c r="W206" s="78"/>
      <c r="X206" s="78"/>
      <c r="Y206" s="78"/>
      <c r="Z206" s="78"/>
      <c r="AA206" s="78"/>
      <c r="AB206" s="78"/>
      <c r="AC206" s="78"/>
      <c r="AD206" s="78"/>
    </row>
    <row r="207" customFormat="false" ht="14.25" hidden="false" customHeight="true" outlineLevel="0" collapsed="false">
      <c r="A207" s="65" t="s">
        <v>340</v>
      </c>
      <c r="B207" s="65"/>
      <c r="C207" s="65"/>
      <c r="D207" s="65"/>
      <c r="E207" s="65"/>
      <c r="F207" s="65"/>
      <c r="G207" s="79"/>
      <c r="H207" s="79"/>
      <c r="I207" s="79"/>
      <c r="J207" s="79"/>
      <c r="K207" s="79"/>
      <c r="L207" s="79"/>
      <c r="M207" s="79"/>
      <c r="N207" s="79"/>
      <c r="O207" s="79"/>
      <c r="P207" s="79"/>
      <c r="Q207" s="79"/>
      <c r="R207" s="78"/>
      <c r="S207" s="78"/>
      <c r="T207" s="78"/>
      <c r="U207" s="78"/>
      <c r="V207" s="78"/>
      <c r="W207" s="78"/>
      <c r="X207" s="78"/>
      <c r="Y207" s="78"/>
      <c r="Z207" s="78"/>
      <c r="AA207" s="78"/>
      <c r="AB207" s="78"/>
      <c r="AC207" s="78"/>
      <c r="AD207" s="78"/>
    </row>
    <row r="208" customFormat="false" ht="14.25" hidden="false" customHeight="true" outlineLevel="0" collapsed="false">
      <c r="A208" s="65" t="s">
        <v>341</v>
      </c>
      <c r="B208" s="65"/>
      <c r="C208" s="65"/>
      <c r="D208" s="65"/>
      <c r="E208" s="65"/>
      <c r="F208" s="65"/>
      <c r="G208" s="79"/>
      <c r="H208" s="79"/>
      <c r="I208" s="79"/>
      <c r="J208" s="79"/>
      <c r="K208" s="79"/>
      <c r="L208" s="79"/>
      <c r="M208" s="79"/>
      <c r="N208" s="79"/>
      <c r="O208" s="79"/>
      <c r="P208" s="79"/>
      <c r="Q208" s="79"/>
      <c r="R208" s="78"/>
      <c r="S208" s="78"/>
      <c r="T208" s="78"/>
      <c r="U208" s="78"/>
      <c r="V208" s="78"/>
      <c r="W208" s="78"/>
      <c r="X208" s="78"/>
      <c r="Y208" s="78"/>
      <c r="Z208" s="78"/>
      <c r="AA208" s="78"/>
      <c r="AB208" s="78"/>
      <c r="AC208" s="78"/>
      <c r="AD208" s="78"/>
    </row>
    <row r="209" customFormat="false" ht="14.25" hidden="false" customHeight="true" outlineLevel="0" collapsed="false">
      <c r="A209" s="65" t="s">
        <v>342</v>
      </c>
      <c r="B209" s="65"/>
      <c r="C209" s="65"/>
      <c r="D209" s="65"/>
      <c r="E209" s="65"/>
      <c r="F209" s="65"/>
      <c r="G209" s="79"/>
      <c r="H209" s="79"/>
      <c r="I209" s="79"/>
      <c r="J209" s="79"/>
      <c r="K209" s="79"/>
      <c r="L209" s="79"/>
      <c r="M209" s="79"/>
      <c r="N209" s="79"/>
      <c r="O209" s="79"/>
      <c r="P209" s="79"/>
      <c r="Q209" s="79"/>
      <c r="R209" s="78"/>
      <c r="S209" s="78"/>
      <c r="T209" s="78"/>
      <c r="U209" s="78"/>
      <c r="V209" s="78"/>
      <c r="W209" s="78"/>
      <c r="X209" s="78"/>
      <c r="Y209" s="78"/>
      <c r="Z209" s="78"/>
      <c r="AA209" s="78"/>
      <c r="AB209" s="78"/>
      <c r="AC209" s="78"/>
      <c r="AD209" s="78"/>
    </row>
    <row r="210" customFormat="false" ht="14.25" hidden="false" customHeight="true" outlineLevel="0" collapsed="false">
      <c r="A210" s="65" t="s">
        <v>343</v>
      </c>
      <c r="B210" s="65"/>
      <c r="C210" s="65"/>
      <c r="D210" s="65"/>
      <c r="E210" s="65"/>
      <c r="F210" s="65"/>
      <c r="G210" s="79"/>
      <c r="H210" s="79"/>
      <c r="I210" s="79"/>
      <c r="J210" s="79"/>
      <c r="K210" s="79"/>
      <c r="L210" s="79"/>
      <c r="M210" s="79"/>
      <c r="N210" s="79"/>
      <c r="O210" s="79"/>
      <c r="P210" s="79"/>
      <c r="Q210" s="79"/>
      <c r="R210" s="78"/>
      <c r="S210" s="78"/>
      <c r="T210" s="78"/>
      <c r="U210" s="78"/>
      <c r="V210" s="78"/>
      <c r="W210" s="78"/>
      <c r="X210" s="78"/>
      <c r="Y210" s="78"/>
      <c r="Z210" s="78"/>
      <c r="AA210" s="78"/>
      <c r="AB210" s="78"/>
      <c r="AC210" s="78"/>
      <c r="AD210" s="78"/>
    </row>
    <row r="211" customFormat="false" ht="14.25" hidden="false" customHeight="true" outlineLevel="0" collapsed="false">
      <c r="A211" s="65" t="s">
        <v>344</v>
      </c>
      <c r="B211" s="65"/>
      <c r="C211" s="65"/>
      <c r="D211" s="65"/>
      <c r="E211" s="65"/>
      <c r="F211" s="65"/>
      <c r="G211" s="79"/>
      <c r="H211" s="79"/>
      <c r="I211" s="79"/>
      <c r="J211" s="79"/>
      <c r="K211" s="79"/>
      <c r="L211" s="79"/>
      <c r="M211" s="79"/>
      <c r="N211" s="79"/>
      <c r="O211" s="79"/>
      <c r="P211" s="79"/>
      <c r="Q211" s="79"/>
      <c r="R211" s="78"/>
      <c r="S211" s="78"/>
      <c r="T211" s="78"/>
      <c r="U211" s="78"/>
      <c r="V211" s="78"/>
      <c r="W211" s="78"/>
      <c r="X211" s="78"/>
      <c r="Y211" s="78"/>
      <c r="Z211" s="78"/>
      <c r="AA211" s="78"/>
      <c r="AB211" s="78"/>
      <c r="AC211" s="78"/>
      <c r="AD211" s="78"/>
    </row>
    <row r="212" customFormat="false" ht="14.25" hidden="false" customHeight="true" outlineLevel="0" collapsed="false">
      <c r="A212" s="65" t="s">
        <v>345</v>
      </c>
      <c r="B212" s="65"/>
      <c r="C212" s="65"/>
      <c r="D212" s="65"/>
      <c r="E212" s="65"/>
      <c r="F212" s="65"/>
      <c r="G212" s="79"/>
      <c r="H212" s="79"/>
      <c r="I212" s="79"/>
      <c r="J212" s="79"/>
      <c r="K212" s="79"/>
      <c r="L212" s="79"/>
      <c r="M212" s="79"/>
      <c r="N212" s="79"/>
      <c r="O212" s="79"/>
      <c r="P212" s="79"/>
      <c r="Q212" s="79"/>
      <c r="R212" s="78"/>
      <c r="S212" s="78"/>
      <c r="T212" s="78"/>
      <c r="U212" s="78"/>
      <c r="V212" s="78"/>
      <c r="W212" s="78"/>
      <c r="X212" s="78"/>
      <c r="Y212" s="78"/>
      <c r="Z212" s="78"/>
      <c r="AA212" s="78"/>
      <c r="AB212" s="78"/>
      <c r="AC212" s="78"/>
      <c r="AD212" s="78"/>
    </row>
    <row r="213" customFormat="false" ht="14.25" hidden="false" customHeight="true" outlineLevel="0" collapsed="false">
      <c r="A213" s="65" t="s">
        <v>346</v>
      </c>
      <c r="B213" s="65"/>
      <c r="C213" s="65"/>
      <c r="D213" s="65"/>
      <c r="E213" s="65"/>
      <c r="F213" s="65"/>
      <c r="G213" s="79"/>
      <c r="H213" s="79"/>
      <c r="I213" s="79"/>
      <c r="J213" s="79"/>
      <c r="K213" s="79"/>
      <c r="L213" s="79"/>
      <c r="M213" s="79"/>
      <c r="N213" s="79"/>
      <c r="O213" s="79"/>
      <c r="P213" s="79"/>
      <c r="Q213" s="79"/>
      <c r="R213" s="78"/>
      <c r="S213" s="78"/>
      <c r="T213" s="78"/>
      <c r="U213" s="78"/>
      <c r="V213" s="78"/>
      <c r="W213" s="78"/>
      <c r="X213" s="78"/>
      <c r="Y213" s="78"/>
      <c r="Z213" s="78"/>
      <c r="AA213" s="78"/>
      <c r="AB213" s="78"/>
      <c r="AC213" s="78"/>
      <c r="AD213" s="78"/>
    </row>
    <row r="214" customFormat="false" ht="14.25" hidden="false" customHeight="true" outlineLevel="0" collapsed="false">
      <c r="A214" s="65" t="s">
        <v>347</v>
      </c>
      <c r="B214" s="65"/>
      <c r="C214" s="65"/>
      <c r="D214" s="65"/>
      <c r="E214" s="65"/>
      <c r="F214" s="65"/>
      <c r="G214" s="79"/>
      <c r="H214" s="79"/>
      <c r="I214" s="79"/>
      <c r="J214" s="79"/>
      <c r="K214" s="79"/>
      <c r="L214" s="79"/>
      <c r="M214" s="79"/>
      <c r="N214" s="79"/>
      <c r="O214" s="79"/>
      <c r="P214" s="79"/>
      <c r="Q214" s="79"/>
      <c r="R214" s="78"/>
      <c r="S214" s="78"/>
      <c r="T214" s="78"/>
      <c r="U214" s="78"/>
      <c r="V214" s="78"/>
      <c r="W214" s="78"/>
      <c r="X214" s="78"/>
      <c r="Y214" s="78"/>
      <c r="Z214" s="78"/>
      <c r="AA214" s="78"/>
      <c r="AB214" s="78"/>
      <c r="AC214" s="78"/>
      <c r="AD214" s="78"/>
    </row>
    <row r="215" customFormat="false" ht="14.25" hidden="false" customHeight="true" outlineLevel="0" collapsed="false">
      <c r="A215" s="65" t="s">
        <v>348</v>
      </c>
      <c r="B215" s="65"/>
      <c r="C215" s="65"/>
      <c r="D215" s="65"/>
      <c r="E215" s="65"/>
      <c r="F215" s="65"/>
      <c r="G215" s="79"/>
      <c r="H215" s="79"/>
      <c r="I215" s="79"/>
      <c r="J215" s="79"/>
      <c r="K215" s="79"/>
      <c r="L215" s="79"/>
      <c r="M215" s="79"/>
      <c r="N215" s="79"/>
      <c r="O215" s="79"/>
      <c r="P215" s="79"/>
      <c r="Q215" s="79"/>
      <c r="R215" s="78"/>
      <c r="S215" s="78"/>
      <c r="T215" s="78"/>
      <c r="U215" s="78"/>
      <c r="V215" s="78"/>
      <c r="W215" s="78"/>
      <c r="X215" s="78"/>
      <c r="Y215" s="78"/>
      <c r="Z215" s="78"/>
      <c r="AA215" s="78"/>
      <c r="AB215" s="78"/>
      <c r="AC215" s="78"/>
      <c r="AD215" s="78"/>
    </row>
    <row r="216" customFormat="false" ht="14.25" hidden="false" customHeight="true" outlineLevel="0" collapsed="false">
      <c r="A216" s="65" t="s">
        <v>349</v>
      </c>
      <c r="B216" s="65"/>
      <c r="C216" s="65"/>
      <c r="D216" s="65"/>
      <c r="E216" s="65"/>
      <c r="F216" s="65"/>
      <c r="G216" s="79"/>
      <c r="H216" s="79"/>
      <c r="I216" s="79"/>
      <c r="J216" s="79"/>
      <c r="K216" s="79"/>
      <c r="L216" s="79"/>
      <c r="M216" s="79"/>
      <c r="N216" s="79"/>
      <c r="O216" s="79"/>
      <c r="P216" s="79"/>
      <c r="Q216" s="79"/>
      <c r="R216" s="78"/>
      <c r="S216" s="78"/>
      <c r="T216" s="78"/>
      <c r="U216" s="78"/>
      <c r="V216" s="78"/>
      <c r="W216" s="78"/>
      <c r="X216" s="78"/>
      <c r="Y216" s="78"/>
      <c r="Z216" s="78"/>
      <c r="AA216" s="78"/>
      <c r="AB216" s="78"/>
      <c r="AC216" s="78"/>
      <c r="AD216" s="78"/>
    </row>
    <row r="217" customFormat="false" ht="14.25" hidden="false" customHeight="true" outlineLevel="0" collapsed="false">
      <c r="A217" s="65" t="s">
        <v>350</v>
      </c>
      <c r="B217" s="65"/>
      <c r="C217" s="65"/>
      <c r="D217" s="65"/>
      <c r="E217" s="65"/>
      <c r="F217" s="65"/>
      <c r="G217" s="79"/>
      <c r="H217" s="79"/>
      <c r="I217" s="79"/>
      <c r="J217" s="79"/>
      <c r="K217" s="79"/>
      <c r="L217" s="79"/>
      <c r="M217" s="79"/>
      <c r="N217" s="79"/>
      <c r="O217" s="79"/>
      <c r="P217" s="79"/>
      <c r="Q217" s="79"/>
      <c r="R217" s="78"/>
      <c r="S217" s="78"/>
      <c r="T217" s="78"/>
      <c r="U217" s="78"/>
      <c r="V217" s="78"/>
      <c r="W217" s="78"/>
      <c r="X217" s="78"/>
      <c r="Y217" s="78"/>
      <c r="Z217" s="78"/>
      <c r="AA217" s="78"/>
      <c r="AB217" s="78"/>
      <c r="AC217" s="78"/>
      <c r="AD217" s="78"/>
    </row>
    <row r="218" customFormat="false" ht="14.25" hidden="false" customHeight="true" outlineLevel="0" collapsed="false">
      <c r="A218" s="65" t="s">
        <v>351</v>
      </c>
      <c r="B218" s="65"/>
      <c r="C218" s="65"/>
      <c r="D218" s="65"/>
      <c r="E218" s="65"/>
      <c r="F218" s="65"/>
      <c r="G218" s="79"/>
      <c r="H218" s="79"/>
      <c r="I218" s="79"/>
      <c r="J218" s="79"/>
      <c r="K218" s="79"/>
      <c r="L218" s="79"/>
      <c r="M218" s="79"/>
      <c r="N218" s="79"/>
      <c r="O218" s="79"/>
      <c r="P218" s="79"/>
      <c r="Q218" s="79"/>
      <c r="R218" s="78"/>
      <c r="S218" s="78"/>
      <c r="T218" s="78"/>
      <c r="U218" s="78"/>
      <c r="V218" s="78"/>
      <c r="W218" s="78"/>
      <c r="X218" s="78"/>
      <c r="Y218" s="78"/>
      <c r="Z218" s="78"/>
      <c r="AA218" s="78"/>
      <c r="AB218" s="78"/>
      <c r="AC218" s="78"/>
      <c r="AD218" s="78"/>
    </row>
    <row r="219" customFormat="false" ht="14.25" hidden="false" customHeight="true" outlineLevel="0" collapsed="false">
      <c r="A219" s="65" t="s">
        <v>352</v>
      </c>
      <c r="B219" s="65"/>
      <c r="C219" s="65"/>
      <c r="D219" s="65"/>
      <c r="E219" s="65"/>
      <c r="F219" s="65"/>
      <c r="G219" s="79"/>
      <c r="H219" s="79"/>
      <c r="I219" s="79"/>
      <c r="J219" s="79"/>
      <c r="K219" s="79"/>
      <c r="L219" s="79"/>
      <c r="M219" s="79"/>
      <c r="N219" s="79"/>
      <c r="O219" s="79"/>
      <c r="P219" s="79"/>
      <c r="Q219" s="79"/>
      <c r="R219" s="78"/>
      <c r="S219" s="78"/>
      <c r="T219" s="78"/>
      <c r="U219" s="78"/>
      <c r="V219" s="78"/>
      <c r="W219" s="78"/>
      <c r="X219" s="78"/>
      <c r="Y219" s="78"/>
      <c r="Z219" s="78"/>
      <c r="AA219" s="78"/>
      <c r="AB219" s="78"/>
      <c r="AC219" s="78"/>
      <c r="AD219" s="78"/>
    </row>
    <row r="220" customFormat="false" ht="14.25" hidden="false" customHeight="true" outlineLevel="0" collapsed="false">
      <c r="A220" s="65" t="s">
        <v>353</v>
      </c>
      <c r="B220" s="65"/>
      <c r="C220" s="65"/>
      <c r="D220" s="65"/>
      <c r="E220" s="65"/>
      <c r="F220" s="65"/>
      <c r="G220" s="79"/>
      <c r="H220" s="79"/>
      <c r="I220" s="79"/>
      <c r="J220" s="79"/>
      <c r="K220" s="79"/>
      <c r="L220" s="79"/>
      <c r="M220" s="79"/>
      <c r="N220" s="79"/>
      <c r="O220" s="79"/>
      <c r="P220" s="79"/>
      <c r="Q220" s="79"/>
      <c r="R220" s="78"/>
      <c r="S220" s="78"/>
      <c r="T220" s="78"/>
      <c r="U220" s="78"/>
      <c r="V220" s="78"/>
      <c r="W220" s="78"/>
      <c r="X220" s="78"/>
      <c r="Y220" s="78"/>
      <c r="Z220" s="78"/>
      <c r="AA220" s="78"/>
      <c r="AB220" s="78"/>
      <c r="AC220" s="78"/>
      <c r="AD220" s="78"/>
    </row>
    <row r="221" customFormat="false" ht="14.25" hidden="false" customHeight="true" outlineLevel="0" collapsed="false">
      <c r="A221" s="80"/>
      <c r="B221" s="80"/>
      <c r="C221" s="80"/>
      <c r="D221" s="80"/>
      <c r="E221" s="80"/>
      <c r="F221" s="80"/>
      <c r="G221" s="80"/>
      <c r="H221" s="80"/>
      <c r="I221" s="80"/>
      <c r="J221" s="80"/>
      <c r="K221" s="80"/>
      <c r="L221" s="80"/>
      <c r="M221" s="80"/>
      <c r="N221" s="80"/>
      <c r="O221" s="80"/>
      <c r="P221" s="80"/>
      <c r="Q221" s="80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</row>
    <row r="222" customFormat="false" ht="14.25" hidden="false" customHeight="true" outlineLevel="0" collapsed="false">
      <c r="A222" s="80"/>
      <c r="B222" s="80"/>
      <c r="C222" s="80"/>
      <c r="D222" s="80"/>
      <c r="E222" s="80"/>
      <c r="F222" s="80"/>
      <c r="G222" s="80"/>
      <c r="H222" s="80"/>
      <c r="I222" s="80"/>
      <c r="J222" s="80"/>
      <c r="K222" s="80"/>
      <c r="L222" s="80"/>
      <c r="M222" s="80"/>
      <c r="N222" s="80"/>
      <c r="O222" s="80"/>
      <c r="P222" s="80"/>
      <c r="Q222" s="80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</row>
    <row r="223" customFormat="false" ht="14.25" hidden="false" customHeight="true" outlineLevel="0" collapsed="false">
      <c r="A223" s="80"/>
      <c r="B223" s="80"/>
      <c r="C223" s="80"/>
      <c r="D223" s="80"/>
      <c r="E223" s="80"/>
      <c r="F223" s="80"/>
      <c r="G223" s="80"/>
      <c r="H223" s="80"/>
      <c r="I223" s="80"/>
      <c r="J223" s="80"/>
      <c r="K223" s="80"/>
      <c r="L223" s="80"/>
      <c r="M223" s="80"/>
      <c r="N223" s="80"/>
      <c r="O223" s="80"/>
      <c r="P223" s="80"/>
      <c r="Q223" s="80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</row>
    <row r="224" customFormat="false" ht="14.25" hidden="false" customHeight="true" outlineLevel="0" collapsed="false">
      <c r="A224" s="80"/>
      <c r="B224" s="80"/>
      <c r="C224" s="80"/>
      <c r="D224" s="80"/>
      <c r="E224" s="80"/>
      <c r="F224" s="80"/>
      <c r="G224" s="80"/>
      <c r="H224" s="80"/>
      <c r="I224" s="80"/>
      <c r="J224" s="80"/>
      <c r="K224" s="80"/>
      <c r="L224" s="80"/>
      <c r="M224" s="80"/>
      <c r="N224" s="80"/>
      <c r="O224" s="80"/>
      <c r="P224" s="80"/>
      <c r="Q224" s="80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</row>
    <row r="225" customFormat="false" ht="14.25" hidden="false" customHeight="true" outlineLevel="0" collapsed="false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</row>
    <row r="226" customFormat="false" ht="14.25" hidden="false" customHeight="true" outlineLevel="0" collapsed="false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</row>
    <row r="227" customFormat="false" ht="14.25" hidden="false" customHeight="true" outlineLevel="0" collapsed="false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</row>
    <row r="228" customFormat="false" ht="14.25" hidden="false" customHeight="true" outlineLevel="0" collapsed="false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</row>
    <row r="229" customFormat="false" ht="14.25" hidden="false" customHeight="true" outlineLevel="0" collapsed="false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</row>
    <row r="230" customFormat="false" ht="14.25" hidden="false" customHeight="true" outlineLevel="0" collapsed="false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</row>
    <row r="231" customFormat="false" ht="14.25" hidden="false" customHeight="true" outlineLevel="0" collapsed="false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</row>
    <row r="232" customFormat="false" ht="14.25" hidden="false" customHeight="true" outlineLevel="0" collapsed="false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</row>
    <row r="233" customFormat="false" ht="14.25" hidden="false" customHeight="true" outlineLevel="0" collapsed="false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</row>
    <row r="234" customFormat="false" ht="14.25" hidden="false" customHeight="true" outlineLevel="0" collapsed="false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</row>
    <row r="235" customFormat="false" ht="14.25" hidden="false" customHeight="true" outlineLevel="0" collapsed="false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</row>
    <row r="236" customFormat="false" ht="14.25" hidden="false" customHeight="true" outlineLevel="0" collapsed="false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</row>
    <row r="237" customFormat="false" ht="14.25" hidden="false" customHeight="true" outlineLevel="0" collapsed="false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</row>
    <row r="238" customFormat="false" ht="14.25" hidden="false" customHeight="true" outlineLevel="0" collapsed="false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</row>
    <row r="239" customFormat="false" ht="14.25" hidden="false" customHeight="true" outlineLevel="0" collapsed="false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</row>
    <row r="240" customFormat="false" ht="14.25" hidden="false" customHeight="true" outlineLevel="0" collapsed="false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</row>
    <row r="241" customFormat="false" ht="14.25" hidden="false" customHeight="true" outlineLevel="0" collapsed="false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</row>
    <row r="242" customFormat="false" ht="14.25" hidden="false" customHeight="true" outlineLevel="0" collapsed="false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</row>
    <row r="243" customFormat="false" ht="14.25" hidden="false" customHeight="true" outlineLevel="0" collapsed="false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</row>
    <row r="244" customFormat="false" ht="14.25" hidden="false" customHeight="true" outlineLevel="0" collapsed="false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</row>
    <row r="245" customFormat="false" ht="14.25" hidden="false" customHeight="true" outlineLevel="0" collapsed="false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</row>
    <row r="246" customFormat="false" ht="14.25" hidden="false" customHeight="true" outlineLevel="0" collapsed="false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</row>
    <row r="247" customFormat="false" ht="14.25" hidden="false" customHeight="true" outlineLevel="0" collapsed="false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</row>
    <row r="248" customFormat="false" ht="14.25" hidden="false" customHeight="true" outlineLevel="0" collapsed="false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</row>
    <row r="249" customFormat="false" ht="14.25" hidden="false" customHeight="true" outlineLevel="0" collapsed="false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</row>
    <row r="250" customFormat="false" ht="14.25" hidden="false" customHeight="true" outlineLevel="0" collapsed="false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</row>
    <row r="251" customFormat="false" ht="14.25" hidden="false" customHeight="true" outlineLevel="0" collapsed="false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</row>
    <row r="252" customFormat="false" ht="14.25" hidden="false" customHeight="true" outlineLevel="0" collapsed="false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</row>
    <row r="253" customFormat="false" ht="14.25" hidden="false" customHeight="true" outlineLevel="0" collapsed="false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</row>
    <row r="254" customFormat="false" ht="14.25" hidden="false" customHeight="true" outlineLevel="0" collapsed="false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</row>
    <row r="255" customFormat="false" ht="14.25" hidden="false" customHeight="true" outlineLevel="0" collapsed="false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</row>
    <row r="256" customFormat="false" ht="14.25" hidden="false" customHeight="true" outlineLevel="0" collapsed="false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</row>
    <row r="257" customFormat="false" ht="14.25" hidden="false" customHeight="true" outlineLevel="0" collapsed="false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</row>
    <row r="258" customFormat="false" ht="14.25" hidden="false" customHeight="true" outlineLevel="0" collapsed="false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</row>
    <row r="259" customFormat="false" ht="14.25" hidden="false" customHeight="true" outlineLevel="0" collapsed="false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</row>
    <row r="260" customFormat="false" ht="14.25" hidden="false" customHeight="true" outlineLevel="0" collapsed="false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</row>
    <row r="261" customFormat="false" ht="14.25" hidden="false" customHeight="true" outlineLevel="0" collapsed="false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</row>
    <row r="262" customFormat="false" ht="14.25" hidden="false" customHeight="true" outlineLevel="0" collapsed="false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</row>
    <row r="263" customFormat="false" ht="14.25" hidden="false" customHeight="true" outlineLevel="0" collapsed="false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</row>
    <row r="264" customFormat="false" ht="14.25" hidden="false" customHeight="true" outlineLevel="0" collapsed="false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</row>
    <row r="265" customFormat="false" ht="14.25" hidden="false" customHeight="true" outlineLevel="0" collapsed="false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</row>
    <row r="266" customFormat="false" ht="14.25" hidden="false" customHeight="true" outlineLevel="0" collapsed="false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</row>
    <row r="267" customFormat="false" ht="14.25" hidden="false" customHeight="true" outlineLevel="0" collapsed="false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</row>
    <row r="268" customFormat="false" ht="14.25" hidden="false" customHeight="true" outlineLevel="0" collapsed="false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</row>
    <row r="269" customFormat="false" ht="14.25" hidden="false" customHeight="true" outlineLevel="0" collapsed="false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</row>
    <row r="270" customFormat="false" ht="14.25" hidden="false" customHeight="true" outlineLevel="0" collapsed="false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</row>
    <row r="271" customFormat="false" ht="14.25" hidden="false" customHeight="true" outlineLevel="0" collapsed="false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</row>
    <row r="272" customFormat="false" ht="14.25" hidden="false" customHeight="true" outlineLevel="0" collapsed="false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</row>
    <row r="273" customFormat="false" ht="14.25" hidden="false" customHeight="true" outlineLevel="0" collapsed="false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</row>
    <row r="274" customFormat="false" ht="14.25" hidden="false" customHeight="true" outlineLevel="0" collapsed="false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</row>
    <row r="275" customFormat="false" ht="14.25" hidden="false" customHeight="true" outlineLevel="0" collapsed="false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</row>
    <row r="276" customFormat="false" ht="14.25" hidden="false" customHeight="true" outlineLevel="0" collapsed="false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</row>
    <row r="277" customFormat="false" ht="14.25" hidden="false" customHeight="true" outlineLevel="0" collapsed="false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</row>
    <row r="278" customFormat="false" ht="14.25" hidden="false" customHeight="true" outlineLevel="0" collapsed="false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</row>
    <row r="279" customFormat="false" ht="14.25" hidden="false" customHeight="true" outlineLevel="0" collapsed="false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</row>
    <row r="280" customFormat="false" ht="14.25" hidden="false" customHeight="true" outlineLevel="0" collapsed="false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</row>
    <row r="281" customFormat="false" ht="14.25" hidden="false" customHeight="true" outlineLevel="0" collapsed="false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</row>
    <row r="282" customFormat="false" ht="14.25" hidden="false" customHeight="true" outlineLevel="0" collapsed="false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</row>
    <row r="283" customFormat="false" ht="14.25" hidden="false" customHeight="true" outlineLevel="0" collapsed="false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</row>
    <row r="284" customFormat="false" ht="14.25" hidden="false" customHeight="true" outlineLevel="0" collapsed="false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</row>
    <row r="285" customFormat="false" ht="14.25" hidden="false" customHeight="true" outlineLevel="0" collapsed="false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</row>
    <row r="286" customFormat="false" ht="14.25" hidden="false" customHeight="true" outlineLevel="0" collapsed="false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</row>
    <row r="287" customFormat="false" ht="14.25" hidden="false" customHeight="true" outlineLevel="0" collapsed="false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</row>
    <row r="288" customFormat="false" ht="14.25" hidden="false" customHeight="true" outlineLevel="0" collapsed="false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</row>
    <row r="289" customFormat="false" ht="14.25" hidden="false" customHeight="true" outlineLevel="0" collapsed="false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</row>
    <row r="290" customFormat="false" ht="14.25" hidden="false" customHeight="true" outlineLevel="0" collapsed="false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</row>
    <row r="291" customFormat="false" ht="14.25" hidden="false" customHeight="true" outlineLevel="0" collapsed="false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</row>
    <row r="292" customFormat="false" ht="14.25" hidden="false" customHeight="true" outlineLevel="0" collapsed="false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</row>
    <row r="293" customFormat="false" ht="14.25" hidden="false" customHeight="true" outlineLevel="0" collapsed="false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</row>
    <row r="294" customFormat="false" ht="14.25" hidden="false" customHeight="true" outlineLevel="0" collapsed="false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</row>
    <row r="295" customFormat="false" ht="14.25" hidden="false" customHeight="true" outlineLevel="0" collapsed="false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</row>
    <row r="296" customFormat="false" ht="14.25" hidden="false" customHeight="true" outlineLevel="0" collapsed="false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</row>
    <row r="297" customFormat="false" ht="14.25" hidden="false" customHeight="true" outlineLevel="0" collapsed="false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</row>
    <row r="298" customFormat="false" ht="14.25" hidden="false" customHeight="true" outlineLevel="0" collapsed="false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</row>
    <row r="299" customFormat="false" ht="14.25" hidden="false" customHeight="true" outlineLevel="0" collapsed="false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</row>
    <row r="300" customFormat="false" ht="14.25" hidden="false" customHeight="true" outlineLevel="0" collapsed="false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</row>
    <row r="301" customFormat="false" ht="14.25" hidden="false" customHeight="true" outlineLevel="0" collapsed="false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</row>
    <row r="302" customFormat="false" ht="14.25" hidden="false" customHeight="true" outlineLevel="0" collapsed="false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</row>
    <row r="303" customFormat="false" ht="14.25" hidden="false" customHeight="true" outlineLevel="0" collapsed="false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</row>
    <row r="304" customFormat="false" ht="14.25" hidden="false" customHeight="true" outlineLevel="0" collapsed="false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</row>
    <row r="305" customFormat="false" ht="14.25" hidden="false" customHeight="true" outlineLevel="0" collapsed="false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</row>
    <row r="306" customFormat="false" ht="14.25" hidden="false" customHeight="true" outlineLevel="0" collapsed="false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</row>
    <row r="307" customFormat="false" ht="14.25" hidden="false" customHeight="true" outlineLevel="0" collapsed="false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</row>
    <row r="308" customFormat="false" ht="14.25" hidden="false" customHeight="true" outlineLevel="0" collapsed="false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</row>
    <row r="309" customFormat="false" ht="14.25" hidden="false" customHeight="true" outlineLevel="0" collapsed="false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</row>
    <row r="310" customFormat="false" ht="14.25" hidden="false" customHeight="true" outlineLevel="0" collapsed="false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</row>
    <row r="311" customFormat="false" ht="14.25" hidden="false" customHeight="true" outlineLevel="0" collapsed="false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</row>
    <row r="312" customFormat="false" ht="14.25" hidden="false" customHeight="true" outlineLevel="0" collapsed="false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</row>
    <row r="313" customFormat="false" ht="14.25" hidden="false" customHeight="true" outlineLevel="0" collapsed="false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</row>
    <row r="314" customFormat="false" ht="14.25" hidden="false" customHeight="true" outlineLevel="0" collapsed="false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</row>
    <row r="315" customFormat="false" ht="14.25" hidden="false" customHeight="true" outlineLevel="0" collapsed="false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</row>
    <row r="316" customFormat="false" ht="14.25" hidden="false" customHeight="true" outlineLevel="0" collapsed="false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</row>
    <row r="317" customFormat="false" ht="14.25" hidden="false" customHeight="true" outlineLevel="0" collapsed="false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</row>
    <row r="318" customFormat="false" ht="14.25" hidden="false" customHeight="true" outlineLevel="0" collapsed="false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</row>
    <row r="319" customFormat="false" ht="14.25" hidden="false" customHeight="true" outlineLevel="0" collapsed="false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</row>
    <row r="320" customFormat="false" ht="14.25" hidden="false" customHeight="true" outlineLevel="0" collapsed="false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</row>
    <row r="321" customFormat="false" ht="14.25" hidden="false" customHeight="true" outlineLevel="0" collapsed="false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</row>
    <row r="322" customFormat="false" ht="14.25" hidden="false" customHeight="true" outlineLevel="0" collapsed="false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</row>
    <row r="323" customFormat="false" ht="14.25" hidden="false" customHeight="true" outlineLevel="0" collapsed="false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</row>
    <row r="324" customFormat="false" ht="14.25" hidden="false" customHeight="true" outlineLevel="0" collapsed="false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</row>
    <row r="325" customFormat="false" ht="14.25" hidden="false" customHeight="true" outlineLevel="0" collapsed="false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</row>
    <row r="326" customFormat="false" ht="14.25" hidden="false" customHeight="true" outlineLevel="0" collapsed="false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</row>
    <row r="327" customFormat="false" ht="14.25" hidden="false" customHeight="true" outlineLevel="0" collapsed="false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</row>
    <row r="328" customFormat="false" ht="14.25" hidden="false" customHeight="true" outlineLevel="0" collapsed="false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</row>
    <row r="329" customFormat="false" ht="14.25" hidden="false" customHeight="true" outlineLevel="0" collapsed="false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</row>
    <row r="330" customFormat="false" ht="14.25" hidden="false" customHeight="true" outlineLevel="0" collapsed="false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</row>
    <row r="331" customFormat="false" ht="14.25" hidden="false" customHeight="true" outlineLevel="0" collapsed="false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</row>
    <row r="332" customFormat="false" ht="14.25" hidden="false" customHeight="true" outlineLevel="0" collapsed="false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</row>
    <row r="333" customFormat="false" ht="14.25" hidden="false" customHeight="true" outlineLevel="0" collapsed="false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</row>
    <row r="334" customFormat="false" ht="14.25" hidden="false" customHeight="true" outlineLevel="0" collapsed="false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</row>
    <row r="335" customFormat="false" ht="14.25" hidden="false" customHeight="true" outlineLevel="0" collapsed="false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</row>
    <row r="336" customFormat="false" ht="14.25" hidden="false" customHeight="true" outlineLevel="0" collapsed="false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</row>
    <row r="337" customFormat="false" ht="14.25" hidden="false" customHeight="true" outlineLevel="0" collapsed="false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</row>
    <row r="338" customFormat="false" ht="14.25" hidden="false" customHeight="true" outlineLevel="0" collapsed="false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</row>
    <row r="339" customFormat="false" ht="14.25" hidden="false" customHeight="true" outlineLevel="0" collapsed="false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</row>
    <row r="340" customFormat="false" ht="14.25" hidden="false" customHeight="true" outlineLevel="0" collapsed="false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</row>
    <row r="341" customFormat="false" ht="14.25" hidden="false" customHeight="true" outlineLevel="0" collapsed="false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</row>
    <row r="342" customFormat="false" ht="14.25" hidden="false" customHeight="true" outlineLevel="0" collapsed="false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</row>
    <row r="343" customFormat="false" ht="14.25" hidden="false" customHeight="true" outlineLevel="0" collapsed="false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</row>
    <row r="344" customFormat="false" ht="14.25" hidden="false" customHeight="true" outlineLevel="0" collapsed="false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</row>
    <row r="345" customFormat="false" ht="14.25" hidden="false" customHeight="true" outlineLevel="0" collapsed="false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</row>
    <row r="346" customFormat="false" ht="14.25" hidden="false" customHeight="true" outlineLevel="0" collapsed="false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</row>
    <row r="347" customFormat="false" ht="14.25" hidden="false" customHeight="true" outlineLevel="0" collapsed="false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</row>
    <row r="348" customFormat="false" ht="14.25" hidden="false" customHeight="true" outlineLevel="0" collapsed="false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</row>
    <row r="349" customFormat="false" ht="14.25" hidden="false" customHeight="true" outlineLevel="0" collapsed="false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</row>
    <row r="350" customFormat="false" ht="14.25" hidden="false" customHeight="true" outlineLevel="0" collapsed="false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</row>
    <row r="351" customFormat="false" ht="14.25" hidden="false" customHeight="true" outlineLevel="0" collapsed="false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</row>
    <row r="352" customFormat="false" ht="14.25" hidden="false" customHeight="true" outlineLevel="0" collapsed="false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</row>
    <row r="353" customFormat="false" ht="14.25" hidden="false" customHeight="true" outlineLevel="0" collapsed="false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</row>
    <row r="354" customFormat="false" ht="14.25" hidden="false" customHeight="true" outlineLevel="0" collapsed="false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</row>
    <row r="355" customFormat="false" ht="14.25" hidden="false" customHeight="true" outlineLevel="0" collapsed="false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</row>
    <row r="356" customFormat="false" ht="14.25" hidden="false" customHeight="true" outlineLevel="0" collapsed="false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</row>
    <row r="357" customFormat="false" ht="14.25" hidden="false" customHeight="true" outlineLevel="0" collapsed="false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</row>
    <row r="358" customFormat="false" ht="14.25" hidden="false" customHeight="true" outlineLevel="0" collapsed="false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</row>
    <row r="359" customFormat="false" ht="14.25" hidden="false" customHeight="true" outlineLevel="0" collapsed="false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</row>
    <row r="360" customFormat="false" ht="14.25" hidden="false" customHeight="true" outlineLevel="0" collapsed="false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</row>
    <row r="361" customFormat="false" ht="14.25" hidden="false" customHeight="true" outlineLevel="0" collapsed="false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</row>
    <row r="362" customFormat="false" ht="14.25" hidden="false" customHeight="true" outlineLevel="0" collapsed="false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</row>
    <row r="363" customFormat="false" ht="14.25" hidden="false" customHeight="true" outlineLevel="0" collapsed="false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</row>
    <row r="364" customFormat="false" ht="14.25" hidden="false" customHeight="true" outlineLevel="0" collapsed="false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</row>
    <row r="365" customFormat="false" ht="14.25" hidden="false" customHeight="true" outlineLevel="0" collapsed="false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</row>
    <row r="366" customFormat="false" ht="14.25" hidden="false" customHeight="true" outlineLevel="0" collapsed="false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</row>
    <row r="367" customFormat="false" ht="14.25" hidden="false" customHeight="true" outlineLevel="0" collapsed="false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</row>
    <row r="368" customFormat="false" ht="14.25" hidden="false" customHeight="true" outlineLevel="0" collapsed="false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</row>
    <row r="369" customFormat="false" ht="14.25" hidden="false" customHeight="true" outlineLevel="0" collapsed="false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</row>
    <row r="370" customFormat="false" ht="14.25" hidden="false" customHeight="true" outlineLevel="0" collapsed="false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</row>
    <row r="371" customFormat="false" ht="14.25" hidden="false" customHeight="true" outlineLevel="0" collapsed="false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</row>
    <row r="372" customFormat="false" ht="14.25" hidden="false" customHeight="true" outlineLevel="0" collapsed="false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</row>
    <row r="373" customFormat="false" ht="14.25" hidden="false" customHeight="true" outlineLevel="0" collapsed="false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</row>
    <row r="374" customFormat="false" ht="14.25" hidden="false" customHeight="true" outlineLevel="0" collapsed="false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</row>
    <row r="375" customFormat="false" ht="14.25" hidden="false" customHeight="true" outlineLevel="0" collapsed="false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</row>
    <row r="376" customFormat="false" ht="14.25" hidden="false" customHeight="true" outlineLevel="0" collapsed="false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</row>
    <row r="377" customFormat="false" ht="14.25" hidden="false" customHeight="true" outlineLevel="0" collapsed="false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</row>
    <row r="378" customFormat="false" ht="14.25" hidden="false" customHeight="true" outlineLevel="0" collapsed="false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</row>
    <row r="379" customFormat="false" ht="14.25" hidden="false" customHeight="true" outlineLevel="0" collapsed="false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</row>
    <row r="380" customFormat="false" ht="14.25" hidden="false" customHeight="true" outlineLevel="0" collapsed="false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</row>
    <row r="381" customFormat="false" ht="14.25" hidden="false" customHeight="true" outlineLevel="0" collapsed="false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</row>
    <row r="382" customFormat="false" ht="14.25" hidden="false" customHeight="true" outlineLevel="0" collapsed="false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</row>
    <row r="383" customFormat="false" ht="14.25" hidden="false" customHeight="true" outlineLevel="0" collapsed="false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</row>
    <row r="384" customFormat="false" ht="14.25" hidden="false" customHeight="true" outlineLevel="0" collapsed="false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</row>
    <row r="385" customFormat="false" ht="14.25" hidden="false" customHeight="true" outlineLevel="0" collapsed="false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</row>
    <row r="386" customFormat="false" ht="14.25" hidden="false" customHeight="true" outlineLevel="0" collapsed="false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</row>
    <row r="387" customFormat="false" ht="14.25" hidden="false" customHeight="true" outlineLevel="0" collapsed="false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</row>
    <row r="388" customFormat="false" ht="14.25" hidden="false" customHeight="true" outlineLevel="0" collapsed="false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</row>
    <row r="389" customFormat="false" ht="14.25" hidden="false" customHeight="true" outlineLevel="0" collapsed="false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</row>
    <row r="390" customFormat="false" ht="14.25" hidden="false" customHeight="true" outlineLevel="0" collapsed="false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</row>
    <row r="391" customFormat="false" ht="14.25" hidden="false" customHeight="true" outlineLevel="0" collapsed="false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</row>
    <row r="392" customFormat="false" ht="14.25" hidden="false" customHeight="true" outlineLevel="0" collapsed="false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</row>
    <row r="393" customFormat="false" ht="14.25" hidden="false" customHeight="true" outlineLevel="0" collapsed="false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</row>
    <row r="394" customFormat="false" ht="14.25" hidden="false" customHeight="true" outlineLevel="0" collapsed="false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</row>
    <row r="395" customFormat="false" ht="14.25" hidden="false" customHeight="true" outlineLevel="0" collapsed="false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</row>
    <row r="396" customFormat="false" ht="14.25" hidden="false" customHeight="true" outlineLevel="0" collapsed="false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</row>
    <row r="397" customFormat="false" ht="14.25" hidden="false" customHeight="true" outlineLevel="0" collapsed="false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</row>
    <row r="398" customFormat="false" ht="14.25" hidden="false" customHeight="true" outlineLevel="0" collapsed="false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</row>
    <row r="399" customFormat="false" ht="14.25" hidden="false" customHeight="true" outlineLevel="0" collapsed="false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</row>
    <row r="400" customFormat="false" ht="14.25" hidden="false" customHeight="true" outlineLevel="0" collapsed="false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</row>
    <row r="401" customFormat="false" ht="14.25" hidden="false" customHeight="true" outlineLevel="0" collapsed="false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</row>
    <row r="402" customFormat="false" ht="14.25" hidden="false" customHeight="true" outlineLevel="0" collapsed="false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</row>
    <row r="403" customFormat="false" ht="14.25" hidden="false" customHeight="true" outlineLevel="0" collapsed="false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</row>
    <row r="404" customFormat="false" ht="14.25" hidden="false" customHeight="true" outlineLevel="0" collapsed="false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</row>
    <row r="405" customFormat="false" ht="14.25" hidden="false" customHeight="true" outlineLevel="0" collapsed="false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</row>
    <row r="406" customFormat="false" ht="14.25" hidden="false" customHeight="true" outlineLevel="0" collapsed="false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</row>
    <row r="407" customFormat="false" ht="14.25" hidden="false" customHeight="true" outlineLevel="0" collapsed="false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</row>
    <row r="408" customFormat="false" ht="14.25" hidden="false" customHeight="true" outlineLevel="0" collapsed="false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</row>
    <row r="409" customFormat="false" ht="14.25" hidden="false" customHeight="true" outlineLevel="0" collapsed="false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</row>
    <row r="410" customFormat="false" ht="14.25" hidden="false" customHeight="true" outlineLevel="0" collapsed="false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</row>
    <row r="411" customFormat="false" ht="14.25" hidden="false" customHeight="true" outlineLevel="0" collapsed="false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</row>
    <row r="412" customFormat="false" ht="14.25" hidden="false" customHeight="true" outlineLevel="0" collapsed="false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</row>
    <row r="413" customFormat="false" ht="14.25" hidden="false" customHeight="true" outlineLevel="0" collapsed="false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</row>
    <row r="414" customFormat="false" ht="14.25" hidden="false" customHeight="true" outlineLevel="0" collapsed="false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</row>
    <row r="415" customFormat="false" ht="14.25" hidden="false" customHeight="true" outlineLevel="0" collapsed="false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</row>
    <row r="416" customFormat="false" ht="14.25" hidden="false" customHeight="true" outlineLevel="0" collapsed="false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</row>
    <row r="417" customFormat="false" ht="14.25" hidden="false" customHeight="true" outlineLevel="0" collapsed="false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</row>
    <row r="418" customFormat="false" ht="14.25" hidden="false" customHeight="true" outlineLevel="0" collapsed="false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</row>
    <row r="419" customFormat="false" ht="14.25" hidden="false" customHeight="true" outlineLevel="0" collapsed="false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</row>
    <row r="420" customFormat="false" ht="14.25" hidden="false" customHeight="true" outlineLevel="0" collapsed="false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</row>
    <row r="421" customFormat="false" ht="14.25" hidden="false" customHeight="true" outlineLevel="0" collapsed="false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</row>
    <row r="422" customFormat="false" ht="14.25" hidden="false" customHeight="true" outlineLevel="0" collapsed="false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</row>
    <row r="423" customFormat="false" ht="14.25" hidden="false" customHeight="true" outlineLevel="0" collapsed="false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</row>
    <row r="424" customFormat="false" ht="14.25" hidden="false" customHeight="true" outlineLevel="0" collapsed="false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</row>
    <row r="425" customFormat="false" ht="14.25" hidden="false" customHeight="true" outlineLevel="0" collapsed="false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</row>
    <row r="426" customFormat="false" ht="14.25" hidden="false" customHeight="true" outlineLevel="0" collapsed="false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</row>
    <row r="427" customFormat="false" ht="14.25" hidden="false" customHeight="true" outlineLevel="0" collapsed="false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</row>
    <row r="428" customFormat="false" ht="14.25" hidden="false" customHeight="true" outlineLevel="0" collapsed="false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</row>
    <row r="429" customFormat="false" ht="14.25" hidden="false" customHeight="true" outlineLevel="0" collapsed="false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</row>
    <row r="430" customFormat="false" ht="14.25" hidden="false" customHeight="true" outlineLevel="0" collapsed="false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</row>
    <row r="431" customFormat="false" ht="14.25" hidden="false" customHeight="true" outlineLevel="0" collapsed="false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</row>
    <row r="432" customFormat="false" ht="14.25" hidden="false" customHeight="true" outlineLevel="0" collapsed="false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</row>
    <row r="433" customFormat="false" ht="14.25" hidden="false" customHeight="true" outlineLevel="0" collapsed="false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</row>
    <row r="434" customFormat="false" ht="14.25" hidden="false" customHeight="true" outlineLevel="0" collapsed="false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</row>
    <row r="435" customFormat="false" ht="14.25" hidden="false" customHeight="true" outlineLevel="0" collapsed="false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</row>
    <row r="436" customFormat="false" ht="14.25" hidden="false" customHeight="true" outlineLevel="0" collapsed="false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</row>
    <row r="437" customFormat="false" ht="14.25" hidden="false" customHeight="true" outlineLevel="0" collapsed="false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</row>
    <row r="438" customFormat="false" ht="14.25" hidden="false" customHeight="true" outlineLevel="0" collapsed="false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</row>
    <row r="439" customFormat="false" ht="14.25" hidden="false" customHeight="true" outlineLevel="0" collapsed="false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</row>
    <row r="440" customFormat="false" ht="14.25" hidden="false" customHeight="true" outlineLevel="0" collapsed="false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</row>
    <row r="441" customFormat="false" ht="14.25" hidden="false" customHeight="true" outlineLevel="0" collapsed="false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</row>
    <row r="442" customFormat="false" ht="14.25" hidden="false" customHeight="true" outlineLevel="0" collapsed="false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</row>
    <row r="443" customFormat="false" ht="14.25" hidden="false" customHeight="true" outlineLevel="0" collapsed="false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</row>
    <row r="444" customFormat="false" ht="14.25" hidden="false" customHeight="true" outlineLevel="0" collapsed="false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</row>
    <row r="445" customFormat="false" ht="14.25" hidden="false" customHeight="true" outlineLevel="0" collapsed="false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</row>
    <row r="446" customFormat="false" ht="14.25" hidden="false" customHeight="true" outlineLevel="0" collapsed="false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</row>
    <row r="447" customFormat="false" ht="14.25" hidden="false" customHeight="true" outlineLevel="0" collapsed="false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</row>
    <row r="448" customFormat="false" ht="14.25" hidden="false" customHeight="true" outlineLevel="0" collapsed="false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</row>
    <row r="449" customFormat="false" ht="14.25" hidden="false" customHeight="true" outlineLevel="0" collapsed="false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</row>
    <row r="450" customFormat="false" ht="14.25" hidden="false" customHeight="true" outlineLevel="0" collapsed="false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</row>
    <row r="451" customFormat="false" ht="14.25" hidden="false" customHeight="true" outlineLevel="0" collapsed="false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</row>
    <row r="452" customFormat="false" ht="14.25" hidden="false" customHeight="true" outlineLevel="0" collapsed="false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</row>
    <row r="453" customFormat="false" ht="14.25" hidden="false" customHeight="true" outlineLevel="0" collapsed="false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</row>
    <row r="454" customFormat="false" ht="14.25" hidden="false" customHeight="true" outlineLevel="0" collapsed="false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</row>
    <row r="455" customFormat="false" ht="14.25" hidden="false" customHeight="true" outlineLevel="0" collapsed="false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</row>
    <row r="456" customFormat="false" ht="14.25" hidden="false" customHeight="true" outlineLevel="0" collapsed="false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</row>
    <row r="457" customFormat="false" ht="14.25" hidden="false" customHeight="true" outlineLevel="0" collapsed="false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</row>
    <row r="458" customFormat="false" ht="14.25" hidden="false" customHeight="true" outlineLevel="0" collapsed="false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</row>
    <row r="459" customFormat="false" ht="14.25" hidden="false" customHeight="true" outlineLevel="0" collapsed="false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</row>
    <row r="460" customFormat="false" ht="14.25" hidden="false" customHeight="true" outlineLevel="0" collapsed="false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</row>
    <row r="461" customFormat="false" ht="14.25" hidden="false" customHeight="true" outlineLevel="0" collapsed="false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</row>
    <row r="462" customFormat="false" ht="14.25" hidden="false" customHeight="true" outlineLevel="0" collapsed="false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</row>
    <row r="463" customFormat="false" ht="14.25" hidden="false" customHeight="true" outlineLevel="0" collapsed="false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</row>
    <row r="464" customFormat="false" ht="14.25" hidden="false" customHeight="true" outlineLevel="0" collapsed="false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</row>
    <row r="465" customFormat="false" ht="14.25" hidden="false" customHeight="true" outlineLevel="0" collapsed="false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</row>
    <row r="466" customFormat="false" ht="14.25" hidden="false" customHeight="true" outlineLevel="0" collapsed="false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</row>
    <row r="467" customFormat="false" ht="14.25" hidden="false" customHeight="true" outlineLevel="0" collapsed="false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</row>
    <row r="468" customFormat="false" ht="14.25" hidden="false" customHeight="true" outlineLevel="0" collapsed="false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</row>
    <row r="469" customFormat="false" ht="14.25" hidden="false" customHeight="true" outlineLevel="0" collapsed="false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</row>
    <row r="470" customFormat="false" ht="14.25" hidden="false" customHeight="true" outlineLevel="0" collapsed="false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</row>
    <row r="471" customFormat="false" ht="14.25" hidden="false" customHeight="true" outlineLevel="0" collapsed="false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</row>
    <row r="472" customFormat="false" ht="14.25" hidden="false" customHeight="true" outlineLevel="0" collapsed="false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</row>
    <row r="473" customFormat="false" ht="14.25" hidden="false" customHeight="true" outlineLevel="0" collapsed="false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</row>
    <row r="474" customFormat="false" ht="14.25" hidden="false" customHeight="true" outlineLevel="0" collapsed="false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</row>
    <row r="475" customFormat="false" ht="14.25" hidden="false" customHeight="true" outlineLevel="0" collapsed="false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</row>
    <row r="476" customFormat="false" ht="14.25" hidden="false" customHeight="true" outlineLevel="0" collapsed="false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</row>
    <row r="477" customFormat="false" ht="14.25" hidden="false" customHeight="true" outlineLevel="0" collapsed="false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</row>
    <row r="478" customFormat="false" ht="14.25" hidden="false" customHeight="true" outlineLevel="0" collapsed="false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</row>
    <row r="479" customFormat="false" ht="14.25" hidden="false" customHeight="true" outlineLevel="0" collapsed="false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</row>
    <row r="480" customFormat="false" ht="14.25" hidden="false" customHeight="true" outlineLevel="0" collapsed="false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</row>
    <row r="481" customFormat="false" ht="14.25" hidden="false" customHeight="true" outlineLevel="0" collapsed="false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</row>
    <row r="482" customFormat="false" ht="14.25" hidden="false" customHeight="true" outlineLevel="0" collapsed="false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</row>
    <row r="483" customFormat="false" ht="14.25" hidden="false" customHeight="true" outlineLevel="0" collapsed="false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</row>
    <row r="484" customFormat="false" ht="14.25" hidden="false" customHeight="true" outlineLevel="0" collapsed="false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</row>
    <row r="485" customFormat="false" ht="14.25" hidden="false" customHeight="true" outlineLevel="0" collapsed="false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</row>
    <row r="486" customFormat="false" ht="14.25" hidden="false" customHeight="true" outlineLevel="0" collapsed="false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</row>
    <row r="487" customFormat="false" ht="14.25" hidden="false" customHeight="true" outlineLevel="0" collapsed="false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</row>
    <row r="488" customFormat="false" ht="14.25" hidden="false" customHeight="true" outlineLevel="0" collapsed="false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</row>
    <row r="489" customFormat="false" ht="14.25" hidden="false" customHeight="true" outlineLevel="0" collapsed="false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</row>
    <row r="490" customFormat="false" ht="14.25" hidden="false" customHeight="true" outlineLevel="0" collapsed="false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</row>
    <row r="491" customFormat="false" ht="14.25" hidden="false" customHeight="true" outlineLevel="0" collapsed="false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</row>
    <row r="492" customFormat="false" ht="14.25" hidden="false" customHeight="true" outlineLevel="0" collapsed="false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</row>
    <row r="493" customFormat="false" ht="14.25" hidden="false" customHeight="true" outlineLevel="0" collapsed="false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</row>
    <row r="494" customFormat="false" ht="14.25" hidden="false" customHeight="true" outlineLevel="0" collapsed="false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</row>
    <row r="495" customFormat="false" ht="14.25" hidden="false" customHeight="true" outlineLevel="0" collapsed="false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</row>
    <row r="496" customFormat="false" ht="14.25" hidden="false" customHeight="true" outlineLevel="0" collapsed="false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</row>
    <row r="497" customFormat="false" ht="14.25" hidden="false" customHeight="true" outlineLevel="0" collapsed="false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</row>
    <row r="498" customFormat="false" ht="14.25" hidden="false" customHeight="true" outlineLevel="0" collapsed="false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</row>
    <row r="499" customFormat="false" ht="14.25" hidden="false" customHeight="true" outlineLevel="0" collapsed="false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</row>
    <row r="500" customFormat="false" ht="14.25" hidden="false" customHeight="true" outlineLevel="0" collapsed="false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</row>
    <row r="501" customFormat="false" ht="14.25" hidden="false" customHeight="true" outlineLevel="0" collapsed="false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</row>
    <row r="502" customFormat="false" ht="14.25" hidden="false" customHeight="true" outlineLevel="0" collapsed="false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</row>
    <row r="503" customFormat="false" ht="14.25" hidden="false" customHeight="true" outlineLevel="0" collapsed="false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</row>
    <row r="504" customFormat="false" ht="14.25" hidden="false" customHeight="true" outlineLevel="0" collapsed="false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</row>
    <row r="505" customFormat="false" ht="14.25" hidden="false" customHeight="true" outlineLevel="0" collapsed="false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</row>
    <row r="506" customFormat="false" ht="14.25" hidden="false" customHeight="true" outlineLevel="0" collapsed="false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</row>
    <row r="507" customFormat="false" ht="14.25" hidden="false" customHeight="true" outlineLevel="0" collapsed="false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</row>
    <row r="508" customFormat="false" ht="14.25" hidden="false" customHeight="true" outlineLevel="0" collapsed="false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</row>
    <row r="509" customFormat="false" ht="14.25" hidden="false" customHeight="true" outlineLevel="0" collapsed="false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</row>
    <row r="510" customFormat="false" ht="14.25" hidden="false" customHeight="true" outlineLevel="0" collapsed="false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</row>
    <row r="511" customFormat="false" ht="14.25" hidden="false" customHeight="true" outlineLevel="0" collapsed="false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</row>
    <row r="512" customFormat="false" ht="14.25" hidden="false" customHeight="true" outlineLevel="0" collapsed="false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</row>
    <row r="513" customFormat="false" ht="14.25" hidden="false" customHeight="true" outlineLevel="0" collapsed="false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</row>
    <row r="514" customFormat="false" ht="14.25" hidden="false" customHeight="true" outlineLevel="0" collapsed="false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</row>
    <row r="515" customFormat="false" ht="14.25" hidden="false" customHeight="true" outlineLevel="0" collapsed="false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</row>
    <row r="516" customFormat="false" ht="14.25" hidden="false" customHeight="true" outlineLevel="0" collapsed="false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</row>
    <row r="517" customFormat="false" ht="14.25" hidden="false" customHeight="true" outlineLevel="0" collapsed="false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</row>
    <row r="518" customFormat="false" ht="14.25" hidden="false" customHeight="true" outlineLevel="0" collapsed="false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</row>
    <row r="519" customFormat="false" ht="14.25" hidden="false" customHeight="true" outlineLevel="0" collapsed="false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</row>
    <row r="520" customFormat="false" ht="14.25" hidden="false" customHeight="true" outlineLevel="0" collapsed="false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</row>
    <row r="521" customFormat="false" ht="14.25" hidden="false" customHeight="true" outlineLevel="0" collapsed="false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</row>
    <row r="522" customFormat="false" ht="14.25" hidden="false" customHeight="true" outlineLevel="0" collapsed="false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</row>
    <row r="523" customFormat="false" ht="14.25" hidden="false" customHeight="true" outlineLevel="0" collapsed="false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</row>
    <row r="524" customFormat="false" ht="14.25" hidden="false" customHeight="true" outlineLevel="0" collapsed="false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</row>
    <row r="525" customFormat="false" ht="14.25" hidden="false" customHeight="true" outlineLevel="0" collapsed="false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</row>
    <row r="526" customFormat="false" ht="14.25" hidden="false" customHeight="true" outlineLevel="0" collapsed="false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</row>
    <row r="527" customFormat="false" ht="14.25" hidden="false" customHeight="true" outlineLevel="0" collapsed="false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</row>
    <row r="528" customFormat="false" ht="14.25" hidden="false" customHeight="true" outlineLevel="0" collapsed="false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</row>
    <row r="529" customFormat="false" ht="14.25" hidden="false" customHeight="true" outlineLevel="0" collapsed="false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</row>
    <row r="530" customFormat="false" ht="14.25" hidden="false" customHeight="true" outlineLevel="0" collapsed="false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</row>
    <row r="531" customFormat="false" ht="14.25" hidden="false" customHeight="true" outlineLevel="0" collapsed="false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</row>
    <row r="532" customFormat="false" ht="14.25" hidden="false" customHeight="true" outlineLevel="0" collapsed="false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</row>
    <row r="533" customFormat="false" ht="14.25" hidden="false" customHeight="true" outlineLevel="0" collapsed="false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</row>
    <row r="534" customFormat="false" ht="14.25" hidden="false" customHeight="true" outlineLevel="0" collapsed="false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</row>
    <row r="535" customFormat="false" ht="14.25" hidden="false" customHeight="true" outlineLevel="0" collapsed="false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</row>
    <row r="536" customFormat="false" ht="14.25" hidden="false" customHeight="true" outlineLevel="0" collapsed="false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</row>
    <row r="537" customFormat="false" ht="14.25" hidden="false" customHeight="true" outlineLevel="0" collapsed="false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</row>
    <row r="538" customFormat="false" ht="14.25" hidden="false" customHeight="true" outlineLevel="0" collapsed="false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</row>
    <row r="539" customFormat="false" ht="14.25" hidden="false" customHeight="true" outlineLevel="0" collapsed="false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</row>
    <row r="540" customFormat="false" ht="14.25" hidden="false" customHeight="true" outlineLevel="0" collapsed="false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</row>
    <row r="541" customFormat="false" ht="14.25" hidden="false" customHeight="true" outlineLevel="0" collapsed="false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</row>
    <row r="542" customFormat="false" ht="14.25" hidden="false" customHeight="true" outlineLevel="0" collapsed="false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</row>
    <row r="543" customFormat="false" ht="14.25" hidden="false" customHeight="true" outlineLevel="0" collapsed="false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</row>
    <row r="544" customFormat="false" ht="14.25" hidden="false" customHeight="true" outlineLevel="0" collapsed="false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</row>
    <row r="545" customFormat="false" ht="14.25" hidden="false" customHeight="true" outlineLevel="0" collapsed="false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</row>
    <row r="546" customFormat="false" ht="14.25" hidden="false" customHeight="true" outlineLevel="0" collapsed="false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</row>
    <row r="547" customFormat="false" ht="14.25" hidden="false" customHeight="true" outlineLevel="0" collapsed="false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</row>
    <row r="548" customFormat="false" ht="14.25" hidden="false" customHeight="true" outlineLevel="0" collapsed="false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</row>
    <row r="549" customFormat="false" ht="14.25" hidden="false" customHeight="true" outlineLevel="0" collapsed="false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</row>
    <row r="550" customFormat="false" ht="14.25" hidden="false" customHeight="true" outlineLevel="0" collapsed="false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</row>
    <row r="551" customFormat="false" ht="14.25" hidden="false" customHeight="true" outlineLevel="0" collapsed="false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</row>
    <row r="552" customFormat="false" ht="14.25" hidden="false" customHeight="true" outlineLevel="0" collapsed="false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</row>
    <row r="553" customFormat="false" ht="14.25" hidden="false" customHeight="true" outlineLevel="0" collapsed="false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</row>
    <row r="554" customFormat="false" ht="14.25" hidden="false" customHeight="true" outlineLevel="0" collapsed="false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</row>
    <row r="555" customFormat="false" ht="14.25" hidden="false" customHeight="true" outlineLevel="0" collapsed="false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</row>
    <row r="556" customFormat="false" ht="14.25" hidden="false" customHeight="true" outlineLevel="0" collapsed="false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</row>
    <row r="557" customFormat="false" ht="14.25" hidden="false" customHeight="true" outlineLevel="0" collapsed="false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</row>
    <row r="558" customFormat="false" ht="14.25" hidden="false" customHeight="true" outlineLevel="0" collapsed="false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</row>
    <row r="559" customFormat="false" ht="14.25" hidden="false" customHeight="true" outlineLevel="0" collapsed="false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</row>
    <row r="560" customFormat="false" ht="14.25" hidden="false" customHeight="true" outlineLevel="0" collapsed="false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</row>
    <row r="561" customFormat="false" ht="14.25" hidden="false" customHeight="true" outlineLevel="0" collapsed="false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</row>
    <row r="562" customFormat="false" ht="14.25" hidden="false" customHeight="true" outlineLevel="0" collapsed="false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</row>
    <row r="563" customFormat="false" ht="14.25" hidden="false" customHeight="true" outlineLevel="0" collapsed="false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</row>
    <row r="564" customFormat="false" ht="14.25" hidden="false" customHeight="true" outlineLevel="0" collapsed="false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</row>
    <row r="565" customFormat="false" ht="14.25" hidden="false" customHeight="true" outlineLevel="0" collapsed="false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</row>
    <row r="566" customFormat="false" ht="14.25" hidden="false" customHeight="true" outlineLevel="0" collapsed="false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</row>
    <row r="567" customFormat="false" ht="14.25" hidden="false" customHeight="true" outlineLevel="0" collapsed="false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</row>
    <row r="568" customFormat="false" ht="14.25" hidden="false" customHeight="true" outlineLevel="0" collapsed="false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</row>
    <row r="569" customFormat="false" ht="14.25" hidden="false" customHeight="true" outlineLevel="0" collapsed="false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</row>
    <row r="570" customFormat="false" ht="14.25" hidden="false" customHeight="true" outlineLevel="0" collapsed="false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</row>
    <row r="571" customFormat="false" ht="14.25" hidden="false" customHeight="true" outlineLevel="0" collapsed="false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</row>
    <row r="572" customFormat="false" ht="14.25" hidden="false" customHeight="true" outlineLevel="0" collapsed="false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</row>
    <row r="573" customFormat="false" ht="14.25" hidden="false" customHeight="true" outlineLevel="0" collapsed="false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</row>
    <row r="574" customFormat="false" ht="14.25" hidden="false" customHeight="true" outlineLevel="0" collapsed="false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</row>
    <row r="575" customFormat="false" ht="14.25" hidden="false" customHeight="true" outlineLevel="0" collapsed="false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</row>
    <row r="576" customFormat="false" ht="14.25" hidden="false" customHeight="true" outlineLevel="0" collapsed="false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</row>
    <row r="577" customFormat="false" ht="14.25" hidden="false" customHeight="true" outlineLevel="0" collapsed="false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</row>
    <row r="578" customFormat="false" ht="14.25" hidden="false" customHeight="true" outlineLevel="0" collapsed="false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</row>
    <row r="579" customFormat="false" ht="14.25" hidden="false" customHeight="true" outlineLevel="0" collapsed="false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</row>
    <row r="580" customFormat="false" ht="14.25" hidden="false" customHeight="true" outlineLevel="0" collapsed="false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</row>
    <row r="581" customFormat="false" ht="14.25" hidden="false" customHeight="true" outlineLevel="0" collapsed="false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</row>
    <row r="582" customFormat="false" ht="14.25" hidden="false" customHeight="true" outlineLevel="0" collapsed="false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</row>
    <row r="583" customFormat="false" ht="14.25" hidden="false" customHeight="true" outlineLevel="0" collapsed="false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</row>
    <row r="584" customFormat="false" ht="14.25" hidden="false" customHeight="true" outlineLevel="0" collapsed="false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</row>
    <row r="585" customFormat="false" ht="14.25" hidden="false" customHeight="true" outlineLevel="0" collapsed="false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</row>
    <row r="586" customFormat="false" ht="14.25" hidden="false" customHeight="true" outlineLevel="0" collapsed="false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</row>
    <row r="587" customFormat="false" ht="14.25" hidden="false" customHeight="true" outlineLevel="0" collapsed="false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</row>
    <row r="588" customFormat="false" ht="14.25" hidden="false" customHeight="true" outlineLevel="0" collapsed="false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</row>
    <row r="589" customFormat="false" ht="14.25" hidden="false" customHeight="true" outlineLevel="0" collapsed="false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</row>
    <row r="590" customFormat="false" ht="14.25" hidden="false" customHeight="true" outlineLevel="0" collapsed="false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</row>
    <row r="591" customFormat="false" ht="14.25" hidden="false" customHeight="true" outlineLevel="0" collapsed="false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</row>
    <row r="592" customFormat="false" ht="14.25" hidden="false" customHeight="true" outlineLevel="0" collapsed="false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</row>
    <row r="593" customFormat="false" ht="14.25" hidden="false" customHeight="true" outlineLevel="0" collapsed="false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</row>
    <row r="594" customFormat="false" ht="14.25" hidden="false" customHeight="true" outlineLevel="0" collapsed="false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</row>
    <row r="595" customFormat="false" ht="14.25" hidden="false" customHeight="true" outlineLevel="0" collapsed="false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</row>
    <row r="596" customFormat="false" ht="14.25" hidden="false" customHeight="true" outlineLevel="0" collapsed="false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</row>
    <row r="597" customFormat="false" ht="14.25" hidden="false" customHeight="true" outlineLevel="0" collapsed="false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</row>
    <row r="598" customFormat="false" ht="14.25" hidden="false" customHeight="true" outlineLevel="0" collapsed="false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</row>
    <row r="599" customFormat="false" ht="14.25" hidden="false" customHeight="true" outlineLevel="0" collapsed="false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</row>
    <row r="600" customFormat="false" ht="14.25" hidden="false" customHeight="true" outlineLevel="0" collapsed="false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</row>
    <row r="601" customFormat="false" ht="14.25" hidden="false" customHeight="true" outlineLevel="0" collapsed="false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</row>
    <row r="602" customFormat="false" ht="14.25" hidden="false" customHeight="true" outlineLevel="0" collapsed="false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</row>
    <row r="603" customFormat="false" ht="14.25" hidden="false" customHeight="true" outlineLevel="0" collapsed="false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</row>
    <row r="604" customFormat="false" ht="14.25" hidden="false" customHeight="true" outlineLevel="0" collapsed="false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</row>
    <row r="605" customFormat="false" ht="14.25" hidden="false" customHeight="true" outlineLevel="0" collapsed="false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</row>
    <row r="606" customFormat="false" ht="14.25" hidden="false" customHeight="true" outlineLevel="0" collapsed="false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</row>
    <row r="607" customFormat="false" ht="14.25" hidden="false" customHeight="true" outlineLevel="0" collapsed="false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</row>
    <row r="608" customFormat="false" ht="14.25" hidden="false" customHeight="true" outlineLevel="0" collapsed="false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</row>
    <row r="609" customFormat="false" ht="14.25" hidden="false" customHeight="true" outlineLevel="0" collapsed="false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</row>
    <row r="610" customFormat="false" ht="14.25" hidden="false" customHeight="true" outlineLevel="0" collapsed="false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</row>
    <row r="611" customFormat="false" ht="14.25" hidden="false" customHeight="true" outlineLevel="0" collapsed="false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</row>
    <row r="612" customFormat="false" ht="14.25" hidden="false" customHeight="true" outlineLevel="0" collapsed="false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</row>
    <row r="613" customFormat="false" ht="14.25" hidden="false" customHeight="true" outlineLevel="0" collapsed="false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</row>
    <row r="614" customFormat="false" ht="14.25" hidden="false" customHeight="true" outlineLevel="0" collapsed="false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</row>
    <row r="615" customFormat="false" ht="14.25" hidden="false" customHeight="true" outlineLevel="0" collapsed="false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</row>
    <row r="616" customFormat="false" ht="14.25" hidden="false" customHeight="true" outlineLevel="0" collapsed="false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</row>
    <row r="617" customFormat="false" ht="14.25" hidden="false" customHeight="true" outlineLevel="0" collapsed="false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</row>
    <row r="618" customFormat="false" ht="14.25" hidden="false" customHeight="true" outlineLevel="0" collapsed="false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</row>
    <row r="619" customFormat="false" ht="14.25" hidden="false" customHeight="true" outlineLevel="0" collapsed="false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</row>
    <row r="620" customFormat="false" ht="14.25" hidden="false" customHeight="true" outlineLevel="0" collapsed="false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</row>
    <row r="621" customFormat="false" ht="14.25" hidden="false" customHeight="true" outlineLevel="0" collapsed="false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</row>
    <row r="622" customFormat="false" ht="14.25" hidden="false" customHeight="true" outlineLevel="0" collapsed="false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</row>
    <row r="623" customFormat="false" ht="14.25" hidden="false" customHeight="true" outlineLevel="0" collapsed="false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</row>
    <row r="624" customFormat="false" ht="14.25" hidden="false" customHeight="true" outlineLevel="0" collapsed="false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</row>
    <row r="625" customFormat="false" ht="14.25" hidden="false" customHeight="true" outlineLevel="0" collapsed="false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</row>
    <row r="626" customFormat="false" ht="14.25" hidden="false" customHeight="true" outlineLevel="0" collapsed="false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</row>
    <row r="627" customFormat="false" ht="14.25" hidden="false" customHeight="true" outlineLevel="0" collapsed="false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</row>
    <row r="628" customFormat="false" ht="14.25" hidden="false" customHeight="true" outlineLevel="0" collapsed="false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</row>
    <row r="629" customFormat="false" ht="14.25" hidden="false" customHeight="true" outlineLevel="0" collapsed="false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</row>
    <row r="630" customFormat="false" ht="14.25" hidden="false" customHeight="true" outlineLevel="0" collapsed="false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</row>
    <row r="631" customFormat="false" ht="14.25" hidden="false" customHeight="true" outlineLevel="0" collapsed="false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</row>
    <row r="632" customFormat="false" ht="14.25" hidden="false" customHeight="true" outlineLevel="0" collapsed="false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</row>
    <row r="633" customFormat="false" ht="14.25" hidden="false" customHeight="true" outlineLevel="0" collapsed="false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</row>
    <row r="634" customFormat="false" ht="14.25" hidden="false" customHeight="true" outlineLevel="0" collapsed="false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</row>
    <row r="635" customFormat="false" ht="14.25" hidden="false" customHeight="true" outlineLevel="0" collapsed="false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</row>
    <row r="636" customFormat="false" ht="14.25" hidden="false" customHeight="true" outlineLevel="0" collapsed="false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</row>
    <row r="637" customFormat="false" ht="14.25" hidden="false" customHeight="true" outlineLevel="0" collapsed="false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</row>
    <row r="638" customFormat="false" ht="14.25" hidden="false" customHeight="true" outlineLevel="0" collapsed="false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</row>
    <row r="639" customFormat="false" ht="14.25" hidden="false" customHeight="true" outlineLevel="0" collapsed="false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</row>
    <row r="640" customFormat="false" ht="14.25" hidden="false" customHeight="true" outlineLevel="0" collapsed="false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</row>
    <row r="641" customFormat="false" ht="14.25" hidden="false" customHeight="true" outlineLevel="0" collapsed="false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</row>
    <row r="642" customFormat="false" ht="14.25" hidden="false" customHeight="true" outlineLevel="0" collapsed="false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</row>
    <row r="643" customFormat="false" ht="14.25" hidden="false" customHeight="true" outlineLevel="0" collapsed="false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</row>
    <row r="644" customFormat="false" ht="14.25" hidden="false" customHeight="true" outlineLevel="0" collapsed="false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</row>
    <row r="645" customFormat="false" ht="14.25" hidden="false" customHeight="true" outlineLevel="0" collapsed="false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</row>
    <row r="646" customFormat="false" ht="14.25" hidden="false" customHeight="true" outlineLevel="0" collapsed="false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</row>
    <row r="647" customFormat="false" ht="14.25" hidden="false" customHeight="true" outlineLevel="0" collapsed="false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</row>
    <row r="648" customFormat="false" ht="14.25" hidden="false" customHeight="true" outlineLevel="0" collapsed="false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</row>
    <row r="649" customFormat="false" ht="14.25" hidden="false" customHeight="true" outlineLevel="0" collapsed="false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</row>
    <row r="650" customFormat="false" ht="14.25" hidden="false" customHeight="true" outlineLevel="0" collapsed="false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</row>
    <row r="651" customFormat="false" ht="14.25" hidden="false" customHeight="true" outlineLevel="0" collapsed="false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</row>
    <row r="652" customFormat="false" ht="14.25" hidden="false" customHeight="true" outlineLevel="0" collapsed="false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</row>
    <row r="653" customFormat="false" ht="14.25" hidden="false" customHeight="true" outlineLevel="0" collapsed="false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</row>
    <row r="654" customFormat="false" ht="14.25" hidden="false" customHeight="true" outlineLevel="0" collapsed="false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</row>
    <row r="655" customFormat="false" ht="14.25" hidden="false" customHeight="true" outlineLevel="0" collapsed="false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</row>
    <row r="656" customFormat="false" ht="14.25" hidden="false" customHeight="true" outlineLevel="0" collapsed="false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</row>
    <row r="657" customFormat="false" ht="14.25" hidden="false" customHeight="true" outlineLevel="0" collapsed="false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</row>
    <row r="658" customFormat="false" ht="14.25" hidden="false" customHeight="true" outlineLevel="0" collapsed="false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</row>
    <row r="659" customFormat="false" ht="14.25" hidden="false" customHeight="true" outlineLevel="0" collapsed="false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</row>
    <row r="660" customFormat="false" ht="14.25" hidden="false" customHeight="true" outlineLevel="0" collapsed="false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</row>
    <row r="661" customFormat="false" ht="14.25" hidden="false" customHeight="true" outlineLevel="0" collapsed="false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</row>
    <row r="662" customFormat="false" ht="14.25" hidden="false" customHeight="true" outlineLevel="0" collapsed="false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</row>
    <row r="663" customFormat="false" ht="14.25" hidden="false" customHeight="true" outlineLevel="0" collapsed="false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</row>
    <row r="664" customFormat="false" ht="14.25" hidden="false" customHeight="true" outlineLevel="0" collapsed="false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</row>
    <row r="665" customFormat="false" ht="14.25" hidden="false" customHeight="true" outlineLevel="0" collapsed="false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</row>
    <row r="666" customFormat="false" ht="14.25" hidden="false" customHeight="true" outlineLevel="0" collapsed="false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</row>
    <row r="667" customFormat="false" ht="14.25" hidden="false" customHeight="true" outlineLevel="0" collapsed="false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</row>
    <row r="668" customFormat="false" ht="14.25" hidden="false" customHeight="true" outlineLevel="0" collapsed="false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</row>
    <row r="669" customFormat="false" ht="14.25" hidden="false" customHeight="true" outlineLevel="0" collapsed="false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</row>
    <row r="670" customFormat="false" ht="14.25" hidden="false" customHeight="true" outlineLevel="0" collapsed="false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</row>
    <row r="671" customFormat="false" ht="14.25" hidden="false" customHeight="true" outlineLevel="0" collapsed="false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</row>
    <row r="672" customFormat="false" ht="14.25" hidden="false" customHeight="true" outlineLevel="0" collapsed="false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</row>
    <row r="673" customFormat="false" ht="14.25" hidden="false" customHeight="true" outlineLevel="0" collapsed="false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</row>
    <row r="674" customFormat="false" ht="14.25" hidden="false" customHeight="true" outlineLevel="0" collapsed="false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</row>
    <row r="675" customFormat="false" ht="14.25" hidden="false" customHeight="true" outlineLevel="0" collapsed="false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</row>
    <row r="676" customFormat="false" ht="14.25" hidden="false" customHeight="true" outlineLevel="0" collapsed="false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</row>
    <row r="677" customFormat="false" ht="14.25" hidden="false" customHeight="true" outlineLevel="0" collapsed="false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</row>
    <row r="678" customFormat="false" ht="14.25" hidden="false" customHeight="true" outlineLevel="0" collapsed="false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</row>
    <row r="679" customFormat="false" ht="14.25" hidden="false" customHeight="true" outlineLevel="0" collapsed="false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</row>
    <row r="680" customFormat="false" ht="14.25" hidden="false" customHeight="true" outlineLevel="0" collapsed="false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</row>
    <row r="681" customFormat="false" ht="14.25" hidden="false" customHeight="true" outlineLevel="0" collapsed="false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</row>
    <row r="682" customFormat="false" ht="14.25" hidden="false" customHeight="true" outlineLevel="0" collapsed="false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</row>
    <row r="683" customFormat="false" ht="14.25" hidden="false" customHeight="true" outlineLevel="0" collapsed="false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</row>
    <row r="684" customFormat="false" ht="14.25" hidden="false" customHeight="true" outlineLevel="0" collapsed="false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</row>
    <row r="685" customFormat="false" ht="14.25" hidden="false" customHeight="true" outlineLevel="0" collapsed="false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</row>
    <row r="686" customFormat="false" ht="14.25" hidden="false" customHeight="true" outlineLevel="0" collapsed="false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</row>
    <row r="687" customFormat="false" ht="14.25" hidden="false" customHeight="true" outlineLevel="0" collapsed="false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</row>
    <row r="688" customFormat="false" ht="14.25" hidden="false" customHeight="true" outlineLevel="0" collapsed="false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</row>
    <row r="689" customFormat="false" ht="14.25" hidden="false" customHeight="true" outlineLevel="0" collapsed="false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</row>
    <row r="690" customFormat="false" ht="14.25" hidden="false" customHeight="true" outlineLevel="0" collapsed="false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</row>
    <row r="691" customFormat="false" ht="14.25" hidden="false" customHeight="true" outlineLevel="0" collapsed="false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</row>
    <row r="692" customFormat="false" ht="14.25" hidden="false" customHeight="true" outlineLevel="0" collapsed="false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</row>
    <row r="693" customFormat="false" ht="14.25" hidden="false" customHeight="true" outlineLevel="0" collapsed="false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</row>
    <row r="694" customFormat="false" ht="14.25" hidden="false" customHeight="true" outlineLevel="0" collapsed="false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</row>
    <row r="695" customFormat="false" ht="14.25" hidden="false" customHeight="true" outlineLevel="0" collapsed="false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</row>
    <row r="696" customFormat="false" ht="14.25" hidden="false" customHeight="true" outlineLevel="0" collapsed="false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</row>
    <row r="697" customFormat="false" ht="14.25" hidden="false" customHeight="true" outlineLevel="0" collapsed="false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</row>
    <row r="698" customFormat="false" ht="14.25" hidden="false" customHeight="true" outlineLevel="0" collapsed="false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</row>
    <row r="699" customFormat="false" ht="14.25" hidden="false" customHeight="true" outlineLevel="0" collapsed="false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</row>
    <row r="700" customFormat="false" ht="14.25" hidden="false" customHeight="true" outlineLevel="0" collapsed="false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</row>
    <row r="701" customFormat="false" ht="14.25" hidden="false" customHeight="true" outlineLevel="0" collapsed="false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</row>
    <row r="702" customFormat="false" ht="14.25" hidden="false" customHeight="true" outlineLevel="0" collapsed="false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</row>
    <row r="703" customFormat="false" ht="14.25" hidden="false" customHeight="true" outlineLevel="0" collapsed="false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</row>
    <row r="704" customFormat="false" ht="14.25" hidden="false" customHeight="true" outlineLevel="0" collapsed="false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</row>
    <row r="705" customFormat="false" ht="14.25" hidden="false" customHeight="true" outlineLevel="0" collapsed="false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</row>
    <row r="706" customFormat="false" ht="14.25" hidden="false" customHeight="true" outlineLevel="0" collapsed="false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</row>
    <row r="707" customFormat="false" ht="14.25" hidden="false" customHeight="true" outlineLevel="0" collapsed="false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</row>
    <row r="708" customFormat="false" ht="14.25" hidden="false" customHeight="true" outlineLevel="0" collapsed="false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</row>
    <row r="709" customFormat="false" ht="14.25" hidden="false" customHeight="true" outlineLevel="0" collapsed="false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</row>
    <row r="710" customFormat="false" ht="14.25" hidden="false" customHeight="true" outlineLevel="0" collapsed="false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</row>
    <row r="711" customFormat="false" ht="14.25" hidden="false" customHeight="true" outlineLevel="0" collapsed="false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</row>
    <row r="712" customFormat="false" ht="14.25" hidden="false" customHeight="true" outlineLevel="0" collapsed="false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</row>
    <row r="713" customFormat="false" ht="14.25" hidden="false" customHeight="true" outlineLevel="0" collapsed="false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</row>
    <row r="714" customFormat="false" ht="14.25" hidden="false" customHeight="true" outlineLevel="0" collapsed="false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</row>
    <row r="715" customFormat="false" ht="14.25" hidden="false" customHeight="true" outlineLevel="0" collapsed="false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</row>
    <row r="716" customFormat="false" ht="14.25" hidden="false" customHeight="true" outlineLevel="0" collapsed="false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</row>
    <row r="717" customFormat="false" ht="14.25" hidden="false" customHeight="true" outlineLevel="0" collapsed="false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</row>
    <row r="718" customFormat="false" ht="14.25" hidden="false" customHeight="true" outlineLevel="0" collapsed="false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</row>
    <row r="719" customFormat="false" ht="14.25" hidden="false" customHeight="true" outlineLevel="0" collapsed="false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</row>
    <row r="720" customFormat="false" ht="14.25" hidden="false" customHeight="true" outlineLevel="0" collapsed="false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</row>
    <row r="721" customFormat="false" ht="14.25" hidden="false" customHeight="true" outlineLevel="0" collapsed="false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</row>
    <row r="722" customFormat="false" ht="14.25" hidden="false" customHeight="true" outlineLevel="0" collapsed="false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</row>
    <row r="723" customFormat="false" ht="14.25" hidden="false" customHeight="true" outlineLevel="0" collapsed="false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</row>
    <row r="724" customFormat="false" ht="14.25" hidden="false" customHeight="true" outlineLevel="0" collapsed="false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</row>
    <row r="725" customFormat="false" ht="14.25" hidden="false" customHeight="true" outlineLevel="0" collapsed="false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</row>
    <row r="726" customFormat="false" ht="14.25" hidden="false" customHeight="true" outlineLevel="0" collapsed="false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</row>
    <row r="727" customFormat="false" ht="14.25" hidden="false" customHeight="true" outlineLevel="0" collapsed="false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</row>
    <row r="728" customFormat="false" ht="14.25" hidden="false" customHeight="true" outlineLevel="0" collapsed="false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</row>
    <row r="729" customFormat="false" ht="14.25" hidden="false" customHeight="true" outlineLevel="0" collapsed="false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</row>
    <row r="730" customFormat="false" ht="14.25" hidden="false" customHeight="true" outlineLevel="0" collapsed="false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</row>
    <row r="731" customFormat="false" ht="14.25" hidden="false" customHeight="true" outlineLevel="0" collapsed="false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</row>
    <row r="732" customFormat="false" ht="14.25" hidden="false" customHeight="true" outlineLevel="0" collapsed="false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</row>
    <row r="733" customFormat="false" ht="14.25" hidden="false" customHeight="true" outlineLevel="0" collapsed="false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</row>
    <row r="734" customFormat="false" ht="14.25" hidden="false" customHeight="true" outlineLevel="0" collapsed="false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</row>
    <row r="735" customFormat="false" ht="14.25" hidden="false" customHeight="true" outlineLevel="0" collapsed="false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</row>
    <row r="736" customFormat="false" ht="14.25" hidden="false" customHeight="true" outlineLevel="0" collapsed="false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</row>
    <row r="737" customFormat="false" ht="14.25" hidden="false" customHeight="true" outlineLevel="0" collapsed="false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</row>
    <row r="738" customFormat="false" ht="14.25" hidden="false" customHeight="true" outlineLevel="0" collapsed="false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</row>
    <row r="739" customFormat="false" ht="14.25" hidden="false" customHeight="true" outlineLevel="0" collapsed="false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</row>
    <row r="740" customFormat="false" ht="14.25" hidden="false" customHeight="true" outlineLevel="0" collapsed="false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</row>
    <row r="741" customFormat="false" ht="14.25" hidden="false" customHeight="true" outlineLevel="0" collapsed="false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</row>
    <row r="742" customFormat="false" ht="14.25" hidden="false" customHeight="true" outlineLevel="0" collapsed="false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</row>
    <row r="743" customFormat="false" ht="14.25" hidden="false" customHeight="true" outlineLevel="0" collapsed="false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</row>
    <row r="744" customFormat="false" ht="14.25" hidden="false" customHeight="true" outlineLevel="0" collapsed="false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</row>
    <row r="745" customFormat="false" ht="14.25" hidden="false" customHeight="true" outlineLevel="0" collapsed="false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</row>
    <row r="746" customFormat="false" ht="14.25" hidden="false" customHeight="true" outlineLevel="0" collapsed="false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</row>
    <row r="747" customFormat="false" ht="14.25" hidden="false" customHeight="true" outlineLevel="0" collapsed="false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</row>
    <row r="748" customFormat="false" ht="14.25" hidden="false" customHeight="true" outlineLevel="0" collapsed="false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</row>
    <row r="749" customFormat="false" ht="14.25" hidden="false" customHeight="true" outlineLevel="0" collapsed="false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</row>
    <row r="750" customFormat="false" ht="14.25" hidden="false" customHeight="true" outlineLevel="0" collapsed="false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</row>
    <row r="751" customFormat="false" ht="14.25" hidden="false" customHeight="true" outlineLevel="0" collapsed="false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</row>
    <row r="752" customFormat="false" ht="14.25" hidden="false" customHeight="true" outlineLevel="0" collapsed="false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</row>
    <row r="753" customFormat="false" ht="14.25" hidden="false" customHeight="true" outlineLevel="0" collapsed="false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</row>
    <row r="754" customFormat="false" ht="14.25" hidden="false" customHeight="true" outlineLevel="0" collapsed="false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</row>
    <row r="755" customFormat="false" ht="14.25" hidden="false" customHeight="true" outlineLevel="0" collapsed="false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</row>
    <row r="756" customFormat="false" ht="14.25" hidden="false" customHeight="true" outlineLevel="0" collapsed="false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</row>
    <row r="757" customFormat="false" ht="14.25" hidden="false" customHeight="true" outlineLevel="0" collapsed="false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</row>
    <row r="758" customFormat="false" ht="14.25" hidden="false" customHeight="true" outlineLevel="0" collapsed="false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</row>
    <row r="759" customFormat="false" ht="14.25" hidden="false" customHeight="true" outlineLevel="0" collapsed="false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</row>
    <row r="760" customFormat="false" ht="14.25" hidden="false" customHeight="true" outlineLevel="0" collapsed="false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</row>
    <row r="761" customFormat="false" ht="14.25" hidden="false" customHeight="true" outlineLevel="0" collapsed="false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</row>
    <row r="762" customFormat="false" ht="14.25" hidden="false" customHeight="true" outlineLevel="0" collapsed="false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</row>
    <row r="763" customFormat="false" ht="14.25" hidden="false" customHeight="true" outlineLevel="0" collapsed="false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</row>
    <row r="764" customFormat="false" ht="14.25" hidden="false" customHeight="true" outlineLevel="0" collapsed="false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</row>
    <row r="765" customFormat="false" ht="14.25" hidden="false" customHeight="true" outlineLevel="0" collapsed="false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</row>
    <row r="766" customFormat="false" ht="14.25" hidden="false" customHeight="true" outlineLevel="0" collapsed="false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</row>
    <row r="767" customFormat="false" ht="14.25" hidden="false" customHeight="true" outlineLevel="0" collapsed="false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</row>
    <row r="768" customFormat="false" ht="14.25" hidden="false" customHeight="true" outlineLevel="0" collapsed="false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</row>
    <row r="769" customFormat="false" ht="14.25" hidden="false" customHeight="true" outlineLevel="0" collapsed="false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</row>
    <row r="770" customFormat="false" ht="14.25" hidden="false" customHeight="true" outlineLevel="0" collapsed="false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</row>
    <row r="771" customFormat="false" ht="14.25" hidden="false" customHeight="true" outlineLevel="0" collapsed="false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</row>
    <row r="772" customFormat="false" ht="14.25" hidden="false" customHeight="true" outlineLevel="0" collapsed="false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</row>
    <row r="773" customFormat="false" ht="14.25" hidden="false" customHeight="true" outlineLevel="0" collapsed="false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</row>
    <row r="774" customFormat="false" ht="14.25" hidden="false" customHeight="true" outlineLevel="0" collapsed="false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</row>
    <row r="775" customFormat="false" ht="14.25" hidden="false" customHeight="true" outlineLevel="0" collapsed="false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</row>
    <row r="776" customFormat="false" ht="14.25" hidden="false" customHeight="true" outlineLevel="0" collapsed="false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</row>
    <row r="777" customFormat="false" ht="14.25" hidden="false" customHeight="true" outlineLevel="0" collapsed="false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</row>
    <row r="778" customFormat="false" ht="14.25" hidden="false" customHeight="true" outlineLevel="0" collapsed="false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</row>
    <row r="779" customFormat="false" ht="14.25" hidden="false" customHeight="true" outlineLevel="0" collapsed="false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</row>
    <row r="780" customFormat="false" ht="14.25" hidden="false" customHeight="true" outlineLevel="0" collapsed="false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</row>
    <row r="781" customFormat="false" ht="14.25" hidden="false" customHeight="true" outlineLevel="0" collapsed="false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</row>
    <row r="782" customFormat="false" ht="14.25" hidden="false" customHeight="true" outlineLevel="0" collapsed="false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</row>
    <row r="783" customFormat="false" ht="14.25" hidden="false" customHeight="true" outlineLevel="0" collapsed="false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</row>
    <row r="784" customFormat="false" ht="14.25" hidden="false" customHeight="true" outlineLevel="0" collapsed="false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</row>
    <row r="785" customFormat="false" ht="14.25" hidden="false" customHeight="true" outlineLevel="0" collapsed="false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</row>
    <row r="786" customFormat="false" ht="14.25" hidden="false" customHeight="true" outlineLevel="0" collapsed="false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</row>
    <row r="787" customFormat="false" ht="14.25" hidden="false" customHeight="true" outlineLevel="0" collapsed="false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</row>
    <row r="788" customFormat="false" ht="14.25" hidden="false" customHeight="true" outlineLevel="0" collapsed="false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</row>
    <row r="789" customFormat="false" ht="14.25" hidden="false" customHeight="true" outlineLevel="0" collapsed="false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</row>
    <row r="790" customFormat="false" ht="14.25" hidden="false" customHeight="true" outlineLevel="0" collapsed="false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</row>
    <row r="791" customFormat="false" ht="14.25" hidden="false" customHeight="true" outlineLevel="0" collapsed="false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</row>
    <row r="792" customFormat="false" ht="14.25" hidden="false" customHeight="true" outlineLevel="0" collapsed="false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</row>
    <row r="793" customFormat="false" ht="14.25" hidden="false" customHeight="true" outlineLevel="0" collapsed="false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</row>
    <row r="794" customFormat="false" ht="14.25" hidden="false" customHeight="true" outlineLevel="0" collapsed="false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</row>
    <row r="795" customFormat="false" ht="14.25" hidden="false" customHeight="true" outlineLevel="0" collapsed="false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</row>
    <row r="796" customFormat="false" ht="14.25" hidden="false" customHeight="true" outlineLevel="0" collapsed="false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</row>
    <row r="797" customFormat="false" ht="14.25" hidden="false" customHeight="true" outlineLevel="0" collapsed="false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</row>
    <row r="798" customFormat="false" ht="14.25" hidden="false" customHeight="true" outlineLevel="0" collapsed="false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</row>
    <row r="799" customFormat="false" ht="14.25" hidden="false" customHeight="true" outlineLevel="0" collapsed="false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</row>
    <row r="800" customFormat="false" ht="14.25" hidden="false" customHeight="true" outlineLevel="0" collapsed="false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</row>
    <row r="801" customFormat="false" ht="14.25" hidden="false" customHeight="true" outlineLevel="0" collapsed="false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</row>
    <row r="802" customFormat="false" ht="14.25" hidden="false" customHeight="true" outlineLevel="0" collapsed="false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</row>
    <row r="803" customFormat="false" ht="14.25" hidden="false" customHeight="true" outlineLevel="0" collapsed="false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</row>
    <row r="804" customFormat="false" ht="14.25" hidden="false" customHeight="true" outlineLevel="0" collapsed="false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</row>
    <row r="805" customFormat="false" ht="14.25" hidden="false" customHeight="true" outlineLevel="0" collapsed="false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</row>
    <row r="806" customFormat="false" ht="14.25" hidden="false" customHeight="true" outlineLevel="0" collapsed="false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</row>
    <row r="807" customFormat="false" ht="14.25" hidden="false" customHeight="true" outlineLevel="0" collapsed="false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</row>
    <row r="808" customFormat="false" ht="14.25" hidden="false" customHeight="true" outlineLevel="0" collapsed="false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</row>
    <row r="809" customFormat="false" ht="14.25" hidden="false" customHeight="true" outlineLevel="0" collapsed="false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</row>
    <row r="810" customFormat="false" ht="14.25" hidden="false" customHeight="true" outlineLevel="0" collapsed="false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</row>
    <row r="811" customFormat="false" ht="14.25" hidden="false" customHeight="true" outlineLevel="0" collapsed="false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</row>
    <row r="812" customFormat="false" ht="14.25" hidden="false" customHeight="true" outlineLevel="0" collapsed="false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</row>
    <row r="813" customFormat="false" ht="14.25" hidden="false" customHeight="true" outlineLevel="0" collapsed="false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</row>
    <row r="814" customFormat="false" ht="14.25" hidden="false" customHeight="true" outlineLevel="0" collapsed="false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</row>
    <row r="815" customFormat="false" ht="14.25" hidden="false" customHeight="true" outlineLevel="0" collapsed="false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</row>
    <row r="816" customFormat="false" ht="14.25" hidden="false" customHeight="true" outlineLevel="0" collapsed="false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</row>
    <row r="817" customFormat="false" ht="14.25" hidden="false" customHeight="true" outlineLevel="0" collapsed="false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</row>
    <row r="818" customFormat="false" ht="14.25" hidden="false" customHeight="true" outlineLevel="0" collapsed="false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</row>
    <row r="819" customFormat="false" ht="14.25" hidden="false" customHeight="true" outlineLevel="0" collapsed="false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</row>
    <row r="820" customFormat="false" ht="14.25" hidden="false" customHeight="true" outlineLevel="0" collapsed="false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</row>
    <row r="821" customFormat="false" ht="14.25" hidden="false" customHeight="true" outlineLevel="0" collapsed="false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</row>
    <row r="822" customFormat="false" ht="14.25" hidden="false" customHeight="true" outlineLevel="0" collapsed="false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</row>
    <row r="823" customFormat="false" ht="14.25" hidden="false" customHeight="true" outlineLevel="0" collapsed="false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</row>
    <row r="824" customFormat="false" ht="14.25" hidden="false" customHeight="true" outlineLevel="0" collapsed="false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</row>
    <row r="825" customFormat="false" ht="14.25" hidden="false" customHeight="true" outlineLevel="0" collapsed="false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</row>
    <row r="826" customFormat="false" ht="14.25" hidden="false" customHeight="true" outlineLevel="0" collapsed="false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</row>
    <row r="827" customFormat="false" ht="14.25" hidden="false" customHeight="true" outlineLevel="0" collapsed="false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</row>
    <row r="828" customFormat="false" ht="14.25" hidden="false" customHeight="true" outlineLevel="0" collapsed="false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</row>
    <row r="829" customFormat="false" ht="14.25" hidden="false" customHeight="true" outlineLevel="0" collapsed="false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</row>
    <row r="830" customFormat="false" ht="14.25" hidden="false" customHeight="true" outlineLevel="0" collapsed="false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</row>
    <row r="831" customFormat="false" ht="14.25" hidden="false" customHeight="true" outlineLevel="0" collapsed="false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</row>
    <row r="832" customFormat="false" ht="14.25" hidden="false" customHeight="true" outlineLevel="0" collapsed="false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</row>
    <row r="833" customFormat="false" ht="14.25" hidden="false" customHeight="true" outlineLevel="0" collapsed="false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</row>
    <row r="834" customFormat="false" ht="14.25" hidden="false" customHeight="true" outlineLevel="0" collapsed="false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</row>
    <row r="835" customFormat="false" ht="14.25" hidden="false" customHeight="true" outlineLevel="0" collapsed="false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</row>
    <row r="836" customFormat="false" ht="14.25" hidden="false" customHeight="true" outlineLevel="0" collapsed="false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</row>
    <row r="837" customFormat="false" ht="14.25" hidden="false" customHeight="true" outlineLevel="0" collapsed="false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</row>
    <row r="838" customFormat="false" ht="14.25" hidden="false" customHeight="true" outlineLevel="0" collapsed="false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</row>
    <row r="839" customFormat="false" ht="14.25" hidden="false" customHeight="true" outlineLevel="0" collapsed="false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</row>
    <row r="840" customFormat="false" ht="14.25" hidden="false" customHeight="true" outlineLevel="0" collapsed="false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</row>
    <row r="841" customFormat="false" ht="14.25" hidden="false" customHeight="true" outlineLevel="0" collapsed="false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</row>
    <row r="842" customFormat="false" ht="14.25" hidden="false" customHeight="true" outlineLevel="0" collapsed="false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</row>
    <row r="843" customFormat="false" ht="14.25" hidden="false" customHeight="true" outlineLevel="0" collapsed="false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</row>
    <row r="844" customFormat="false" ht="14.25" hidden="false" customHeight="true" outlineLevel="0" collapsed="false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</row>
    <row r="845" customFormat="false" ht="14.25" hidden="false" customHeight="true" outlineLevel="0" collapsed="false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</row>
    <row r="846" customFormat="false" ht="14.25" hidden="false" customHeight="true" outlineLevel="0" collapsed="false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</row>
    <row r="847" customFormat="false" ht="14.25" hidden="false" customHeight="true" outlineLevel="0" collapsed="false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</row>
    <row r="848" customFormat="false" ht="14.25" hidden="false" customHeight="true" outlineLevel="0" collapsed="false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</row>
    <row r="849" customFormat="false" ht="14.25" hidden="false" customHeight="true" outlineLevel="0" collapsed="false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</row>
    <row r="850" customFormat="false" ht="14.25" hidden="false" customHeight="true" outlineLevel="0" collapsed="false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</row>
    <row r="851" customFormat="false" ht="14.25" hidden="false" customHeight="true" outlineLevel="0" collapsed="false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</row>
    <row r="852" customFormat="false" ht="14.25" hidden="false" customHeight="true" outlineLevel="0" collapsed="false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</row>
    <row r="853" customFormat="false" ht="14.25" hidden="false" customHeight="true" outlineLevel="0" collapsed="false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</row>
    <row r="854" customFormat="false" ht="14.25" hidden="false" customHeight="true" outlineLevel="0" collapsed="false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</row>
    <row r="855" customFormat="false" ht="14.25" hidden="false" customHeight="true" outlineLevel="0" collapsed="false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</row>
    <row r="856" customFormat="false" ht="14.25" hidden="false" customHeight="true" outlineLevel="0" collapsed="false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</row>
    <row r="857" customFormat="false" ht="14.25" hidden="false" customHeight="true" outlineLevel="0" collapsed="false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</row>
    <row r="858" customFormat="false" ht="14.25" hidden="false" customHeight="true" outlineLevel="0" collapsed="false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</row>
    <row r="859" customFormat="false" ht="14.25" hidden="false" customHeight="true" outlineLevel="0" collapsed="false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</row>
    <row r="860" customFormat="false" ht="14.25" hidden="false" customHeight="true" outlineLevel="0" collapsed="false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</row>
    <row r="861" customFormat="false" ht="14.25" hidden="false" customHeight="true" outlineLevel="0" collapsed="false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</row>
    <row r="862" customFormat="false" ht="14.25" hidden="false" customHeight="true" outlineLevel="0" collapsed="false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</row>
    <row r="863" customFormat="false" ht="14.25" hidden="false" customHeight="true" outlineLevel="0" collapsed="false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</row>
    <row r="864" customFormat="false" ht="14.25" hidden="false" customHeight="true" outlineLevel="0" collapsed="false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</row>
    <row r="865" customFormat="false" ht="14.25" hidden="false" customHeight="true" outlineLevel="0" collapsed="false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</row>
    <row r="866" customFormat="false" ht="14.25" hidden="false" customHeight="true" outlineLevel="0" collapsed="false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</row>
    <row r="867" customFormat="false" ht="14.25" hidden="false" customHeight="true" outlineLevel="0" collapsed="false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</row>
    <row r="868" customFormat="false" ht="14.25" hidden="false" customHeight="true" outlineLevel="0" collapsed="false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</row>
    <row r="869" customFormat="false" ht="14.25" hidden="false" customHeight="true" outlineLevel="0" collapsed="false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</row>
    <row r="870" customFormat="false" ht="14.25" hidden="false" customHeight="true" outlineLevel="0" collapsed="false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</row>
    <row r="871" customFormat="false" ht="14.25" hidden="false" customHeight="true" outlineLevel="0" collapsed="false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</row>
    <row r="872" customFormat="false" ht="14.25" hidden="false" customHeight="true" outlineLevel="0" collapsed="false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</row>
    <row r="873" customFormat="false" ht="14.25" hidden="false" customHeight="true" outlineLevel="0" collapsed="false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</row>
    <row r="874" customFormat="false" ht="14.25" hidden="false" customHeight="true" outlineLevel="0" collapsed="false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</row>
    <row r="875" customFormat="false" ht="14.25" hidden="false" customHeight="true" outlineLevel="0" collapsed="false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</row>
    <row r="876" customFormat="false" ht="14.25" hidden="false" customHeight="true" outlineLevel="0" collapsed="false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</row>
    <row r="877" customFormat="false" ht="14.25" hidden="false" customHeight="true" outlineLevel="0" collapsed="false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</row>
    <row r="878" customFormat="false" ht="14.25" hidden="false" customHeight="true" outlineLevel="0" collapsed="false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</row>
    <row r="879" customFormat="false" ht="14.25" hidden="false" customHeight="true" outlineLevel="0" collapsed="false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</row>
    <row r="880" customFormat="false" ht="14.25" hidden="false" customHeight="true" outlineLevel="0" collapsed="false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</row>
    <row r="881" customFormat="false" ht="14.25" hidden="false" customHeight="true" outlineLevel="0" collapsed="false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</row>
    <row r="882" customFormat="false" ht="14.25" hidden="false" customHeight="true" outlineLevel="0" collapsed="false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</row>
    <row r="883" customFormat="false" ht="14.25" hidden="false" customHeight="true" outlineLevel="0" collapsed="false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</row>
    <row r="884" customFormat="false" ht="14.25" hidden="false" customHeight="true" outlineLevel="0" collapsed="false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</row>
    <row r="885" customFormat="false" ht="14.25" hidden="false" customHeight="true" outlineLevel="0" collapsed="false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</row>
    <row r="886" customFormat="false" ht="14.25" hidden="false" customHeight="true" outlineLevel="0" collapsed="false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</row>
    <row r="887" customFormat="false" ht="14.25" hidden="false" customHeight="true" outlineLevel="0" collapsed="false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</row>
    <row r="888" customFormat="false" ht="14.25" hidden="false" customHeight="true" outlineLevel="0" collapsed="false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</row>
    <row r="889" customFormat="false" ht="14.25" hidden="false" customHeight="true" outlineLevel="0" collapsed="false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</row>
    <row r="890" customFormat="false" ht="14.25" hidden="false" customHeight="true" outlineLevel="0" collapsed="false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</row>
    <row r="891" customFormat="false" ht="14.25" hidden="false" customHeight="true" outlineLevel="0" collapsed="false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</row>
    <row r="892" customFormat="false" ht="14.25" hidden="false" customHeight="true" outlineLevel="0" collapsed="false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</row>
    <row r="893" customFormat="false" ht="14.25" hidden="false" customHeight="true" outlineLevel="0" collapsed="false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</row>
    <row r="894" customFormat="false" ht="14.25" hidden="false" customHeight="true" outlineLevel="0" collapsed="false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</row>
    <row r="895" customFormat="false" ht="14.25" hidden="false" customHeight="true" outlineLevel="0" collapsed="false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</row>
    <row r="896" customFormat="false" ht="14.25" hidden="false" customHeight="true" outlineLevel="0" collapsed="false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</row>
    <row r="897" customFormat="false" ht="14.25" hidden="false" customHeight="true" outlineLevel="0" collapsed="false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</row>
    <row r="898" customFormat="false" ht="14.25" hidden="false" customHeight="true" outlineLevel="0" collapsed="false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</row>
    <row r="899" customFormat="false" ht="14.25" hidden="false" customHeight="true" outlineLevel="0" collapsed="false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</row>
    <row r="900" customFormat="false" ht="14.25" hidden="false" customHeight="true" outlineLevel="0" collapsed="false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</row>
    <row r="901" customFormat="false" ht="14.25" hidden="false" customHeight="true" outlineLevel="0" collapsed="false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</row>
    <row r="902" customFormat="false" ht="14.25" hidden="false" customHeight="true" outlineLevel="0" collapsed="false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</row>
    <row r="903" customFormat="false" ht="14.25" hidden="false" customHeight="true" outlineLevel="0" collapsed="false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</row>
    <row r="904" customFormat="false" ht="14.25" hidden="false" customHeight="true" outlineLevel="0" collapsed="false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</row>
    <row r="905" customFormat="false" ht="14.25" hidden="false" customHeight="true" outlineLevel="0" collapsed="false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</row>
    <row r="906" customFormat="false" ht="14.25" hidden="false" customHeight="true" outlineLevel="0" collapsed="false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</row>
    <row r="907" customFormat="false" ht="14.25" hidden="false" customHeight="true" outlineLevel="0" collapsed="false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</row>
    <row r="908" customFormat="false" ht="14.25" hidden="false" customHeight="true" outlineLevel="0" collapsed="false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</row>
    <row r="909" customFormat="false" ht="14.25" hidden="false" customHeight="true" outlineLevel="0" collapsed="false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</row>
    <row r="910" customFormat="false" ht="14.25" hidden="false" customHeight="true" outlineLevel="0" collapsed="false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</row>
    <row r="911" customFormat="false" ht="14.25" hidden="false" customHeight="true" outlineLevel="0" collapsed="false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</row>
    <row r="912" customFormat="false" ht="14.25" hidden="false" customHeight="true" outlineLevel="0" collapsed="false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</row>
    <row r="913" customFormat="false" ht="14.25" hidden="false" customHeight="true" outlineLevel="0" collapsed="false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</row>
    <row r="914" customFormat="false" ht="14.25" hidden="false" customHeight="true" outlineLevel="0" collapsed="false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</row>
    <row r="915" customFormat="false" ht="14.25" hidden="false" customHeight="true" outlineLevel="0" collapsed="false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</row>
    <row r="916" customFormat="false" ht="14.25" hidden="false" customHeight="true" outlineLevel="0" collapsed="false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</row>
    <row r="917" customFormat="false" ht="14.25" hidden="false" customHeight="true" outlineLevel="0" collapsed="false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</row>
    <row r="918" customFormat="false" ht="14.25" hidden="false" customHeight="true" outlineLevel="0" collapsed="false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</row>
    <row r="919" customFormat="false" ht="14.25" hidden="false" customHeight="true" outlineLevel="0" collapsed="false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</row>
    <row r="920" customFormat="false" ht="14.25" hidden="false" customHeight="true" outlineLevel="0" collapsed="false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</row>
    <row r="921" customFormat="false" ht="14.25" hidden="false" customHeight="true" outlineLevel="0" collapsed="false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</row>
    <row r="922" customFormat="false" ht="14.25" hidden="false" customHeight="true" outlineLevel="0" collapsed="false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</row>
    <row r="923" customFormat="false" ht="14.25" hidden="false" customHeight="true" outlineLevel="0" collapsed="false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</row>
    <row r="924" customFormat="false" ht="14.25" hidden="false" customHeight="true" outlineLevel="0" collapsed="false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</row>
    <row r="925" customFormat="false" ht="14.25" hidden="false" customHeight="true" outlineLevel="0" collapsed="false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</row>
    <row r="926" customFormat="false" ht="14.25" hidden="false" customHeight="true" outlineLevel="0" collapsed="false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</row>
    <row r="927" customFormat="false" ht="14.25" hidden="false" customHeight="true" outlineLevel="0" collapsed="false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</row>
    <row r="928" customFormat="false" ht="14.25" hidden="false" customHeight="true" outlineLevel="0" collapsed="false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</row>
    <row r="929" customFormat="false" ht="14.25" hidden="false" customHeight="true" outlineLevel="0" collapsed="false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</row>
    <row r="930" customFormat="false" ht="14.25" hidden="false" customHeight="true" outlineLevel="0" collapsed="false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</row>
    <row r="931" customFormat="false" ht="14.25" hidden="false" customHeight="true" outlineLevel="0" collapsed="false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</row>
    <row r="932" customFormat="false" ht="14.25" hidden="false" customHeight="true" outlineLevel="0" collapsed="false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</row>
    <row r="933" customFormat="false" ht="14.25" hidden="false" customHeight="true" outlineLevel="0" collapsed="false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</row>
    <row r="934" customFormat="false" ht="14.25" hidden="false" customHeight="true" outlineLevel="0" collapsed="false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</row>
    <row r="935" customFormat="false" ht="14.25" hidden="false" customHeight="true" outlineLevel="0" collapsed="false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</row>
    <row r="936" customFormat="false" ht="14.25" hidden="false" customHeight="true" outlineLevel="0" collapsed="false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</row>
    <row r="937" customFormat="false" ht="14.25" hidden="false" customHeight="true" outlineLevel="0" collapsed="false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</row>
    <row r="938" customFormat="false" ht="14.25" hidden="false" customHeight="true" outlineLevel="0" collapsed="false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</row>
    <row r="939" customFormat="false" ht="14.25" hidden="false" customHeight="true" outlineLevel="0" collapsed="false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</row>
    <row r="940" customFormat="false" ht="14.25" hidden="false" customHeight="true" outlineLevel="0" collapsed="false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</row>
    <row r="941" customFormat="false" ht="14.25" hidden="false" customHeight="true" outlineLevel="0" collapsed="false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</row>
    <row r="942" customFormat="false" ht="14.25" hidden="false" customHeight="true" outlineLevel="0" collapsed="false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</row>
    <row r="943" customFormat="false" ht="14.25" hidden="false" customHeight="true" outlineLevel="0" collapsed="false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</row>
    <row r="944" customFormat="false" ht="14.25" hidden="false" customHeight="true" outlineLevel="0" collapsed="false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</row>
    <row r="945" customFormat="false" ht="14.25" hidden="false" customHeight="true" outlineLevel="0" collapsed="false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</row>
    <row r="946" customFormat="false" ht="14.25" hidden="false" customHeight="true" outlineLevel="0" collapsed="false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</row>
    <row r="947" customFormat="false" ht="14.25" hidden="false" customHeight="true" outlineLevel="0" collapsed="false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</row>
    <row r="948" customFormat="false" ht="14.25" hidden="false" customHeight="true" outlineLevel="0" collapsed="false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</row>
    <row r="949" customFormat="false" ht="14.25" hidden="false" customHeight="true" outlineLevel="0" collapsed="false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</row>
    <row r="950" customFormat="false" ht="14.25" hidden="false" customHeight="true" outlineLevel="0" collapsed="false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</row>
    <row r="951" customFormat="false" ht="14.25" hidden="false" customHeight="true" outlineLevel="0" collapsed="false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</row>
    <row r="952" customFormat="false" ht="14.25" hidden="false" customHeight="true" outlineLevel="0" collapsed="false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</row>
    <row r="953" customFormat="false" ht="14.25" hidden="false" customHeight="true" outlineLevel="0" collapsed="false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</row>
    <row r="954" customFormat="false" ht="14.25" hidden="false" customHeight="true" outlineLevel="0" collapsed="false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</row>
    <row r="955" customFormat="false" ht="14.25" hidden="false" customHeight="true" outlineLevel="0" collapsed="false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</row>
    <row r="956" customFormat="false" ht="14.25" hidden="false" customHeight="true" outlineLevel="0" collapsed="false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</row>
    <row r="957" customFormat="false" ht="14.25" hidden="false" customHeight="true" outlineLevel="0" collapsed="false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</row>
    <row r="958" customFormat="false" ht="14.25" hidden="false" customHeight="true" outlineLevel="0" collapsed="false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</row>
    <row r="959" customFormat="false" ht="14.25" hidden="false" customHeight="true" outlineLevel="0" collapsed="false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</row>
    <row r="960" customFormat="false" ht="14.25" hidden="false" customHeight="true" outlineLevel="0" collapsed="false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</row>
    <row r="961" customFormat="false" ht="14.25" hidden="false" customHeight="true" outlineLevel="0" collapsed="false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</row>
    <row r="962" customFormat="false" ht="14.25" hidden="false" customHeight="true" outlineLevel="0" collapsed="false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</row>
    <row r="963" customFormat="false" ht="14.25" hidden="false" customHeight="true" outlineLevel="0" collapsed="false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</row>
    <row r="964" customFormat="false" ht="14.25" hidden="false" customHeight="true" outlineLevel="0" collapsed="false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</row>
    <row r="965" customFormat="false" ht="14.25" hidden="false" customHeight="true" outlineLevel="0" collapsed="false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</row>
    <row r="966" customFormat="false" ht="14.25" hidden="false" customHeight="true" outlineLevel="0" collapsed="false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</row>
    <row r="967" customFormat="false" ht="14.25" hidden="false" customHeight="true" outlineLevel="0" collapsed="false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</row>
    <row r="968" customFormat="false" ht="14.25" hidden="false" customHeight="true" outlineLevel="0" collapsed="false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</row>
    <row r="969" customFormat="false" ht="14.25" hidden="false" customHeight="true" outlineLevel="0" collapsed="false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</row>
    <row r="970" customFormat="false" ht="14.25" hidden="false" customHeight="true" outlineLevel="0" collapsed="false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</row>
    <row r="971" customFormat="false" ht="14.25" hidden="false" customHeight="true" outlineLevel="0" collapsed="false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</row>
    <row r="972" customFormat="false" ht="14.25" hidden="false" customHeight="true" outlineLevel="0" collapsed="false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</row>
    <row r="973" customFormat="false" ht="14.25" hidden="false" customHeight="true" outlineLevel="0" collapsed="false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</row>
    <row r="974" customFormat="false" ht="14.25" hidden="false" customHeight="true" outlineLevel="0" collapsed="false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</row>
    <row r="975" customFormat="false" ht="14.25" hidden="false" customHeight="true" outlineLevel="0" collapsed="false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</row>
    <row r="976" customFormat="false" ht="14.25" hidden="false" customHeight="true" outlineLevel="0" collapsed="false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</row>
    <row r="977" customFormat="false" ht="14.25" hidden="false" customHeight="true" outlineLevel="0" collapsed="false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</row>
    <row r="978" customFormat="false" ht="14.25" hidden="false" customHeight="true" outlineLevel="0" collapsed="false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</row>
    <row r="979" customFormat="false" ht="14.25" hidden="false" customHeight="true" outlineLevel="0" collapsed="false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</row>
    <row r="980" customFormat="false" ht="14.25" hidden="false" customHeight="true" outlineLevel="0" collapsed="false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</row>
    <row r="981" customFormat="false" ht="14.25" hidden="false" customHeight="true" outlineLevel="0" collapsed="false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</row>
    <row r="982" customFormat="false" ht="14.25" hidden="false" customHeight="true" outlineLevel="0" collapsed="false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</row>
    <row r="983" customFormat="false" ht="14.25" hidden="false" customHeight="true" outlineLevel="0" collapsed="false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</row>
    <row r="984" customFormat="false" ht="14.25" hidden="false" customHeight="true" outlineLevel="0" collapsed="false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</row>
    <row r="985" customFormat="false" ht="14.25" hidden="false" customHeight="true" outlineLevel="0" collapsed="false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</row>
    <row r="986" customFormat="false" ht="14.25" hidden="false" customHeight="true" outlineLevel="0" collapsed="false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</row>
    <row r="987" customFormat="false" ht="14.25" hidden="false" customHeight="true" outlineLevel="0" collapsed="false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</row>
    <row r="988" customFormat="false" ht="14.25" hidden="false" customHeight="true" outlineLevel="0" collapsed="false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</row>
    <row r="989" customFormat="false" ht="14.25" hidden="false" customHeight="true" outlineLevel="0" collapsed="false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</row>
    <row r="990" customFormat="false" ht="14.25" hidden="false" customHeight="true" outlineLevel="0" collapsed="false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</row>
    <row r="991" customFormat="false" ht="14.25" hidden="false" customHeight="true" outlineLevel="0" collapsed="false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</row>
    <row r="992" customFormat="false" ht="14.25" hidden="false" customHeight="true" outlineLevel="0" collapsed="false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</row>
    <row r="993" customFormat="false" ht="14.25" hidden="false" customHeight="true" outlineLevel="0" collapsed="false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</row>
    <row r="994" customFormat="false" ht="14.25" hidden="false" customHeight="true" outlineLevel="0" collapsed="false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</row>
    <row r="995" customFormat="false" ht="14.25" hidden="false" customHeight="true" outlineLevel="0" collapsed="false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</row>
    <row r="996" customFormat="false" ht="14.25" hidden="false" customHeight="true" outlineLevel="0" collapsed="false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</row>
    <row r="997" customFormat="false" ht="14.25" hidden="false" customHeight="true" outlineLevel="0" collapsed="false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</row>
    <row r="998" customFormat="false" ht="14.25" hidden="false" customHeight="true" outlineLevel="0" collapsed="false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</row>
    <row r="999" customFormat="false" ht="14.25" hidden="false" customHeight="true" outlineLevel="0" collapsed="false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</row>
    <row r="1000" customFormat="false" ht="14.25" hidden="false" customHeight="true" outlineLevel="0" collapsed="false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</row>
  </sheetData>
  <autoFilter ref="A6:AD99"/>
  <mergeCells count="83">
    <mergeCell ref="A1:J1"/>
    <mergeCell ref="A2:J2"/>
    <mergeCell ref="A3:J3"/>
    <mergeCell ref="B4:J4"/>
    <mergeCell ref="A5:J5"/>
    <mergeCell ref="A101:I101"/>
    <mergeCell ref="A121:I121"/>
    <mergeCell ref="A145:F145"/>
    <mergeCell ref="A146:F146"/>
    <mergeCell ref="A147:F147"/>
    <mergeCell ref="A148:F148"/>
    <mergeCell ref="A149:F149"/>
    <mergeCell ref="A150:F150"/>
    <mergeCell ref="A151:F151"/>
    <mergeCell ref="A152:F152"/>
    <mergeCell ref="A153:F153"/>
    <mergeCell ref="A154:F154"/>
    <mergeCell ref="A155:F155"/>
    <mergeCell ref="A156:F156"/>
    <mergeCell ref="A157:F157"/>
    <mergeCell ref="A158:F158"/>
    <mergeCell ref="A159:F159"/>
    <mergeCell ref="A160:F160"/>
    <mergeCell ref="A161:F161"/>
    <mergeCell ref="A162:F162"/>
    <mergeCell ref="A163:F163"/>
    <mergeCell ref="A164:F164"/>
    <mergeCell ref="A165:F165"/>
    <mergeCell ref="A166:F166"/>
    <mergeCell ref="A167:F167"/>
    <mergeCell ref="A168:F168"/>
    <mergeCell ref="A169:F169"/>
    <mergeCell ref="A170:F170"/>
    <mergeCell ref="A171:F171"/>
    <mergeCell ref="A172:F172"/>
    <mergeCell ref="A173:F173"/>
    <mergeCell ref="A174:F174"/>
    <mergeCell ref="A175:F175"/>
    <mergeCell ref="A176:F176"/>
    <mergeCell ref="A177:F177"/>
    <mergeCell ref="A178:F178"/>
    <mergeCell ref="A179:F179"/>
    <mergeCell ref="A180:F180"/>
    <mergeCell ref="A181:F181"/>
    <mergeCell ref="A182:F182"/>
    <mergeCell ref="A183:F183"/>
    <mergeCell ref="A184:F184"/>
    <mergeCell ref="A185:F185"/>
    <mergeCell ref="A186:F186"/>
    <mergeCell ref="A187:F187"/>
    <mergeCell ref="A188:F188"/>
    <mergeCell ref="A189:F189"/>
    <mergeCell ref="A190:F190"/>
    <mergeCell ref="A191:F191"/>
    <mergeCell ref="A192:F192"/>
    <mergeCell ref="A193:F193"/>
    <mergeCell ref="A194:F194"/>
    <mergeCell ref="A195:F195"/>
    <mergeCell ref="A196:F196"/>
    <mergeCell ref="A197:F197"/>
    <mergeCell ref="A198:F198"/>
    <mergeCell ref="A199:F199"/>
    <mergeCell ref="A200:F200"/>
    <mergeCell ref="A201:F201"/>
    <mergeCell ref="A202:F202"/>
    <mergeCell ref="A203:F203"/>
    <mergeCell ref="A204:F204"/>
    <mergeCell ref="A205:F205"/>
    <mergeCell ref="A206:F206"/>
    <mergeCell ref="A207:F207"/>
    <mergeCell ref="A208:F208"/>
    <mergeCell ref="A209:F209"/>
    <mergeCell ref="A210:F210"/>
    <mergeCell ref="A211:F211"/>
    <mergeCell ref="A212:F212"/>
    <mergeCell ref="A213:F213"/>
    <mergeCell ref="A214:F214"/>
    <mergeCell ref="A215:F215"/>
    <mergeCell ref="A216:F216"/>
    <mergeCell ref="A217:F217"/>
    <mergeCell ref="A218:F218"/>
    <mergeCell ref="A219:F219"/>
    <mergeCell ref="A220:F220"/>
  </mergeCells>
  <dataValidations count="4">
    <dataValidation allowBlank="true" errorStyle="stop" operator="between" showDropDown="false" showErrorMessage="false" showInputMessage="false" sqref="D7:D86 D103:D112 D123:D132" type="list">
      <formula1>"AGP,CLH,CLT,COM,CTD,CTI,DES,DISP,ELE,ESG,EST,EXM,EXQ,EXR,FRQ,REV,VAGO"</formula1>
      <formula2>0</formula2>
    </dataValidation>
    <dataValidation allowBlank="true" errorStyle="stop" operator="between" showDropDown="false" showErrorMessage="false" showInputMessage="false" sqref="B103:B112" type="list">
      <formula1>"FDA,FDA-1,FDA-2,FDA-3,FDA-4"</formula1>
      <formula2>0</formula2>
    </dataValidation>
    <dataValidation allowBlank="true" errorStyle="stop" operator="between" showDropDown="false" showErrorMessage="false" showInputMessage="false" sqref="B7:B86" type="list">
      <formula1>"DAS,DAS-1,DAS-2,DAS-3,DAS-4,DAS-5,CAA-1,CAA-2,CAA-3,CAA-4,CAA-5"</formula1>
      <formula2>0</formula2>
    </dataValidation>
    <dataValidation allowBlank="true" errorStyle="stop" operator="between" showDropDown="false" showErrorMessage="false" showInputMessage="false" sqref="B123:B132" type="list">
      <formula1>"FGS-1,FGS-2,FGS-3,FGA-1,FGA-2,FGA-3"</formula1>
      <formula2>0</formula2>
    </dataValidation>
  </dataValidation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true">
    <pageSetUpPr fitToPage="false"/>
  </sheetPr>
  <dimension ref="A1:AD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328125" defaultRowHeight="15" zeroHeight="false" outlineLevelRow="0" outlineLevelCol="0"/>
  <cols>
    <col collapsed="false" customWidth="true" hidden="false" outlineLevel="0" max="1" min="1" style="1" width="59.5"/>
    <col collapsed="false" customWidth="true" hidden="false" outlineLevel="0" max="2" min="2" style="1" width="12"/>
    <col collapsed="false" customWidth="true" hidden="false" outlineLevel="0" max="3" min="3" style="1" width="17.37"/>
    <col collapsed="false" customWidth="true" hidden="false" outlineLevel="0" max="4" min="4" style="1" width="14.5"/>
    <col collapsed="false" customWidth="true" hidden="false" outlineLevel="0" max="5" min="5" style="1" width="9.87"/>
    <col collapsed="false" customWidth="true" hidden="false" outlineLevel="0" max="6" min="6" style="1" width="39.75"/>
    <col collapsed="false" customWidth="true" hidden="false" outlineLevel="0" max="7" min="7" style="1" width="19.88"/>
    <col collapsed="false" customWidth="true" hidden="false" outlineLevel="0" max="8" min="8" style="1" width="18.25"/>
    <col collapsed="false" customWidth="true" hidden="false" outlineLevel="0" max="9" min="9" style="1" width="17.88"/>
    <col collapsed="false" customWidth="true" hidden="false" outlineLevel="0" max="10" min="10" style="1" width="15"/>
    <col collapsed="false" customWidth="true" hidden="false" outlineLevel="0" max="16" min="11" style="1" width="8"/>
    <col collapsed="false" customWidth="true" hidden="false" outlineLevel="0" max="17" min="17" style="1" width="43.88"/>
    <col collapsed="false" customWidth="true" hidden="false" outlineLevel="0" max="30" min="18" style="1" width="8"/>
  </cols>
  <sheetData>
    <row r="1" customFormat="false" ht="14.25" hidden="false" customHeight="true" outlineLevel="0" collapsed="false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4"/>
      <c r="AC1" s="4"/>
      <c r="AD1" s="4"/>
    </row>
    <row r="2" customFormat="false" ht="14.25" hidden="false" customHeight="true" outlineLevel="0" collapsed="false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4"/>
      <c r="AC2" s="4"/>
      <c r="AD2" s="4"/>
    </row>
    <row r="3" customFormat="false" ht="14.25" hidden="false" customHeight="true" outlineLevel="0" collapsed="false">
      <c r="A3" s="5" t="s">
        <v>2</v>
      </c>
      <c r="B3" s="5"/>
      <c r="C3" s="5"/>
      <c r="D3" s="5"/>
      <c r="E3" s="5"/>
      <c r="F3" s="5"/>
      <c r="G3" s="5"/>
      <c r="H3" s="5"/>
      <c r="I3" s="5"/>
      <c r="J3" s="5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7"/>
      <c r="AA3" s="7"/>
      <c r="AB3" s="4"/>
      <c r="AC3" s="4"/>
      <c r="AD3" s="4"/>
    </row>
    <row r="4" customFormat="false" ht="14.25" hidden="false" customHeight="true" outlineLevel="0" collapsed="false">
      <c r="A4" s="8" t="s">
        <v>405</v>
      </c>
      <c r="B4" s="9"/>
      <c r="C4" s="9"/>
      <c r="D4" s="9"/>
      <c r="E4" s="9"/>
      <c r="F4" s="9"/>
      <c r="G4" s="9"/>
      <c r="H4" s="9"/>
      <c r="I4" s="9"/>
      <c r="J4" s="9"/>
      <c r="K4" s="10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customFormat="false" ht="15" hidden="false" customHeight="true" outlineLevel="0" collapsed="false">
      <c r="A5" s="11" t="s">
        <v>4</v>
      </c>
      <c r="B5" s="11"/>
      <c r="C5" s="11"/>
      <c r="D5" s="11"/>
      <c r="E5" s="11"/>
      <c r="F5" s="11"/>
      <c r="G5" s="11"/>
      <c r="H5" s="11"/>
      <c r="I5" s="11"/>
      <c r="J5" s="11"/>
      <c r="K5" s="12"/>
      <c r="L5" s="13"/>
      <c r="M5" s="14"/>
      <c r="N5" s="14"/>
      <c r="O5" s="14"/>
      <c r="P5" s="14"/>
      <c r="Q5" s="1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customFormat="false" ht="14.25" hidden="false" customHeight="true" outlineLevel="0" collapsed="false">
      <c r="A6" s="15" t="s">
        <v>5</v>
      </c>
      <c r="B6" s="15" t="s">
        <v>6</v>
      </c>
      <c r="C6" s="15" t="s">
        <v>7</v>
      </c>
      <c r="D6" s="15" t="s">
        <v>8</v>
      </c>
      <c r="E6" s="11" t="s">
        <v>9</v>
      </c>
      <c r="F6" s="15" t="s">
        <v>10</v>
      </c>
      <c r="G6" s="11" t="s">
        <v>11</v>
      </c>
      <c r="H6" s="11" t="s">
        <v>12</v>
      </c>
      <c r="I6" s="11" t="s">
        <v>13</v>
      </c>
      <c r="J6" s="11" t="s">
        <v>14</v>
      </c>
      <c r="K6" s="16"/>
      <c r="L6" s="18"/>
      <c r="M6" s="18"/>
      <c r="N6" s="18"/>
      <c r="O6" s="18"/>
      <c r="P6" s="18"/>
      <c r="Q6" s="18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</row>
    <row r="7" customFormat="false" ht="14.25" hidden="true" customHeight="true" outlineLevel="0" collapsed="false">
      <c r="A7" s="20" t="s">
        <v>15</v>
      </c>
      <c r="B7" s="21" t="s">
        <v>16</v>
      </c>
      <c r="C7" s="21" t="s">
        <v>17</v>
      </c>
      <c r="D7" s="21" t="s">
        <v>18</v>
      </c>
      <c r="E7" s="22" t="n">
        <v>1</v>
      </c>
      <c r="F7" s="20" t="s">
        <v>19</v>
      </c>
      <c r="G7" s="23" t="n">
        <v>0</v>
      </c>
      <c r="H7" s="24" t="n">
        <v>3526.4</v>
      </c>
      <c r="I7" s="24" t="n">
        <v>14105.6</v>
      </c>
      <c r="J7" s="25" t="n">
        <f aca="false">SUM(G7:I7)</f>
        <v>17632</v>
      </c>
      <c r="K7" s="26"/>
      <c r="L7" s="26"/>
      <c r="M7" s="26"/>
      <c r="N7" s="26"/>
      <c r="O7" s="26"/>
      <c r="P7" s="26"/>
      <c r="Q7" s="26"/>
      <c r="R7" s="28"/>
      <c r="S7" s="28"/>
      <c r="T7" s="28"/>
      <c r="U7" s="28"/>
      <c r="V7" s="28"/>
      <c r="W7" s="28"/>
      <c r="X7" s="28"/>
      <c r="Y7" s="28"/>
      <c r="Z7" s="28"/>
      <c r="AA7" s="10"/>
      <c r="AB7" s="10"/>
      <c r="AC7" s="10"/>
      <c r="AD7" s="10"/>
    </row>
    <row r="8" customFormat="false" ht="14.25" hidden="true" customHeight="true" outlineLevel="0" collapsed="false">
      <c r="A8" s="20" t="s">
        <v>398</v>
      </c>
      <c r="B8" s="21" t="s">
        <v>16</v>
      </c>
      <c r="C8" s="21" t="s">
        <v>17</v>
      </c>
      <c r="D8" s="21" t="s">
        <v>18</v>
      </c>
      <c r="E8" s="22" t="n">
        <v>1</v>
      </c>
      <c r="F8" s="20" t="s">
        <v>22</v>
      </c>
      <c r="G8" s="23" t="n">
        <v>0</v>
      </c>
      <c r="H8" s="24" t="n">
        <v>3016</v>
      </c>
      <c r="I8" s="24" t="n">
        <v>12064</v>
      </c>
      <c r="J8" s="25" t="n">
        <f aca="false">SUM(G8:I8)</f>
        <v>15080</v>
      </c>
      <c r="K8" s="26"/>
      <c r="L8" s="26"/>
      <c r="M8" s="26"/>
      <c r="N8" s="26"/>
      <c r="O8" s="26"/>
      <c r="P8" s="26"/>
      <c r="Q8" s="26"/>
      <c r="R8" s="28"/>
      <c r="S8" s="28"/>
      <c r="T8" s="28"/>
      <c r="U8" s="28"/>
      <c r="V8" s="28"/>
      <c r="W8" s="28"/>
      <c r="X8" s="28"/>
      <c r="Y8" s="28"/>
      <c r="Z8" s="28"/>
      <c r="AA8" s="10"/>
      <c r="AB8" s="10"/>
      <c r="AC8" s="10"/>
      <c r="AD8" s="10"/>
    </row>
    <row r="9" customFormat="false" ht="14.25" hidden="true" customHeight="true" outlineLevel="0" collapsed="false">
      <c r="A9" s="20" t="s">
        <v>399</v>
      </c>
      <c r="B9" s="21" t="s">
        <v>16</v>
      </c>
      <c r="C9" s="21" t="s">
        <v>17</v>
      </c>
      <c r="D9" s="21" t="s">
        <v>27</v>
      </c>
      <c r="E9" s="22" t="n">
        <v>1</v>
      </c>
      <c r="F9" s="20" t="s">
        <v>406</v>
      </c>
      <c r="G9" s="23" t="n">
        <v>0</v>
      </c>
      <c r="H9" s="24" t="n">
        <v>0</v>
      </c>
      <c r="I9" s="24" t="n">
        <v>12064</v>
      </c>
      <c r="J9" s="25" t="n">
        <f aca="false">SUM(G9:I9)</f>
        <v>12064</v>
      </c>
      <c r="K9" s="26"/>
      <c r="L9" s="26"/>
      <c r="M9" s="26"/>
      <c r="N9" s="26"/>
      <c r="O9" s="26"/>
      <c r="P9" s="26"/>
      <c r="Q9" s="26"/>
      <c r="R9" s="28"/>
      <c r="S9" s="28"/>
      <c r="T9" s="28"/>
      <c r="U9" s="28"/>
      <c r="V9" s="28"/>
      <c r="W9" s="28"/>
      <c r="X9" s="28"/>
      <c r="Y9" s="28"/>
      <c r="Z9" s="28"/>
      <c r="AA9" s="10"/>
      <c r="AB9" s="10"/>
      <c r="AC9" s="10"/>
      <c r="AD9" s="10"/>
    </row>
    <row r="10" customFormat="false" ht="14.25" hidden="true" customHeight="true" outlineLevel="0" collapsed="false">
      <c r="A10" s="20" t="s">
        <v>26</v>
      </c>
      <c r="B10" s="21" t="s">
        <v>16</v>
      </c>
      <c r="C10" s="21" t="s">
        <v>17</v>
      </c>
      <c r="D10" s="21" t="s">
        <v>91</v>
      </c>
      <c r="E10" s="22" t="n">
        <v>1</v>
      </c>
      <c r="F10" s="20"/>
      <c r="G10" s="23" t="n">
        <v>0</v>
      </c>
      <c r="H10" s="24" t="n">
        <v>0</v>
      </c>
      <c r="I10" s="24" t="n">
        <v>0</v>
      </c>
      <c r="J10" s="25" t="n">
        <f aca="false">SUM(G10:I10)</f>
        <v>0</v>
      </c>
      <c r="K10" s="26"/>
      <c r="L10" s="26"/>
      <c r="M10" s="26"/>
      <c r="N10" s="26"/>
      <c r="O10" s="26"/>
      <c r="P10" s="26"/>
      <c r="Q10" s="26"/>
      <c r="R10" s="28"/>
      <c r="S10" s="28"/>
      <c r="T10" s="28"/>
      <c r="U10" s="28"/>
      <c r="V10" s="28"/>
      <c r="W10" s="28"/>
      <c r="X10" s="28"/>
      <c r="Y10" s="28"/>
      <c r="Z10" s="28"/>
      <c r="AA10" s="10"/>
      <c r="AB10" s="10"/>
      <c r="AC10" s="10"/>
      <c r="AD10" s="10"/>
    </row>
    <row r="11" customFormat="false" ht="14.25" hidden="true" customHeight="true" outlineLevel="0" collapsed="false">
      <c r="A11" s="20" t="s">
        <v>33</v>
      </c>
      <c r="B11" s="21" t="s">
        <v>34</v>
      </c>
      <c r="C11" s="21" t="s">
        <v>17</v>
      </c>
      <c r="D11" s="21" t="s">
        <v>18</v>
      </c>
      <c r="E11" s="22" t="n">
        <v>1</v>
      </c>
      <c r="F11" s="20" t="s">
        <v>35</v>
      </c>
      <c r="G11" s="23" t="n">
        <v>0</v>
      </c>
      <c r="H11" s="24" t="n">
        <v>1695.65</v>
      </c>
      <c r="I11" s="24" t="n">
        <v>6782.62</v>
      </c>
      <c r="J11" s="25" t="n">
        <f aca="false">SUM(G11:I11)</f>
        <v>8478.27</v>
      </c>
      <c r="K11" s="26"/>
      <c r="L11" s="26"/>
      <c r="M11" s="26"/>
      <c r="N11" s="26"/>
      <c r="O11" s="26"/>
      <c r="P11" s="26"/>
      <c r="Q11" s="26"/>
      <c r="R11" s="28"/>
      <c r="S11" s="28"/>
      <c r="T11" s="28"/>
      <c r="U11" s="28"/>
      <c r="V11" s="28"/>
      <c r="W11" s="28"/>
      <c r="X11" s="28"/>
      <c r="Y11" s="28"/>
      <c r="Z11" s="28"/>
      <c r="AA11" s="10"/>
      <c r="AB11" s="10"/>
      <c r="AC11" s="10"/>
      <c r="AD11" s="10"/>
    </row>
    <row r="12" customFormat="false" ht="14.25" hidden="true" customHeight="true" outlineLevel="0" collapsed="false">
      <c r="A12" s="20" t="s">
        <v>36</v>
      </c>
      <c r="B12" s="21" t="s">
        <v>34</v>
      </c>
      <c r="C12" s="21" t="s">
        <v>17</v>
      </c>
      <c r="D12" s="21" t="s">
        <v>18</v>
      </c>
      <c r="E12" s="22" t="n">
        <v>1</v>
      </c>
      <c r="F12" s="20" t="s">
        <v>37</v>
      </c>
      <c r="G12" s="23" t="n">
        <v>0</v>
      </c>
      <c r="H12" s="24" t="n">
        <v>1695.65</v>
      </c>
      <c r="I12" s="24" t="n">
        <v>6782.62</v>
      </c>
      <c r="J12" s="25" t="n">
        <f aca="false">SUM(G12:I12)</f>
        <v>8478.27</v>
      </c>
      <c r="K12" s="26"/>
      <c r="L12" s="26"/>
      <c r="M12" s="26"/>
      <c r="N12" s="26"/>
      <c r="O12" s="26"/>
      <c r="P12" s="26"/>
      <c r="Q12" s="26"/>
      <c r="R12" s="28"/>
      <c r="S12" s="28"/>
      <c r="T12" s="28"/>
      <c r="U12" s="28"/>
      <c r="V12" s="28"/>
      <c r="W12" s="28"/>
      <c r="X12" s="28"/>
      <c r="Y12" s="28"/>
      <c r="Z12" s="28"/>
      <c r="AA12" s="10"/>
      <c r="AB12" s="10"/>
      <c r="AC12" s="10"/>
      <c r="AD12" s="10"/>
    </row>
    <row r="13" customFormat="false" ht="14.25" hidden="true" customHeight="true" outlineLevel="0" collapsed="false">
      <c r="A13" s="20" t="s">
        <v>39</v>
      </c>
      <c r="B13" s="37" t="s">
        <v>34</v>
      </c>
      <c r="C13" s="37" t="s">
        <v>17</v>
      </c>
      <c r="D13" s="37" t="s">
        <v>18</v>
      </c>
      <c r="E13" s="38" t="n">
        <v>1</v>
      </c>
      <c r="F13" s="20" t="s">
        <v>40</v>
      </c>
      <c r="G13" s="39" t="n">
        <v>0</v>
      </c>
      <c r="H13" s="40" t="n">
        <v>1695.65</v>
      </c>
      <c r="I13" s="40" t="n">
        <v>6782.62</v>
      </c>
      <c r="J13" s="41" t="n">
        <f aca="false">SUM(G13:I13)</f>
        <v>8478.27</v>
      </c>
      <c r="K13" s="12"/>
      <c r="L13" s="12"/>
      <c r="M13" s="12"/>
      <c r="N13" s="12"/>
      <c r="O13" s="12"/>
      <c r="P13" s="12"/>
      <c r="Q13" s="12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</row>
    <row r="14" customFormat="false" ht="14.25" hidden="true" customHeight="true" outlineLevel="0" collapsed="false">
      <c r="A14" s="20" t="s">
        <v>42</v>
      </c>
      <c r="B14" s="21" t="s">
        <v>34</v>
      </c>
      <c r="C14" s="21" t="s">
        <v>17</v>
      </c>
      <c r="D14" s="21" t="s">
        <v>18</v>
      </c>
      <c r="E14" s="22" t="n">
        <v>1</v>
      </c>
      <c r="F14" s="20" t="s">
        <v>407</v>
      </c>
      <c r="G14" s="23" t="n">
        <v>0</v>
      </c>
      <c r="H14" s="24" t="n">
        <v>1695.65</v>
      </c>
      <c r="I14" s="24" t="n">
        <v>6782.62</v>
      </c>
      <c r="J14" s="25" t="n">
        <f aca="false">SUM(G14:I14)</f>
        <v>8478.27</v>
      </c>
      <c r="K14" s="26"/>
      <c r="L14" s="26"/>
      <c r="M14" s="26"/>
      <c r="N14" s="26"/>
      <c r="O14" s="26"/>
      <c r="P14" s="26"/>
      <c r="Q14" s="26"/>
      <c r="R14" s="28"/>
      <c r="S14" s="28"/>
      <c r="T14" s="28"/>
      <c r="U14" s="28"/>
      <c r="V14" s="28"/>
      <c r="W14" s="28"/>
      <c r="X14" s="28"/>
      <c r="Y14" s="28"/>
      <c r="Z14" s="28"/>
      <c r="AA14" s="10"/>
      <c r="AB14" s="10"/>
      <c r="AC14" s="10"/>
      <c r="AD14" s="10"/>
    </row>
    <row r="15" customFormat="false" ht="14.25" hidden="true" customHeight="true" outlineLevel="0" collapsed="false">
      <c r="A15" s="20" t="s">
        <v>46</v>
      </c>
      <c r="B15" s="21" t="s">
        <v>34</v>
      </c>
      <c r="C15" s="21" t="s">
        <v>17</v>
      </c>
      <c r="D15" s="21" t="s">
        <v>27</v>
      </c>
      <c r="E15" s="22" t="n">
        <v>1</v>
      </c>
      <c r="F15" s="20" t="s">
        <v>47</v>
      </c>
      <c r="G15" s="23" t="n">
        <v>0</v>
      </c>
      <c r="H15" s="24" t="n">
        <v>0</v>
      </c>
      <c r="I15" s="24" t="n">
        <v>6782.62</v>
      </c>
      <c r="J15" s="25" t="n">
        <f aca="false">SUM(G15:I15)</f>
        <v>6782.62</v>
      </c>
      <c r="K15" s="26"/>
      <c r="L15" s="26"/>
      <c r="M15" s="26"/>
      <c r="N15" s="26"/>
      <c r="O15" s="26"/>
      <c r="P15" s="26"/>
      <c r="Q15" s="26"/>
      <c r="R15" s="28"/>
      <c r="S15" s="28"/>
      <c r="T15" s="28"/>
      <c r="U15" s="28"/>
      <c r="V15" s="28"/>
      <c r="W15" s="28"/>
      <c r="X15" s="28"/>
      <c r="Y15" s="28"/>
      <c r="Z15" s="28"/>
      <c r="AA15" s="10"/>
      <c r="AB15" s="10"/>
      <c r="AC15" s="10"/>
      <c r="AD15" s="10"/>
    </row>
    <row r="16" customFormat="false" ht="14.25" hidden="true" customHeight="true" outlineLevel="0" collapsed="false">
      <c r="A16" s="20" t="s">
        <v>50</v>
      </c>
      <c r="B16" s="21" t="s">
        <v>34</v>
      </c>
      <c r="C16" s="21" t="s">
        <v>17</v>
      </c>
      <c r="D16" s="21" t="s">
        <v>18</v>
      </c>
      <c r="E16" s="22" t="n">
        <v>1</v>
      </c>
      <c r="F16" s="20" t="s">
        <v>51</v>
      </c>
      <c r="G16" s="23" t="n">
        <v>0</v>
      </c>
      <c r="H16" s="24" t="n">
        <v>1695.65</v>
      </c>
      <c r="I16" s="24" t="n">
        <v>6782.62</v>
      </c>
      <c r="J16" s="25" t="n">
        <f aca="false">SUM(G16:I16)</f>
        <v>8478.27</v>
      </c>
      <c r="K16" s="26"/>
      <c r="L16" s="26"/>
      <c r="M16" s="26"/>
      <c r="N16" s="26"/>
      <c r="O16" s="26"/>
      <c r="P16" s="26"/>
      <c r="Q16" s="26"/>
      <c r="R16" s="28"/>
      <c r="S16" s="28"/>
      <c r="T16" s="28"/>
      <c r="U16" s="28"/>
      <c r="V16" s="28"/>
      <c r="W16" s="28"/>
      <c r="X16" s="28"/>
      <c r="Y16" s="28"/>
      <c r="Z16" s="28"/>
      <c r="AA16" s="10"/>
      <c r="AB16" s="10"/>
      <c r="AC16" s="10"/>
      <c r="AD16" s="10"/>
    </row>
    <row r="17" customFormat="false" ht="14.25" hidden="true" customHeight="true" outlineLevel="0" collapsed="false">
      <c r="A17" s="20" t="s">
        <v>54</v>
      </c>
      <c r="B17" s="121" t="s">
        <v>45</v>
      </c>
      <c r="C17" s="121" t="s">
        <v>17</v>
      </c>
      <c r="D17" s="121" t="s">
        <v>18</v>
      </c>
      <c r="E17" s="122" t="n">
        <v>1</v>
      </c>
      <c r="F17" s="123" t="s">
        <v>364</v>
      </c>
      <c r="G17" s="124" t="n">
        <v>0</v>
      </c>
      <c r="H17" s="125" t="n">
        <v>1310.28</v>
      </c>
      <c r="I17" s="125" t="n">
        <v>5241.11</v>
      </c>
      <c r="J17" s="126" t="n">
        <f aca="false">SUM(G17:I17)</f>
        <v>6551.39</v>
      </c>
      <c r="K17" s="127"/>
      <c r="L17" s="127"/>
      <c r="M17" s="127"/>
      <c r="N17" s="127"/>
      <c r="O17" s="127"/>
      <c r="P17" s="127"/>
      <c r="Q17" s="127"/>
      <c r="R17" s="128"/>
      <c r="S17" s="128"/>
      <c r="T17" s="128"/>
      <c r="U17" s="128"/>
      <c r="V17" s="128"/>
      <c r="W17" s="128"/>
      <c r="X17" s="128"/>
      <c r="Y17" s="128"/>
      <c r="Z17" s="128"/>
      <c r="AA17" s="129"/>
      <c r="AB17" s="129"/>
      <c r="AC17" s="129"/>
      <c r="AD17" s="129"/>
    </row>
    <row r="18" customFormat="false" ht="14.25" hidden="true" customHeight="true" outlineLevel="0" collapsed="false">
      <c r="A18" s="20" t="s">
        <v>58</v>
      </c>
      <c r="B18" s="121" t="s">
        <v>45</v>
      </c>
      <c r="C18" s="121" t="s">
        <v>17</v>
      </c>
      <c r="D18" s="121" t="s">
        <v>18</v>
      </c>
      <c r="E18" s="122" t="n">
        <v>1</v>
      </c>
      <c r="F18" s="123" t="s">
        <v>59</v>
      </c>
      <c r="G18" s="124" t="n">
        <v>0</v>
      </c>
      <c r="H18" s="125" t="n">
        <v>1310.28</v>
      </c>
      <c r="I18" s="125" t="n">
        <v>5241.11</v>
      </c>
      <c r="J18" s="126" t="n">
        <f aca="false">SUM(G18:I18)</f>
        <v>6551.39</v>
      </c>
      <c r="K18" s="127"/>
      <c r="L18" s="127"/>
      <c r="M18" s="127"/>
      <c r="N18" s="127"/>
      <c r="O18" s="127"/>
      <c r="P18" s="127"/>
      <c r="Q18" s="127"/>
      <c r="R18" s="128"/>
      <c r="S18" s="128"/>
      <c r="T18" s="128"/>
      <c r="U18" s="128"/>
      <c r="V18" s="128"/>
      <c r="W18" s="128"/>
      <c r="X18" s="128"/>
      <c r="Y18" s="128"/>
      <c r="Z18" s="128"/>
      <c r="AA18" s="129"/>
      <c r="AB18" s="129"/>
      <c r="AC18" s="129"/>
      <c r="AD18" s="129"/>
    </row>
    <row r="19" customFormat="false" ht="14.25" hidden="true" customHeight="true" outlineLevel="0" collapsed="false">
      <c r="A19" s="20" t="s">
        <v>62</v>
      </c>
      <c r="B19" s="130" t="s">
        <v>45</v>
      </c>
      <c r="C19" s="130" t="s">
        <v>17</v>
      </c>
      <c r="D19" s="130" t="s">
        <v>18</v>
      </c>
      <c r="E19" s="122" t="n">
        <v>1</v>
      </c>
      <c r="F19" s="123" t="s">
        <v>408</v>
      </c>
      <c r="G19" s="131" t="n">
        <v>0</v>
      </c>
      <c r="H19" s="132" t="n">
        <v>1310.28</v>
      </c>
      <c r="I19" s="132" t="n">
        <v>5241.11</v>
      </c>
      <c r="J19" s="126" t="n">
        <f aca="false">SUM(G19:I19)</f>
        <v>6551.39</v>
      </c>
      <c r="K19" s="133"/>
      <c r="L19" s="133"/>
      <c r="M19" s="133"/>
      <c r="N19" s="133"/>
      <c r="O19" s="133"/>
      <c r="P19" s="133"/>
      <c r="Q19" s="133"/>
      <c r="R19" s="128"/>
      <c r="S19" s="128"/>
      <c r="T19" s="128"/>
      <c r="U19" s="128"/>
      <c r="V19" s="128"/>
      <c r="W19" s="128"/>
      <c r="X19" s="128"/>
      <c r="Y19" s="128"/>
      <c r="Z19" s="128"/>
      <c r="AA19" s="128"/>
      <c r="AB19" s="128"/>
      <c r="AC19" s="128"/>
      <c r="AD19" s="128"/>
    </row>
    <row r="20" customFormat="false" ht="14.25" hidden="true" customHeight="true" outlineLevel="0" collapsed="false">
      <c r="A20" s="20" t="s">
        <v>66</v>
      </c>
      <c r="B20" s="121" t="s">
        <v>45</v>
      </c>
      <c r="C20" s="121" t="s">
        <v>17</v>
      </c>
      <c r="D20" s="121" t="s">
        <v>18</v>
      </c>
      <c r="E20" s="122" t="n">
        <v>1</v>
      </c>
      <c r="F20" s="123" t="s">
        <v>377</v>
      </c>
      <c r="G20" s="124" t="n">
        <v>0</v>
      </c>
      <c r="H20" s="125" t="n">
        <v>1310.28</v>
      </c>
      <c r="I20" s="125" t="n">
        <v>5241.11</v>
      </c>
      <c r="J20" s="126" t="n">
        <f aca="false">SUM(G20:I20)</f>
        <v>6551.39</v>
      </c>
      <c r="K20" s="127"/>
      <c r="L20" s="127"/>
      <c r="M20" s="127"/>
      <c r="N20" s="127"/>
      <c r="O20" s="127"/>
      <c r="P20" s="127"/>
      <c r="Q20" s="127"/>
      <c r="R20" s="128"/>
      <c r="S20" s="128"/>
      <c r="T20" s="128"/>
      <c r="U20" s="128"/>
      <c r="V20" s="128"/>
      <c r="W20" s="128"/>
      <c r="X20" s="128"/>
      <c r="Y20" s="128"/>
      <c r="Z20" s="128"/>
      <c r="AA20" s="129"/>
      <c r="AB20" s="129"/>
      <c r="AC20" s="129"/>
      <c r="AD20" s="129"/>
    </row>
    <row r="21" customFormat="false" ht="14.25" hidden="true" customHeight="true" outlineLevel="0" collapsed="false">
      <c r="A21" s="20" t="s">
        <v>70</v>
      </c>
      <c r="B21" s="121" t="s">
        <v>45</v>
      </c>
      <c r="C21" s="121" t="s">
        <v>17</v>
      </c>
      <c r="D21" s="121" t="s">
        <v>18</v>
      </c>
      <c r="E21" s="122" t="n">
        <v>1</v>
      </c>
      <c r="F21" s="123" t="s">
        <v>361</v>
      </c>
      <c r="G21" s="124" t="n">
        <v>0</v>
      </c>
      <c r="H21" s="125" t="n">
        <v>1310.28</v>
      </c>
      <c r="I21" s="125" t="n">
        <v>5241.11</v>
      </c>
      <c r="J21" s="126" t="n">
        <f aca="false">SUM(G21:I21)</f>
        <v>6551.39</v>
      </c>
      <c r="K21" s="127"/>
      <c r="L21" s="127"/>
      <c r="M21" s="127"/>
      <c r="N21" s="127"/>
      <c r="O21" s="127"/>
      <c r="P21" s="127"/>
      <c r="Q21" s="127"/>
      <c r="R21" s="128"/>
      <c r="S21" s="128"/>
      <c r="T21" s="128"/>
      <c r="U21" s="128"/>
      <c r="V21" s="128"/>
      <c r="W21" s="128"/>
      <c r="X21" s="128"/>
      <c r="Y21" s="128"/>
      <c r="Z21" s="128"/>
      <c r="AA21" s="129"/>
      <c r="AB21" s="129"/>
      <c r="AC21" s="129"/>
      <c r="AD21" s="129"/>
    </row>
    <row r="22" customFormat="false" ht="14.25" hidden="true" customHeight="true" outlineLevel="0" collapsed="false">
      <c r="A22" s="20" t="s">
        <v>66</v>
      </c>
      <c r="B22" s="121" t="s">
        <v>45</v>
      </c>
      <c r="C22" s="121" t="s">
        <v>17</v>
      </c>
      <c r="D22" s="121" t="s">
        <v>18</v>
      </c>
      <c r="E22" s="122" t="n">
        <v>1</v>
      </c>
      <c r="F22" s="123" t="s">
        <v>43</v>
      </c>
      <c r="G22" s="124" t="n">
        <v>0</v>
      </c>
      <c r="H22" s="125" t="n">
        <v>1310.28</v>
      </c>
      <c r="I22" s="125" t="n">
        <v>5241.11</v>
      </c>
      <c r="J22" s="126" t="n">
        <f aca="false">SUM(G22:I22)</f>
        <v>6551.39</v>
      </c>
      <c r="K22" s="127"/>
      <c r="L22" s="127"/>
      <c r="M22" s="127"/>
      <c r="N22" s="127"/>
      <c r="O22" s="127"/>
      <c r="P22" s="127"/>
      <c r="Q22" s="127"/>
      <c r="R22" s="128"/>
      <c r="S22" s="128"/>
      <c r="T22" s="128"/>
      <c r="U22" s="128"/>
      <c r="V22" s="128"/>
      <c r="W22" s="128"/>
      <c r="X22" s="128"/>
      <c r="Y22" s="128"/>
      <c r="Z22" s="128"/>
      <c r="AA22" s="129"/>
      <c r="AB22" s="129"/>
      <c r="AC22" s="129"/>
      <c r="AD22" s="129"/>
    </row>
    <row r="23" customFormat="false" ht="14.25" hidden="true" customHeight="true" outlineLevel="0" collapsed="false">
      <c r="A23" s="20" t="s">
        <v>76</v>
      </c>
      <c r="B23" s="121" t="s">
        <v>45</v>
      </c>
      <c r="C23" s="121" t="s">
        <v>17</v>
      </c>
      <c r="D23" s="121" t="s">
        <v>18</v>
      </c>
      <c r="E23" s="122" t="n">
        <v>1</v>
      </c>
      <c r="F23" s="123" t="s">
        <v>77</v>
      </c>
      <c r="G23" s="124" t="n">
        <v>0</v>
      </c>
      <c r="H23" s="125" t="n">
        <v>1310.28</v>
      </c>
      <c r="I23" s="125" t="n">
        <v>5241.11</v>
      </c>
      <c r="J23" s="126" t="n">
        <f aca="false">SUM(G23:I23)</f>
        <v>6551.39</v>
      </c>
      <c r="K23" s="127"/>
      <c r="L23" s="127"/>
      <c r="M23" s="127"/>
      <c r="N23" s="127"/>
      <c r="O23" s="127"/>
      <c r="P23" s="127"/>
      <c r="Q23" s="127"/>
      <c r="R23" s="128"/>
      <c r="S23" s="128"/>
      <c r="T23" s="128"/>
      <c r="U23" s="128"/>
      <c r="V23" s="128"/>
      <c r="W23" s="128"/>
      <c r="X23" s="128"/>
      <c r="Y23" s="128"/>
      <c r="Z23" s="128"/>
      <c r="AA23" s="129"/>
      <c r="AB23" s="129"/>
      <c r="AC23" s="129"/>
      <c r="AD23" s="129"/>
    </row>
    <row r="24" customFormat="false" ht="14.25" hidden="true" customHeight="true" outlineLevel="0" collapsed="false">
      <c r="A24" s="20" t="s">
        <v>393</v>
      </c>
      <c r="B24" s="121" t="s">
        <v>45</v>
      </c>
      <c r="C24" s="121" t="s">
        <v>17</v>
      </c>
      <c r="D24" s="121" t="s">
        <v>27</v>
      </c>
      <c r="E24" s="122" t="n">
        <v>1</v>
      </c>
      <c r="F24" s="123" t="s">
        <v>79</v>
      </c>
      <c r="G24" s="124" t="n">
        <v>0</v>
      </c>
      <c r="H24" s="125" t="n">
        <v>0</v>
      </c>
      <c r="I24" s="125" t="n">
        <v>5241.11</v>
      </c>
      <c r="J24" s="126" t="n">
        <f aca="false">SUM(G24:I24)</f>
        <v>5241.11</v>
      </c>
      <c r="K24" s="127"/>
      <c r="L24" s="127"/>
      <c r="M24" s="127"/>
      <c r="N24" s="127"/>
      <c r="O24" s="127"/>
      <c r="P24" s="127"/>
      <c r="Q24" s="127"/>
      <c r="R24" s="128"/>
      <c r="S24" s="128"/>
      <c r="T24" s="128"/>
      <c r="U24" s="128"/>
      <c r="V24" s="128"/>
      <c r="W24" s="128"/>
      <c r="X24" s="128"/>
      <c r="Y24" s="128"/>
      <c r="Z24" s="128"/>
      <c r="AA24" s="129"/>
      <c r="AB24" s="129"/>
      <c r="AC24" s="129"/>
      <c r="AD24" s="129"/>
    </row>
    <row r="25" customFormat="false" ht="14.25" hidden="true" customHeight="true" outlineLevel="0" collapsed="false">
      <c r="A25" s="20" t="s">
        <v>80</v>
      </c>
      <c r="B25" s="121" t="s">
        <v>45</v>
      </c>
      <c r="C25" s="121" t="s">
        <v>17</v>
      </c>
      <c r="D25" s="121" t="s">
        <v>18</v>
      </c>
      <c r="E25" s="122" t="n">
        <v>1</v>
      </c>
      <c r="F25" s="123" t="s">
        <v>81</v>
      </c>
      <c r="G25" s="124" t="n">
        <v>0</v>
      </c>
      <c r="H25" s="125" t="n">
        <v>1310.28</v>
      </c>
      <c r="I25" s="125" t="n">
        <v>5241.11</v>
      </c>
      <c r="J25" s="126" t="n">
        <f aca="false">SUM(G25:I25)</f>
        <v>6551.39</v>
      </c>
      <c r="K25" s="127"/>
      <c r="L25" s="127"/>
      <c r="M25" s="127"/>
      <c r="N25" s="127"/>
      <c r="O25" s="127"/>
      <c r="P25" s="127"/>
      <c r="Q25" s="127"/>
      <c r="R25" s="128"/>
      <c r="S25" s="128"/>
      <c r="T25" s="128"/>
      <c r="U25" s="128"/>
      <c r="V25" s="128"/>
      <c r="W25" s="128"/>
      <c r="X25" s="128"/>
      <c r="Y25" s="128"/>
      <c r="Z25" s="128"/>
      <c r="AA25" s="129"/>
      <c r="AB25" s="129"/>
      <c r="AC25" s="129"/>
      <c r="AD25" s="129"/>
    </row>
    <row r="26" customFormat="false" ht="14.25" hidden="true" customHeight="true" outlineLevel="0" collapsed="false">
      <c r="A26" s="20" t="s">
        <v>82</v>
      </c>
      <c r="B26" s="121" t="s">
        <v>45</v>
      </c>
      <c r="C26" s="121" t="s">
        <v>17</v>
      </c>
      <c r="D26" s="121" t="s">
        <v>18</v>
      </c>
      <c r="E26" s="122" t="n">
        <v>1</v>
      </c>
      <c r="F26" s="123" t="s">
        <v>401</v>
      </c>
      <c r="G26" s="124" t="n">
        <v>0</v>
      </c>
      <c r="H26" s="125" t="n">
        <v>1310.28</v>
      </c>
      <c r="I26" s="125" t="n">
        <v>5241.11</v>
      </c>
      <c r="J26" s="126" t="n">
        <f aca="false">SUM(G26:I26)</f>
        <v>6551.39</v>
      </c>
      <c r="K26" s="127"/>
      <c r="L26" s="127"/>
      <c r="M26" s="127"/>
      <c r="N26" s="127"/>
      <c r="O26" s="127"/>
      <c r="P26" s="127"/>
      <c r="Q26" s="127"/>
      <c r="R26" s="128"/>
      <c r="S26" s="128"/>
      <c r="T26" s="128"/>
      <c r="U26" s="128"/>
      <c r="V26" s="128"/>
      <c r="W26" s="128"/>
      <c r="X26" s="128"/>
      <c r="Y26" s="128"/>
      <c r="Z26" s="128"/>
      <c r="AA26" s="129"/>
      <c r="AB26" s="129"/>
      <c r="AC26" s="129"/>
      <c r="AD26" s="129"/>
    </row>
    <row r="27" customFormat="false" ht="14.25" hidden="true" customHeight="true" outlineLevel="0" collapsed="false">
      <c r="A27" s="20" t="s">
        <v>365</v>
      </c>
      <c r="B27" s="130" t="s">
        <v>45</v>
      </c>
      <c r="C27" s="130" t="s">
        <v>17</v>
      </c>
      <c r="D27" s="130" t="s">
        <v>27</v>
      </c>
      <c r="E27" s="122" t="n">
        <v>1</v>
      </c>
      <c r="F27" s="123" t="s">
        <v>28</v>
      </c>
      <c r="G27" s="131" t="n">
        <v>0</v>
      </c>
      <c r="H27" s="132" t="n">
        <v>0</v>
      </c>
      <c r="I27" s="132" t="n">
        <v>5241.11</v>
      </c>
      <c r="J27" s="126" t="n">
        <f aca="false">SUM(G27:I27)</f>
        <v>5241.11</v>
      </c>
      <c r="K27" s="12"/>
      <c r="L27" s="12"/>
      <c r="M27" s="12"/>
      <c r="N27" s="12"/>
      <c r="O27" s="12"/>
      <c r="P27" s="12"/>
      <c r="Q27" s="12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</row>
    <row r="28" customFormat="false" ht="14.25" hidden="true" customHeight="true" outlineLevel="0" collapsed="false">
      <c r="A28" s="20" t="s">
        <v>86</v>
      </c>
      <c r="B28" s="21" t="s">
        <v>49</v>
      </c>
      <c r="C28" s="21" t="s">
        <v>17</v>
      </c>
      <c r="D28" s="21" t="s">
        <v>18</v>
      </c>
      <c r="E28" s="22" t="n">
        <v>1</v>
      </c>
      <c r="F28" s="20" t="s">
        <v>87</v>
      </c>
      <c r="G28" s="23" t="n">
        <v>0</v>
      </c>
      <c r="H28" s="24" t="n">
        <v>1079.05</v>
      </c>
      <c r="I28" s="24" t="n">
        <v>4316.21</v>
      </c>
      <c r="J28" s="25" t="n">
        <f aca="false">SUM(G28:I28)</f>
        <v>5395.26</v>
      </c>
      <c r="K28" s="26"/>
      <c r="L28" s="26"/>
      <c r="M28" s="26"/>
      <c r="N28" s="26"/>
      <c r="O28" s="26"/>
      <c r="P28" s="26"/>
      <c r="Q28" s="26"/>
      <c r="R28" s="28"/>
      <c r="S28" s="28"/>
      <c r="T28" s="28"/>
      <c r="U28" s="28"/>
      <c r="V28" s="28"/>
      <c r="W28" s="28"/>
      <c r="X28" s="28"/>
      <c r="Y28" s="28"/>
      <c r="Z28" s="28"/>
      <c r="AA28" s="10"/>
      <c r="AB28" s="10"/>
      <c r="AC28" s="10"/>
      <c r="AD28" s="10"/>
    </row>
    <row r="29" customFormat="false" ht="14.25" hidden="true" customHeight="true" outlineLevel="0" collapsed="false">
      <c r="A29" s="20" t="s">
        <v>402</v>
      </c>
      <c r="B29" s="21" t="s">
        <v>49</v>
      </c>
      <c r="C29" s="21" t="s">
        <v>17</v>
      </c>
      <c r="D29" s="21" t="s">
        <v>18</v>
      </c>
      <c r="E29" s="22" t="n">
        <v>1</v>
      </c>
      <c r="F29" s="20" t="s">
        <v>409</v>
      </c>
      <c r="G29" s="23" t="n">
        <v>0</v>
      </c>
      <c r="H29" s="24" t="n">
        <v>1079.05</v>
      </c>
      <c r="I29" s="24" t="n">
        <v>4316.21</v>
      </c>
      <c r="J29" s="25" t="n">
        <f aca="false">SUM(G29:I29)</f>
        <v>5395.26</v>
      </c>
      <c r="K29" s="26"/>
      <c r="L29" s="26"/>
      <c r="M29" s="26"/>
      <c r="N29" s="26"/>
      <c r="O29" s="26"/>
      <c r="P29" s="26"/>
      <c r="Q29" s="26"/>
      <c r="R29" s="28"/>
      <c r="S29" s="28"/>
      <c r="T29" s="28"/>
      <c r="U29" s="28"/>
      <c r="V29" s="28"/>
      <c r="W29" s="28"/>
      <c r="X29" s="28"/>
      <c r="Y29" s="28"/>
      <c r="Z29" s="28"/>
      <c r="AA29" s="10"/>
      <c r="AB29" s="10"/>
      <c r="AC29" s="10"/>
      <c r="AD29" s="10"/>
    </row>
    <row r="30" customFormat="false" ht="14.25" hidden="true" customHeight="true" outlineLevel="0" collapsed="false">
      <c r="A30" s="20" t="s">
        <v>88</v>
      </c>
      <c r="B30" s="21" t="s">
        <v>49</v>
      </c>
      <c r="C30" s="21" t="s">
        <v>17</v>
      </c>
      <c r="D30" s="21" t="s">
        <v>18</v>
      </c>
      <c r="E30" s="22" t="n">
        <v>1</v>
      </c>
      <c r="F30" s="20" t="s">
        <v>89</v>
      </c>
      <c r="G30" s="23" t="n">
        <v>0</v>
      </c>
      <c r="H30" s="24" t="n">
        <v>1079.05</v>
      </c>
      <c r="I30" s="24" t="n">
        <v>4316.21</v>
      </c>
      <c r="J30" s="25" t="n">
        <f aca="false">SUM(G30:I30)</f>
        <v>5395.26</v>
      </c>
      <c r="K30" s="26"/>
      <c r="L30" s="26"/>
      <c r="M30" s="26"/>
      <c r="N30" s="26"/>
      <c r="O30" s="26"/>
      <c r="P30" s="26"/>
      <c r="Q30" s="26"/>
      <c r="R30" s="28"/>
      <c r="S30" s="28"/>
      <c r="T30" s="28"/>
      <c r="U30" s="28"/>
      <c r="V30" s="28"/>
      <c r="W30" s="28"/>
      <c r="X30" s="28"/>
      <c r="Y30" s="28"/>
      <c r="Z30" s="28"/>
      <c r="AA30" s="10"/>
      <c r="AB30" s="10"/>
      <c r="AC30" s="10"/>
      <c r="AD30" s="10"/>
    </row>
    <row r="31" customFormat="false" ht="14.25" hidden="true" customHeight="true" outlineLevel="0" collapsed="false">
      <c r="A31" s="20" t="s">
        <v>92</v>
      </c>
      <c r="B31" s="21" t="s">
        <v>49</v>
      </c>
      <c r="C31" s="21" t="s">
        <v>17</v>
      </c>
      <c r="D31" s="21" t="s">
        <v>18</v>
      </c>
      <c r="E31" s="22" t="n">
        <v>1</v>
      </c>
      <c r="F31" s="20" t="s">
        <v>93</v>
      </c>
      <c r="G31" s="23" t="n">
        <v>0</v>
      </c>
      <c r="H31" s="24" t="n">
        <v>1079.05</v>
      </c>
      <c r="I31" s="24" t="n">
        <v>4316.21</v>
      </c>
      <c r="J31" s="25" t="n">
        <f aca="false">SUM(G31:I31)</f>
        <v>5395.26</v>
      </c>
      <c r="K31" s="26"/>
      <c r="L31" s="26"/>
      <c r="M31" s="26"/>
      <c r="N31" s="26"/>
      <c r="O31" s="26"/>
      <c r="P31" s="26"/>
      <c r="Q31" s="26"/>
      <c r="R31" s="28"/>
      <c r="S31" s="28"/>
      <c r="T31" s="28"/>
      <c r="U31" s="28"/>
      <c r="V31" s="28"/>
      <c r="W31" s="28"/>
      <c r="X31" s="28"/>
      <c r="Y31" s="28"/>
      <c r="Z31" s="28"/>
      <c r="AA31" s="10"/>
      <c r="AB31" s="10"/>
      <c r="AC31" s="10"/>
      <c r="AD31" s="10"/>
    </row>
    <row r="32" customFormat="false" ht="14.25" hidden="true" customHeight="true" outlineLevel="0" collapsed="false">
      <c r="A32" s="20" t="s">
        <v>94</v>
      </c>
      <c r="B32" s="21" t="s">
        <v>49</v>
      </c>
      <c r="C32" s="21" t="s">
        <v>17</v>
      </c>
      <c r="D32" s="21" t="s">
        <v>18</v>
      </c>
      <c r="E32" s="22" t="n">
        <v>1</v>
      </c>
      <c r="F32" s="20" t="s">
        <v>366</v>
      </c>
      <c r="G32" s="23" t="n">
        <v>0</v>
      </c>
      <c r="H32" s="24" t="n">
        <v>1079.05</v>
      </c>
      <c r="I32" s="24" t="n">
        <v>4316.21</v>
      </c>
      <c r="J32" s="25" t="n">
        <f aca="false">SUM(G32:I32)</f>
        <v>5395.26</v>
      </c>
      <c r="K32" s="26"/>
      <c r="L32" s="26"/>
      <c r="M32" s="26"/>
      <c r="N32" s="26"/>
      <c r="O32" s="26"/>
      <c r="P32" s="26"/>
      <c r="Q32" s="26"/>
      <c r="R32" s="28"/>
      <c r="S32" s="28"/>
      <c r="T32" s="28"/>
      <c r="U32" s="28"/>
      <c r="V32" s="28"/>
      <c r="W32" s="28"/>
      <c r="X32" s="28"/>
      <c r="Y32" s="28"/>
      <c r="Z32" s="28"/>
      <c r="AA32" s="10"/>
      <c r="AB32" s="10"/>
      <c r="AC32" s="10"/>
      <c r="AD32" s="10"/>
    </row>
    <row r="33" customFormat="false" ht="14.25" hidden="true" customHeight="true" outlineLevel="0" collapsed="false">
      <c r="A33" s="20" t="s">
        <v>96</v>
      </c>
      <c r="B33" s="21" t="s">
        <v>53</v>
      </c>
      <c r="C33" s="21" t="s">
        <v>17</v>
      </c>
      <c r="D33" s="21" t="s">
        <v>18</v>
      </c>
      <c r="E33" s="22" t="n">
        <v>1</v>
      </c>
      <c r="F33" s="20" t="s">
        <v>97</v>
      </c>
      <c r="G33" s="23" t="n">
        <v>0</v>
      </c>
      <c r="H33" s="24" t="n">
        <v>936.46</v>
      </c>
      <c r="I33" s="24" t="n">
        <v>3745.85</v>
      </c>
      <c r="J33" s="25" t="n">
        <f aca="false">SUM(G33:I33)</f>
        <v>4682.31</v>
      </c>
      <c r="K33" s="26"/>
      <c r="L33" s="26"/>
      <c r="M33" s="26"/>
      <c r="N33" s="26"/>
      <c r="O33" s="26"/>
      <c r="P33" s="26"/>
      <c r="Q33" s="26"/>
      <c r="R33" s="28"/>
      <c r="S33" s="28"/>
      <c r="T33" s="28"/>
      <c r="U33" s="28"/>
      <c r="V33" s="28"/>
      <c r="W33" s="28"/>
      <c r="X33" s="28"/>
      <c r="Y33" s="28"/>
      <c r="Z33" s="28"/>
      <c r="AA33" s="10"/>
      <c r="AB33" s="10"/>
      <c r="AC33" s="10"/>
      <c r="AD33" s="10"/>
    </row>
    <row r="34" customFormat="false" ht="14.25" hidden="true" customHeight="true" outlineLevel="0" collapsed="false">
      <c r="A34" s="20" t="s">
        <v>98</v>
      </c>
      <c r="B34" s="21" t="s">
        <v>53</v>
      </c>
      <c r="C34" s="21" t="s">
        <v>17</v>
      </c>
      <c r="D34" s="21" t="s">
        <v>18</v>
      </c>
      <c r="E34" s="22" t="n">
        <v>1</v>
      </c>
      <c r="F34" s="20" t="s">
        <v>99</v>
      </c>
      <c r="G34" s="23" t="n">
        <v>0</v>
      </c>
      <c r="H34" s="24" t="n">
        <v>936.46</v>
      </c>
      <c r="I34" s="24" t="n">
        <v>3745.85</v>
      </c>
      <c r="J34" s="25" t="n">
        <f aca="false">SUM(G34:I34)</f>
        <v>4682.31</v>
      </c>
      <c r="K34" s="26"/>
      <c r="L34" s="26"/>
      <c r="M34" s="26"/>
      <c r="N34" s="26"/>
      <c r="O34" s="26"/>
      <c r="P34" s="26"/>
      <c r="Q34" s="26"/>
      <c r="R34" s="28"/>
      <c r="S34" s="28"/>
      <c r="T34" s="28"/>
      <c r="U34" s="28"/>
      <c r="V34" s="28"/>
      <c r="W34" s="28"/>
      <c r="X34" s="28"/>
      <c r="Y34" s="28"/>
      <c r="Z34" s="28"/>
      <c r="AA34" s="10"/>
      <c r="AB34" s="10"/>
      <c r="AC34" s="10"/>
      <c r="AD34" s="10"/>
    </row>
    <row r="35" customFormat="false" ht="14.25" hidden="true" customHeight="true" outlineLevel="0" collapsed="false">
      <c r="A35" s="20" t="s">
        <v>100</v>
      </c>
      <c r="B35" s="21" t="s">
        <v>53</v>
      </c>
      <c r="C35" s="21" t="s">
        <v>17</v>
      </c>
      <c r="D35" s="21" t="s">
        <v>18</v>
      </c>
      <c r="E35" s="22" t="n">
        <v>1</v>
      </c>
      <c r="F35" s="20" t="s">
        <v>400</v>
      </c>
      <c r="G35" s="23" t="n">
        <v>0</v>
      </c>
      <c r="H35" s="24" t="n">
        <v>936.46</v>
      </c>
      <c r="I35" s="24" t="n">
        <v>3745.85</v>
      </c>
      <c r="J35" s="25" t="n">
        <f aca="false">SUM(G35:I35)</f>
        <v>4682.31</v>
      </c>
      <c r="K35" s="26"/>
      <c r="L35" s="26"/>
      <c r="M35" s="26"/>
      <c r="N35" s="26"/>
      <c r="O35" s="26"/>
      <c r="P35" s="26"/>
      <c r="Q35" s="26"/>
      <c r="R35" s="28"/>
      <c r="S35" s="28"/>
      <c r="T35" s="28"/>
      <c r="U35" s="28"/>
      <c r="V35" s="28"/>
      <c r="W35" s="28"/>
      <c r="X35" s="28"/>
      <c r="Y35" s="28"/>
      <c r="Z35" s="28"/>
      <c r="AA35" s="10"/>
      <c r="AB35" s="10"/>
      <c r="AC35" s="10"/>
      <c r="AD35" s="10"/>
    </row>
    <row r="36" customFormat="false" ht="14.25" hidden="true" customHeight="true" outlineLevel="0" collapsed="false">
      <c r="A36" s="20" t="s">
        <v>104</v>
      </c>
      <c r="B36" s="21" t="s">
        <v>53</v>
      </c>
      <c r="C36" s="21" t="s">
        <v>17</v>
      </c>
      <c r="D36" s="21" t="s">
        <v>18</v>
      </c>
      <c r="E36" s="22" t="n">
        <v>1</v>
      </c>
      <c r="F36" s="20" t="s">
        <v>105</v>
      </c>
      <c r="G36" s="23" t="n">
        <v>0</v>
      </c>
      <c r="H36" s="24" t="n">
        <v>936.46</v>
      </c>
      <c r="I36" s="24" t="n">
        <v>3745.85</v>
      </c>
      <c r="J36" s="25" t="n">
        <f aca="false">SUM(G36:I36)</f>
        <v>4682.31</v>
      </c>
      <c r="K36" s="26"/>
      <c r="L36" s="26"/>
      <c r="M36" s="26"/>
      <c r="N36" s="26"/>
      <c r="O36" s="26"/>
      <c r="P36" s="26"/>
      <c r="Q36" s="26"/>
      <c r="R36" s="28"/>
      <c r="S36" s="28"/>
      <c r="T36" s="28"/>
      <c r="U36" s="28"/>
      <c r="V36" s="28"/>
      <c r="W36" s="28"/>
      <c r="X36" s="28"/>
      <c r="Y36" s="28"/>
      <c r="Z36" s="28"/>
      <c r="AA36" s="10"/>
      <c r="AB36" s="10"/>
      <c r="AC36" s="10"/>
      <c r="AD36" s="10"/>
    </row>
    <row r="37" customFormat="false" ht="14.25" hidden="true" customHeight="true" outlineLevel="0" collapsed="false">
      <c r="A37" s="20" t="s">
        <v>106</v>
      </c>
      <c r="B37" s="21" t="s">
        <v>53</v>
      </c>
      <c r="C37" s="21" t="s">
        <v>17</v>
      </c>
      <c r="D37" s="21" t="s">
        <v>18</v>
      </c>
      <c r="E37" s="22" t="n">
        <v>1</v>
      </c>
      <c r="F37" s="20" t="s">
        <v>107</v>
      </c>
      <c r="G37" s="23" t="n">
        <v>0</v>
      </c>
      <c r="H37" s="24" t="n">
        <v>936.46</v>
      </c>
      <c r="I37" s="24" t="n">
        <v>3745.85</v>
      </c>
      <c r="J37" s="25" t="n">
        <f aca="false">SUM(G37:I37)</f>
        <v>4682.31</v>
      </c>
      <c r="K37" s="26"/>
      <c r="L37" s="26"/>
      <c r="M37" s="26"/>
      <c r="N37" s="26"/>
      <c r="O37" s="26"/>
      <c r="P37" s="26"/>
      <c r="Q37" s="26"/>
      <c r="R37" s="28"/>
      <c r="S37" s="28"/>
      <c r="T37" s="28"/>
      <c r="U37" s="28"/>
      <c r="V37" s="28"/>
      <c r="W37" s="28"/>
      <c r="X37" s="28"/>
      <c r="Y37" s="28"/>
      <c r="Z37" s="28"/>
      <c r="AA37" s="10"/>
      <c r="AB37" s="10"/>
      <c r="AC37" s="10"/>
      <c r="AD37" s="10"/>
    </row>
    <row r="38" customFormat="false" ht="14.25" hidden="true" customHeight="true" outlineLevel="0" collapsed="false">
      <c r="A38" s="20" t="s">
        <v>98</v>
      </c>
      <c r="B38" s="21" t="s">
        <v>53</v>
      </c>
      <c r="C38" s="21" t="s">
        <v>17</v>
      </c>
      <c r="D38" s="21" t="s">
        <v>18</v>
      </c>
      <c r="E38" s="22" t="n">
        <v>1</v>
      </c>
      <c r="F38" s="20" t="s">
        <v>108</v>
      </c>
      <c r="G38" s="23" t="n">
        <v>0</v>
      </c>
      <c r="H38" s="24" t="n">
        <v>936.46</v>
      </c>
      <c r="I38" s="24" t="n">
        <v>3745.85</v>
      </c>
      <c r="J38" s="25" t="n">
        <f aca="false">SUM(G38:I38)</f>
        <v>4682.31</v>
      </c>
      <c r="K38" s="26"/>
      <c r="L38" s="26"/>
      <c r="M38" s="26"/>
      <c r="N38" s="26"/>
      <c r="O38" s="26"/>
      <c r="P38" s="26"/>
      <c r="Q38" s="26"/>
      <c r="R38" s="28"/>
      <c r="S38" s="28"/>
      <c r="T38" s="28"/>
      <c r="U38" s="28"/>
      <c r="V38" s="28"/>
      <c r="W38" s="28"/>
      <c r="X38" s="28"/>
      <c r="Y38" s="28"/>
      <c r="Z38" s="28"/>
      <c r="AA38" s="10"/>
      <c r="AB38" s="10"/>
      <c r="AC38" s="10"/>
      <c r="AD38" s="10"/>
    </row>
    <row r="39" customFormat="false" ht="14.25" hidden="true" customHeight="true" outlineLevel="0" collapsed="false">
      <c r="A39" s="20" t="s">
        <v>106</v>
      </c>
      <c r="B39" s="21" t="s">
        <v>53</v>
      </c>
      <c r="C39" s="21" t="s">
        <v>17</v>
      </c>
      <c r="D39" s="21" t="s">
        <v>18</v>
      </c>
      <c r="E39" s="22" t="n">
        <v>1</v>
      </c>
      <c r="F39" s="20" t="s">
        <v>379</v>
      </c>
      <c r="G39" s="23" t="n">
        <v>0</v>
      </c>
      <c r="H39" s="24" t="n">
        <v>936.46</v>
      </c>
      <c r="I39" s="24" t="n">
        <v>3745.85</v>
      </c>
      <c r="J39" s="25" t="n">
        <f aca="false">SUM(G39:I39)</f>
        <v>4682.31</v>
      </c>
      <c r="K39" s="26"/>
      <c r="L39" s="26"/>
      <c r="M39" s="26"/>
      <c r="N39" s="26"/>
      <c r="O39" s="26"/>
      <c r="P39" s="26"/>
      <c r="Q39" s="26"/>
      <c r="R39" s="28"/>
      <c r="S39" s="28"/>
      <c r="T39" s="28"/>
      <c r="U39" s="28"/>
      <c r="V39" s="28"/>
      <c r="W39" s="28"/>
      <c r="X39" s="28"/>
      <c r="Y39" s="28"/>
      <c r="Z39" s="28"/>
      <c r="AA39" s="10"/>
      <c r="AB39" s="10"/>
      <c r="AC39" s="10"/>
      <c r="AD39" s="10"/>
    </row>
    <row r="40" customFormat="false" ht="14.25" hidden="true" customHeight="true" outlineLevel="0" collapsed="false">
      <c r="A40" s="20" t="s">
        <v>98</v>
      </c>
      <c r="B40" s="21" t="s">
        <v>53</v>
      </c>
      <c r="C40" s="21" t="s">
        <v>17</v>
      </c>
      <c r="D40" s="21" t="s">
        <v>18</v>
      </c>
      <c r="E40" s="22" t="n">
        <v>1</v>
      </c>
      <c r="F40" s="20" t="s">
        <v>110</v>
      </c>
      <c r="G40" s="23" t="n">
        <v>0</v>
      </c>
      <c r="H40" s="24" t="n">
        <v>936.46</v>
      </c>
      <c r="I40" s="24" t="n">
        <v>3745.85</v>
      </c>
      <c r="J40" s="25" t="n">
        <f aca="false">SUM(G40:I40)</f>
        <v>4682.31</v>
      </c>
      <c r="K40" s="26"/>
      <c r="L40" s="26"/>
      <c r="M40" s="26"/>
      <c r="N40" s="26"/>
      <c r="O40" s="26"/>
      <c r="P40" s="26"/>
      <c r="Q40" s="26"/>
      <c r="R40" s="28"/>
      <c r="S40" s="28"/>
      <c r="T40" s="28"/>
      <c r="U40" s="28"/>
      <c r="V40" s="28"/>
      <c r="W40" s="28"/>
      <c r="X40" s="28"/>
      <c r="Y40" s="28"/>
      <c r="Z40" s="28"/>
      <c r="AA40" s="10"/>
      <c r="AB40" s="10"/>
      <c r="AC40" s="10"/>
      <c r="AD40" s="10"/>
    </row>
    <row r="41" customFormat="false" ht="14.25" hidden="true" customHeight="true" outlineLevel="0" collapsed="false">
      <c r="A41" s="20" t="s">
        <v>128</v>
      </c>
      <c r="B41" s="21" t="s">
        <v>53</v>
      </c>
      <c r="C41" s="21" t="s">
        <v>17</v>
      </c>
      <c r="D41" s="21" t="s">
        <v>91</v>
      </c>
      <c r="E41" s="22" t="n">
        <v>1</v>
      </c>
      <c r="F41" s="20"/>
      <c r="G41" s="23" t="n">
        <v>0</v>
      </c>
      <c r="H41" s="24" t="n">
        <v>0</v>
      </c>
      <c r="I41" s="24" t="n">
        <v>0</v>
      </c>
      <c r="J41" s="25" t="n">
        <f aca="false">SUM(G41:I41)</f>
        <v>0</v>
      </c>
      <c r="K41" s="26"/>
      <c r="L41" s="26"/>
      <c r="M41" s="26"/>
      <c r="N41" s="26"/>
      <c r="O41" s="26"/>
      <c r="P41" s="26"/>
      <c r="Q41" s="26"/>
      <c r="R41" s="28"/>
      <c r="S41" s="28"/>
      <c r="T41" s="28"/>
      <c r="U41" s="28"/>
      <c r="V41" s="28"/>
      <c r="W41" s="28"/>
      <c r="X41" s="28"/>
      <c r="Y41" s="28"/>
      <c r="Z41" s="28"/>
      <c r="AA41" s="10"/>
      <c r="AB41" s="10"/>
      <c r="AC41" s="10"/>
      <c r="AD41" s="10"/>
    </row>
    <row r="42" customFormat="false" ht="14.25" hidden="true" customHeight="true" outlineLevel="0" collapsed="false">
      <c r="A42" s="20" t="s">
        <v>113</v>
      </c>
      <c r="B42" s="21" t="s">
        <v>53</v>
      </c>
      <c r="C42" s="21" t="s">
        <v>17</v>
      </c>
      <c r="D42" s="21" t="s">
        <v>18</v>
      </c>
      <c r="E42" s="22" t="n">
        <v>1</v>
      </c>
      <c r="F42" s="20" t="s">
        <v>114</v>
      </c>
      <c r="G42" s="23" t="n">
        <v>0</v>
      </c>
      <c r="H42" s="24" t="n">
        <v>936.46</v>
      </c>
      <c r="I42" s="24" t="n">
        <v>3745.85</v>
      </c>
      <c r="J42" s="25" t="n">
        <f aca="false">SUM(G42:I42)</f>
        <v>4682.31</v>
      </c>
      <c r="K42" s="26"/>
      <c r="L42" s="26"/>
      <c r="M42" s="26"/>
      <c r="N42" s="26"/>
      <c r="O42" s="26"/>
      <c r="P42" s="26"/>
      <c r="Q42" s="26"/>
      <c r="R42" s="28"/>
      <c r="S42" s="28"/>
      <c r="T42" s="28"/>
      <c r="U42" s="28"/>
      <c r="V42" s="28"/>
      <c r="W42" s="28"/>
      <c r="X42" s="28"/>
      <c r="Y42" s="28"/>
      <c r="Z42" s="28"/>
      <c r="AA42" s="10"/>
      <c r="AB42" s="10"/>
      <c r="AC42" s="10"/>
      <c r="AD42" s="10"/>
    </row>
    <row r="43" customFormat="false" ht="14.25" hidden="true" customHeight="true" outlineLevel="0" collapsed="false">
      <c r="A43" s="20" t="s">
        <v>115</v>
      </c>
      <c r="B43" s="21" t="s">
        <v>53</v>
      </c>
      <c r="C43" s="21" t="s">
        <v>17</v>
      </c>
      <c r="D43" s="21" t="s">
        <v>18</v>
      </c>
      <c r="E43" s="22" t="n">
        <v>1</v>
      </c>
      <c r="F43" s="20" t="s">
        <v>368</v>
      </c>
      <c r="G43" s="23" t="n">
        <v>0</v>
      </c>
      <c r="H43" s="24" t="n">
        <v>936.46</v>
      </c>
      <c r="I43" s="24" t="n">
        <v>3745.85</v>
      </c>
      <c r="J43" s="25" t="n">
        <f aca="false">SUM(G43:I43)</f>
        <v>4682.31</v>
      </c>
      <c r="K43" s="26"/>
      <c r="L43" s="26"/>
      <c r="M43" s="26"/>
      <c r="N43" s="26"/>
      <c r="O43" s="26"/>
      <c r="P43" s="26"/>
      <c r="Q43" s="26"/>
      <c r="R43" s="28"/>
      <c r="S43" s="28"/>
      <c r="T43" s="28"/>
      <c r="U43" s="28"/>
      <c r="V43" s="28"/>
      <c r="W43" s="28"/>
      <c r="X43" s="28"/>
      <c r="Y43" s="28"/>
      <c r="Z43" s="28"/>
      <c r="AA43" s="10"/>
      <c r="AB43" s="10"/>
      <c r="AC43" s="10"/>
      <c r="AD43" s="10"/>
    </row>
    <row r="44" customFormat="false" ht="14.25" hidden="true" customHeight="true" outlineLevel="0" collapsed="false">
      <c r="A44" s="20" t="s">
        <v>117</v>
      </c>
      <c r="B44" s="21" t="s">
        <v>53</v>
      </c>
      <c r="C44" s="21" t="s">
        <v>17</v>
      </c>
      <c r="D44" s="21" t="s">
        <v>18</v>
      </c>
      <c r="E44" s="22" t="n">
        <v>1</v>
      </c>
      <c r="F44" s="20" t="s">
        <v>374</v>
      </c>
      <c r="G44" s="23" t="n">
        <v>0</v>
      </c>
      <c r="H44" s="24" t="n">
        <v>936.46</v>
      </c>
      <c r="I44" s="24" t="n">
        <v>3745.85</v>
      </c>
      <c r="J44" s="25" t="n">
        <f aca="false">SUM(G44:I44)</f>
        <v>4682.31</v>
      </c>
      <c r="K44" s="26" t="s">
        <v>119</v>
      </c>
      <c r="L44" s="26"/>
      <c r="M44" s="26"/>
      <c r="N44" s="26"/>
      <c r="O44" s="26"/>
      <c r="P44" s="26"/>
      <c r="Q44" s="26"/>
      <c r="R44" s="28"/>
      <c r="S44" s="28"/>
      <c r="T44" s="28"/>
      <c r="U44" s="28"/>
      <c r="V44" s="28"/>
      <c r="W44" s="28"/>
      <c r="X44" s="28"/>
      <c r="Y44" s="28"/>
      <c r="Z44" s="28"/>
      <c r="AA44" s="10"/>
      <c r="AB44" s="10"/>
      <c r="AC44" s="10"/>
      <c r="AD44" s="10"/>
    </row>
    <row r="45" customFormat="false" ht="14.25" hidden="true" customHeight="true" outlineLevel="0" collapsed="false">
      <c r="A45" s="20" t="s">
        <v>120</v>
      </c>
      <c r="B45" s="21" t="s">
        <v>53</v>
      </c>
      <c r="C45" s="21" t="s">
        <v>17</v>
      </c>
      <c r="D45" s="21" t="s">
        <v>18</v>
      </c>
      <c r="E45" s="22" t="n">
        <v>1</v>
      </c>
      <c r="F45" s="20" t="s">
        <v>121</v>
      </c>
      <c r="G45" s="23" t="n">
        <v>0</v>
      </c>
      <c r="H45" s="24" t="n">
        <v>936.46</v>
      </c>
      <c r="I45" s="24" t="n">
        <v>3745.85</v>
      </c>
      <c r="J45" s="25" t="n">
        <f aca="false">SUM(G45:I45)</f>
        <v>4682.31</v>
      </c>
      <c r="K45" s="26"/>
      <c r="L45" s="26"/>
      <c r="M45" s="26"/>
      <c r="N45" s="26"/>
      <c r="O45" s="26"/>
      <c r="P45" s="26"/>
      <c r="Q45" s="26"/>
      <c r="R45" s="28"/>
      <c r="S45" s="28"/>
      <c r="T45" s="28"/>
      <c r="U45" s="28"/>
      <c r="V45" s="28"/>
      <c r="W45" s="28"/>
      <c r="X45" s="28"/>
      <c r="Y45" s="28"/>
      <c r="Z45" s="28"/>
      <c r="AA45" s="10"/>
      <c r="AB45" s="10"/>
      <c r="AC45" s="10"/>
      <c r="AD45" s="10"/>
    </row>
    <row r="46" customFormat="false" ht="14.25" hidden="true" customHeight="true" outlineLevel="0" collapsed="false">
      <c r="A46" s="20" t="s">
        <v>396</v>
      </c>
      <c r="B46" s="21" t="s">
        <v>53</v>
      </c>
      <c r="C46" s="21" t="s">
        <v>17</v>
      </c>
      <c r="D46" s="21" t="s">
        <v>18</v>
      </c>
      <c r="E46" s="22" t="n">
        <v>1</v>
      </c>
      <c r="F46" s="20" t="s">
        <v>397</v>
      </c>
      <c r="G46" s="23" t="n">
        <v>0</v>
      </c>
      <c r="H46" s="24" t="n">
        <v>936.46</v>
      </c>
      <c r="I46" s="24" t="n">
        <v>3745.85</v>
      </c>
      <c r="J46" s="25" t="n">
        <f aca="false">SUM(G46:I46)</f>
        <v>4682.31</v>
      </c>
      <c r="K46" s="26"/>
      <c r="L46" s="26"/>
      <c r="M46" s="26"/>
      <c r="N46" s="26"/>
      <c r="O46" s="26"/>
      <c r="P46" s="26"/>
      <c r="Q46" s="26"/>
      <c r="R46" s="28"/>
      <c r="S46" s="28"/>
      <c r="T46" s="28"/>
      <c r="U46" s="28"/>
      <c r="V46" s="28"/>
      <c r="W46" s="28"/>
      <c r="X46" s="28"/>
      <c r="Y46" s="28"/>
      <c r="Z46" s="28"/>
      <c r="AA46" s="10"/>
      <c r="AB46" s="10"/>
      <c r="AC46" s="10"/>
      <c r="AD46" s="10"/>
    </row>
    <row r="47" customFormat="false" ht="14.25" hidden="true" customHeight="true" outlineLevel="0" collapsed="false">
      <c r="A47" s="20" t="s">
        <v>113</v>
      </c>
      <c r="B47" s="21" t="s">
        <v>53</v>
      </c>
      <c r="C47" s="21" t="s">
        <v>17</v>
      </c>
      <c r="D47" s="21" t="s">
        <v>18</v>
      </c>
      <c r="E47" s="22" t="n">
        <v>1</v>
      </c>
      <c r="F47" s="20" t="s">
        <v>380</v>
      </c>
      <c r="G47" s="23" t="n">
        <v>0</v>
      </c>
      <c r="H47" s="24" t="n">
        <v>936.46</v>
      </c>
      <c r="I47" s="24" t="n">
        <v>3745.85</v>
      </c>
      <c r="J47" s="25" t="n">
        <f aca="false">SUM(G47:I47)</f>
        <v>4682.31</v>
      </c>
      <c r="K47" s="26"/>
      <c r="L47" s="26"/>
      <c r="M47" s="26"/>
      <c r="N47" s="26"/>
      <c r="O47" s="26"/>
      <c r="P47" s="26"/>
      <c r="Q47" s="26"/>
      <c r="R47" s="28"/>
      <c r="S47" s="28"/>
      <c r="T47" s="28"/>
      <c r="U47" s="28"/>
      <c r="V47" s="28"/>
      <c r="W47" s="28"/>
      <c r="X47" s="28"/>
      <c r="Y47" s="28"/>
      <c r="Z47" s="28"/>
      <c r="AA47" s="10"/>
      <c r="AB47" s="10"/>
      <c r="AC47" s="10"/>
      <c r="AD47" s="10"/>
    </row>
    <row r="48" customFormat="false" ht="14.25" hidden="true" customHeight="true" outlineLevel="0" collapsed="false">
      <c r="A48" s="20" t="s">
        <v>115</v>
      </c>
      <c r="B48" s="21" t="s">
        <v>53</v>
      </c>
      <c r="C48" s="21" t="s">
        <v>17</v>
      </c>
      <c r="D48" s="21" t="s">
        <v>18</v>
      </c>
      <c r="E48" s="22" t="n">
        <v>1</v>
      </c>
      <c r="F48" s="20" t="s">
        <v>124</v>
      </c>
      <c r="G48" s="23" t="n">
        <v>0</v>
      </c>
      <c r="H48" s="24" t="n">
        <v>936.46</v>
      </c>
      <c r="I48" s="24" t="n">
        <v>3745.85</v>
      </c>
      <c r="J48" s="25" t="n">
        <f aca="false">SUM(G48:I48)</f>
        <v>4682.31</v>
      </c>
      <c r="K48" s="26"/>
      <c r="L48" s="26"/>
      <c r="M48" s="26"/>
      <c r="N48" s="26"/>
      <c r="O48" s="26"/>
      <c r="P48" s="26"/>
      <c r="Q48" s="26"/>
      <c r="R48" s="28"/>
      <c r="S48" s="28"/>
      <c r="T48" s="28"/>
      <c r="U48" s="28"/>
      <c r="V48" s="28"/>
      <c r="W48" s="28"/>
      <c r="X48" s="28"/>
      <c r="Y48" s="28"/>
      <c r="Z48" s="28"/>
      <c r="AA48" s="10"/>
      <c r="AB48" s="10"/>
      <c r="AC48" s="10"/>
      <c r="AD48" s="10"/>
    </row>
    <row r="49" customFormat="false" ht="14.25" hidden="true" customHeight="true" outlineLevel="0" collapsed="false">
      <c r="A49" s="20" t="s">
        <v>125</v>
      </c>
      <c r="B49" s="21" t="s">
        <v>53</v>
      </c>
      <c r="C49" s="21" t="s">
        <v>17</v>
      </c>
      <c r="D49" s="21" t="s">
        <v>18</v>
      </c>
      <c r="E49" s="22" t="n">
        <v>1</v>
      </c>
      <c r="F49" s="20" t="s">
        <v>126</v>
      </c>
      <c r="G49" s="23" t="n">
        <v>0</v>
      </c>
      <c r="H49" s="24" t="n">
        <v>936.46</v>
      </c>
      <c r="I49" s="24" t="n">
        <v>3745.85</v>
      </c>
      <c r="J49" s="25" t="n">
        <f aca="false">SUM(G49:I49)</f>
        <v>4682.31</v>
      </c>
      <c r="K49" s="26"/>
      <c r="L49" s="26"/>
      <c r="M49" s="26"/>
      <c r="N49" s="26"/>
      <c r="O49" s="26"/>
      <c r="P49" s="26"/>
      <c r="Q49" s="26"/>
      <c r="R49" s="28"/>
      <c r="S49" s="28"/>
      <c r="T49" s="28"/>
      <c r="U49" s="28"/>
      <c r="V49" s="28"/>
      <c r="W49" s="28"/>
      <c r="X49" s="28"/>
      <c r="Y49" s="28"/>
      <c r="Z49" s="28"/>
      <c r="AA49" s="10"/>
      <c r="AB49" s="10"/>
      <c r="AC49" s="10"/>
      <c r="AD49" s="10"/>
    </row>
    <row r="50" customFormat="false" ht="14.25" hidden="true" customHeight="true" outlineLevel="0" collapsed="false">
      <c r="A50" s="20" t="s">
        <v>120</v>
      </c>
      <c r="B50" s="21" t="s">
        <v>53</v>
      </c>
      <c r="C50" s="21" t="s">
        <v>17</v>
      </c>
      <c r="D50" s="21" t="s">
        <v>18</v>
      </c>
      <c r="E50" s="22" t="n">
        <v>1</v>
      </c>
      <c r="F50" s="20" t="s">
        <v>127</v>
      </c>
      <c r="G50" s="23" t="n">
        <v>0</v>
      </c>
      <c r="H50" s="24" t="n">
        <v>936.46</v>
      </c>
      <c r="I50" s="24" t="n">
        <v>3745.85</v>
      </c>
      <c r="J50" s="25" t="n">
        <f aca="false">SUM(G50:I50)</f>
        <v>4682.31</v>
      </c>
      <c r="K50" s="26"/>
      <c r="L50" s="26"/>
      <c r="M50" s="26"/>
      <c r="N50" s="26"/>
      <c r="O50" s="26"/>
      <c r="P50" s="26"/>
      <c r="Q50" s="26"/>
      <c r="R50" s="28"/>
      <c r="S50" s="28"/>
      <c r="T50" s="28"/>
      <c r="U50" s="28"/>
      <c r="V50" s="28"/>
      <c r="W50" s="28"/>
      <c r="X50" s="28"/>
      <c r="Y50" s="28"/>
      <c r="Z50" s="28"/>
      <c r="AA50" s="10"/>
      <c r="AB50" s="10"/>
      <c r="AC50" s="10"/>
      <c r="AD50" s="10"/>
    </row>
    <row r="51" customFormat="false" ht="14.25" hidden="true" customHeight="true" outlineLevel="0" collapsed="false">
      <c r="A51" s="20" t="s">
        <v>128</v>
      </c>
      <c r="B51" s="21" t="s">
        <v>53</v>
      </c>
      <c r="C51" s="21" t="s">
        <v>17</v>
      </c>
      <c r="D51" s="21" t="s">
        <v>18</v>
      </c>
      <c r="E51" s="22" t="n">
        <v>1</v>
      </c>
      <c r="F51" s="20" t="s">
        <v>129</v>
      </c>
      <c r="G51" s="23" t="n">
        <v>0</v>
      </c>
      <c r="H51" s="24" t="n">
        <v>936.46</v>
      </c>
      <c r="I51" s="24" t="n">
        <v>3745.85</v>
      </c>
      <c r="J51" s="25" t="n">
        <f aca="false">SUM(G51:I51)</f>
        <v>4682.31</v>
      </c>
      <c r="K51" s="26"/>
      <c r="L51" s="26"/>
      <c r="M51" s="26"/>
      <c r="N51" s="26"/>
      <c r="O51" s="26"/>
      <c r="P51" s="26"/>
      <c r="Q51" s="26"/>
      <c r="R51" s="28"/>
      <c r="S51" s="28"/>
      <c r="T51" s="28"/>
      <c r="U51" s="28"/>
      <c r="V51" s="28"/>
      <c r="W51" s="28"/>
      <c r="X51" s="28"/>
      <c r="Y51" s="28"/>
      <c r="Z51" s="28"/>
      <c r="AA51" s="10"/>
      <c r="AB51" s="10"/>
      <c r="AC51" s="10"/>
      <c r="AD51" s="10"/>
    </row>
    <row r="52" customFormat="false" ht="14.25" hidden="true" customHeight="true" outlineLevel="0" collapsed="false">
      <c r="A52" s="20" t="s">
        <v>96</v>
      </c>
      <c r="B52" s="21" t="s">
        <v>53</v>
      </c>
      <c r="C52" s="21" t="s">
        <v>17</v>
      </c>
      <c r="D52" s="21" t="s">
        <v>18</v>
      </c>
      <c r="E52" s="22" t="n">
        <v>1</v>
      </c>
      <c r="F52" s="20" t="s">
        <v>85</v>
      </c>
      <c r="G52" s="23" t="n">
        <v>0</v>
      </c>
      <c r="H52" s="24" t="n">
        <v>936.46</v>
      </c>
      <c r="I52" s="24" t="n">
        <v>3745.85</v>
      </c>
      <c r="J52" s="25" t="n">
        <f aca="false">SUM(G52:I52)</f>
        <v>4682.31</v>
      </c>
      <c r="K52" s="26"/>
      <c r="L52" s="26"/>
      <c r="M52" s="26"/>
      <c r="N52" s="26"/>
      <c r="O52" s="26"/>
      <c r="P52" s="26"/>
      <c r="Q52" s="26"/>
      <c r="R52" s="28"/>
      <c r="S52" s="28"/>
      <c r="T52" s="28"/>
      <c r="U52" s="28"/>
      <c r="V52" s="28"/>
      <c r="W52" s="28"/>
      <c r="X52" s="28"/>
      <c r="Y52" s="28"/>
      <c r="Z52" s="28"/>
      <c r="AA52" s="10"/>
      <c r="AB52" s="10"/>
      <c r="AC52" s="10"/>
      <c r="AD52" s="10"/>
    </row>
    <row r="53" customFormat="false" ht="14.25" hidden="true" customHeight="true" outlineLevel="0" collapsed="false">
      <c r="A53" s="20" t="s">
        <v>117</v>
      </c>
      <c r="B53" s="21" t="s">
        <v>53</v>
      </c>
      <c r="C53" s="21" t="s">
        <v>17</v>
      </c>
      <c r="D53" s="21" t="s">
        <v>18</v>
      </c>
      <c r="E53" s="22" t="n">
        <v>1</v>
      </c>
      <c r="F53" s="20" t="s">
        <v>132</v>
      </c>
      <c r="G53" s="23" t="n">
        <v>0</v>
      </c>
      <c r="H53" s="24" t="n">
        <v>936.46</v>
      </c>
      <c r="I53" s="24" t="n">
        <v>3745.85</v>
      </c>
      <c r="J53" s="25" t="n">
        <f aca="false">SUM(G53:I53)</f>
        <v>4682.31</v>
      </c>
      <c r="K53" s="26"/>
      <c r="L53" s="26"/>
      <c r="M53" s="26"/>
      <c r="N53" s="26"/>
      <c r="O53" s="26"/>
      <c r="P53" s="26"/>
      <c r="Q53" s="26"/>
      <c r="R53" s="28"/>
      <c r="S53" s="28"/>
      <c r="T53" s="28"/>
      <c r="U53" s="28"/>
      <c r="V53" s="28"/>
      <c r="W53" s="28"/>
      <c r="X53" s="28"/>
      <c r="Y53" s="28"/>
      <c r="Z53" s="28"/>
      <c r="AA53" s="10"/>
      <c r="AB53" s="10"/>
      <c r="AC53" s="10"/>
      <c r="AD53" s="10"/>
    </row>
    <row r="54" customFormat="false" ht="14.25" hidden="true" customHeight="true" outlineLevel="0" collapsed="false">
      <c r="A54" s="20" t="s">
        <v>111</v>
      </c>
      <c r="B54" s="21" t="s">
        <v>53</v>
      </c>
      <c r="C54" s="21" t="s">
        <v>17</v>
      </c>
      <c r="D54" s="21" t="s">
        <v>18</v>
      </c>
      <c r="E54" s="22" t="n">
        <v>1</v>
      </c>
      <c r="F54" s="20" t="s">
        <v>369</v>
      </c>
      <c r="G54" s="23" t="n">
        <v>0</v>
      </c>
      <c r="H54" s="24" t="n">
        <v>936.46</v>
      </c>
      <c r="I54" s="24" t="n">
        <v>3745.85</v>
      </c>
      <c r="J54" s="25" t="n">
        <f aca="false">SUM(G54:I54)</f>
        <v>4682.31</v>
      </c>
      <c r="K54" s="26"/>
      <c r="L54" s="26"/>
      <c r="M54" s="26"/>
      <c r="N54" s="26"/>
      <c r="O54" s="26"/>
      <c r="P54" s="26"/>
      <c r="Q54" s="26"/>
      <c r="R54" s="28"/>
      <c r="S54" s="28"/>
      <c r="T54" s="28"/>
      <c r="U54" s="28"/>
      <c r="V54" s="28"/>
      <c r="W54" s="28"/>
      <c r="X54" s="28"/>
      <c r="Y54" s="28"/>
      <c r="Z54" s="28"/>
      <c r="AA54" s="10"/>
      <c r="AB54" s="10"/>
      <c r="AC54" s="10"/>
      <c r="AD54" s="10"/>
    </row>
    <row r="55" customFormat="false" ht="14.25" hidden="true" customHeight="true" outlineLevel="0" collapsed="false">
      <c r="A55" s="20" t="s">
        <v>381</v>
      </c>
      <c r="B55" s="21" t="s">
        <v>57</v>
      </c>
      <c r="C55" s="21" t="s">
        <v>17</v>
      </c>
      <c r="D55" s="21" t="s">
        <v>18</v>
      </c>
      <c r="E55" s="22" t="n">
        <v>1</v>
      </c>
      <c r="F55" s="20" t="s">
        <v>137</v>
      </c>
      <c r="G55" s="23" t="n">
        <v>0</v>
      </c>
      <c r="H55" s="24" t="n">
        <v>770.75</v>
      </c>
      <c r="I55" s="24" t="n">
        <v>3083.01</v>
      </c>
      <c r="J55" s="25" t="n">
        <f aca="false">SUM(G55:I55)</f>
        <v>3853.76</v>
      </c>
      <c r="K55" s="26"/>
      <c r="L55" s="26"/>
      <c r="M55" s="26"/>
      <c r="N55" s="26"/>
      <c r="O55" s="26"/>
      <c r="P55" s="26"/>
      <c r="Q55" s="26"/>
      <c r="R55" s="28"/>
      <c r="S55" s="28"/>
      <c r="T55" s="28"/>
      <c r="U55" s="28"/>
      <c r="V55" s="28"/>
      <c r="W55" s="28"/>
      <c r="X55" s="28"/>
      <c r="Y55" s="28"/>
      <c r="Z55" s="28"/>
      <c r="AA55" s="10"/>
      <c r="AB55" s="10"/>
      <c r="AC55" s="10"/>
      <c r="AD55" s="10"/>
    </row>
    <row r="56" customFormat="false" ht="14.25" hidden="true" customHeight="true" outlineLevel="0" collapsed="false">
      <c r="A56" s="20" t="s">
        <v>138</v>
      </c>
      <c r="B56" s="21" t="s">
        <v>57</v>
      </c>
      <c r="C56" s="21" t="s">
        <v>17</v>
      </c>
      <c r="D56" s="21" t="s">
        <v>18</v>
      </c>
      <c r="E56" s="22" t="n">
        <v>1</v>
      </c>
      <c r="F56" s="20" t="s">
        <v>139</v>
      </c>
      <c r="G56" s="23" t="n">
        <v>0</v>
      </c>
      <c r="H56" s="24" t="n">
        <v>770.75</v>
      </c>
      <c r="I56" s="24" t="n">
        <v>3083.01</v>
      </c>
      <c r="J56" s="25" t="n">
        <f aca="false">SUM(G56:I56)</f>
        <v>3853.76</v>
      </c>
      <c r="K56" s="26"/>
      <c r="L56" s="26"/>
      <c r="M56" s="26"/>
      <c r="N56" s="26"/>
      <c r="O56" s="26"/>
      <c r="P56" s="26"/>
      <c r="Q56" s="26"/>
      <c r="R56" s="28"/>
      <c r="S56" s="28"/>
      <c r="T56" s="28"/>
      <c r="U56" s="28"/>
      <c r="V56" s="28"/>
      <c r="W56" s="28"/>
      <c r="X56" s="28"/>
      <c r="Y56" s="28"/>
      <c r="Z56" s="28"/>
      <c r="AA56" s="10"/>
      <c r="AB56" s="10"/>
      <c r="AC56" s="10"/>
      <c r="AD56" s="10"/>
    </row>
    <row r="57" customFormat="false" ht="14.25" hidden="true" customHeight="true" outlineLevel="0" collapsed="false">
      <c r="A57" s="20" t="s">
        <v>382</v>
      </c>
      <c r="B57" s="21" t="s">
        <v>57</v>
      </c>
      <c r="C57" s="21" t="s">
        <v>17</v>
      </c>
      <c r="D57" s="21" t="s">
        <v>27</v>
      </c>
      <c r="E57" s="22" t="n">
        <v>1</v>
      </c>
      <c r="F57" s="20" t="s">
        <v>141</v>
      </c>
      <c r="G57" s="23" t="n">
        <v>0</v>
      </c>
      <c r="H57" s="24" t="n">
        <v>0</v>
      </c>
      <c r="I57" s="24" t="n">
        <v>3083.01</v>
      </c>
      <c r="J57" s="25" t="n">
        <f aca="false">SUM(G57:I57)</f>
        <v>3083.01</v>
      </c>
      <c r="K57" s="26"/>
      <c r="L57" s="26"/>
      <c r="M57" s="26"/>
      <c r="N57" s="26"/>
      <c r="O57" s="26"/>
      <c r="P57" s="26"/>
      <c r="Q57" s="26"/>
      <c r="R57" s="28"/>
      <c r="S57" s="28"/>
      <c r="T57" s="28"/>
      <c r="U57" s="28"/>
      <c r="V57" s="28"/>
      <c r="W57" s="28"/>
      <c r="X57" s="28"/>
      <c r="Y57" s="28"/>
      <c r="Z57" s="28"/>
      <c r="AA57" s="10"/>
      <c r="AB57" s="10"/>
      <c r="AC57" s="10"/>
      <c r="AD57" s="10"/>
    </row>
    <row r="58" customFormat="false" ht="14.25" hidden="true" customHeight="true" outlineLevel="0" collapsed="false">
      <c r="A58" s="20" t="s">
        <v>381</v>
      </c>
      <c r="B58" s="21" t="s">
        <v>57</v>
      </c>
      <c r="C58" s="21" t="s">
        <v>17</v>
      </c>
      <c r="D58" s="21" t="s">
        <v>18</v>
      </c>
      <c r="E58" s="22" t="n">
        <v>1</v>
      </c>
      <c r="F58" s="20" t="s">
        <v>74</v>
      </c>
      <c r="G58" s="23" t="n">
        <v>0</v>
      </c>
      <c r="H58" s="24" t="n">
        <v>770.75</v>
      </c>
      <c r="I58" s="24" t="n">
        <v>3083.01</v>
      </c>
      <c r="J58" s="25" t="n">
        <f aca="false">SUM(G58:I58)</f>
        <v>3853.76</v>
      </c>
      <c r="K58" s="26"/>
      <c r="L58" s="26"/>
      <c r="M58" s="26"/>
      <c r="N58" s="26"/>
      <c r="O58" s="26"/>
      <c r="P58" s="26"/>
      <c r="Q58" s="26"/>
      <c r="R58" s="28"/>
      <c r="S58" s="28"/>
      <c r="T58" s="28"/>
      <c r="U58" s="28"/>
      <c r="V58" s="28"/>
      <c r="W58" s="28"/>
      <c r="X58" s="28"/>
      <c r="Y58" s="28"/>
      <c r="Z58" s="28"/>
      <c r="AA58" s="10"/>
      <c r="AB58" s="10"/>
      <c r="AC58" s="10"/>
      <c r="AD58" s="10"/>
    </row>
    <row r="59" customFormat="false" ht="14.25" hidden="true" customHeight="true" outlineLevel="0" collapsed="false">
      <c r="A59" s="20" t="s">
        <v>383</v>
      </c>
      <c r="B59" s="21" t="s">
        <v>57</v>
      </c>
      <c r="C59" s="21" t="s">
        <v>17</v>
      </c>
      <c r="D59" s="21" t="s">
        <v>18</v>
      </c>
      <c r="E59" s="22" t="n">
        <v>1</v>
      </c>
      <c r="F59" s="20" t="s">
        <v>144</v>
      </c>
      <c r="G59" s="23" t="n">
        <v>0</v>
      </c>
      <c r="H59" s="24" t="n">
        <v>770.75</v>
      </c>
      <c r="I59" s="24" t="n">
        <v>3083.01</v>
      </c>
      <c r="J59" s="25" t="n">
        <f aca="false">SUM(G59:I59)</f>
        <v>3853.76</v>
      </c>
      <c r="K59" s="26"/>
      <c r="L59" s="26"/>
      <c r="M59" s="26"/>
      <c r="N59" s="26"/>
      <c r="O59" s="26"/>
      <c r="P59" s="26"/>
      <c r="Q59" s="26"/>
      <c r="R59" s="28"/>
      <c r="S59" s="28"/>
      <c r="T59" s="28"/>
      <c r="U59" s="28"/>
      <c r="V59" s="28"/>
      <c r="W59" s="28"/>
      <c r="X59" s="28"/>
      <c r="Y59" s="28"/>
      <c r="Z59" s="28"/>
      <c r="AA59" s="10"/>
      <c r="AB59" s="10"/>
      <c r="AC59" s="10"/>
      <c r="AD59" s="10"/>
    </row>
    <row r="60" customFormat="false" ht="14.25" hidden="true" customHeight="true" outlineLevel="0" collapsed="false">
      <c r="A60" s="20" t="s">
        <v>384</v>
      </c>
      <c r="B60" s="21" t="s">
        <v>57</v>
      </c>
      <c r="C60" s="21" t="s">
        <v>17</v>
      </c>
      <c r="D60" s="21" t="s">
        <v>18</v>
      </c>
      <c r="E60" s="22" t="n">
        <v>1</v>
      </c>
      <c r="F60" s="20" t="s">
        <v>358</v>
      </c>
      <c r="G60" s="23" t="n">
        <v>0</v>
      </c>
      <c r="H60" s="24" t="n">
        <v>770.75</v>
      </c>
      <c r="I60" s="24" t="n">
        <v>3083.01</v>
      </c>
      <c r="J60" s="25" t="n">
        <f aca="false">SUM(G60:I60)</f>
        <v>3853.76</v>
      </c>
      <c r="K60" s="26"/>
      <c r="L60" s="26"/>
      <c r="M60" s="26"/>
      <c r="N60" s="26"/>
      <c r="O60" s="26"/>
      <c r="P60" s="26"/>
      <c r="Q60" s="26"/>
      <c r="R60" s="28"/>
      <c r="S60" s="28"/>
      <c r="T60" s="28"/>
      <c r="U60" s="28"/>
      <c r="V60" s="28"/>
      <c r="W60" s="28"/>
      <c r="X60" s="28"/>
      <c r="Y60" s="28"/>
      <c r="Z60" s="28"/>
      <c r="AA60" s="10"/>
      <c r="AB60" s="10"/>
      <c r="AC60" s="10"/>
      <c r="AD60" s="10"/>
    </row>
    <row r="61" customFormat="false" ht="14.25" hidden="true" customHeight="true" outlineLevel="0" collapsed="false">
      <c r="A61" s="20" t="s">
        <v>385</v>
      </c>
      <c r="B61" s="21" t="s">
        <v>57</v>
      </c>
      <c r="C61" s="21" t="s">
        <v>17</v>
      </c>
      <c r="D61" s="21" t="s">
        <v>18</v>
      </c>
      <c r="E61" s="22" t="n">
        <v>1</v>
      </c>
      <c r="F61" s="20" t="s">
        <v>148</v>
      </c>
      <c r="G61" s="23" t="n">
        <v>0</v>
      </c>
      <c r="H61" s="24" t="n">
        <v>770.75</v>
      </c>
      <c r="I61" s="24" t="n">
        <v>3083.01</v>
      </c>
      <c r="J61" s="25" t="n">
        <f aca="false">SUM(G61:I61)</f>
        <v>3853.76</v>
      </c>
      <c r="K61" s="26"/>
      <c r="L61" s="26"/>
      <c r="M61" s="26"/>
      <c r="N61" s="26"/>
      <c r="O61" s="26"/>
      <c r="P61" s="26"/>
      <c r="Q61" s="26"/>
      <c r="R61" s="28"/>
      <c r="S61" s="28"/>
      <c r="T61" s="28"/>
      <c r="U61" s="28"/>
      <c r="V61" s="28"/>
      <c r="W61" s="28"/>
      <c r="X61" s="28"/>
      <c r="Y61" s="28"/>
      <c r="Z61" s="28"/>
      <c r="AA61" s="10"/>
      <c r="AB61" s="10"/>
      <c r="AC61" s="10"/>
      <c r="AD61" s="10"/>
    </row>
    <row r="62" customFormat="false" ht="14.25" hidden="true" customHeight="true" outlineLevel="0" collapsed="false">
      <c r="A62" s="20" t="s">
        <v>381</v>
      </c>
      <c r="B62" s="21" t="s">
        <v>57</v>
      </c>
      <c r="C62" s="21" t="s">
        <v>17</v>
      </c>
      <c r="D62" s="21" t="s">
        <v>18</v>
      </c>
      <c r="E62" s="22" t="n">
        <v>1</v>
      </c>
      <c r="F62" s="20" t="s">
        <v>149</v>
      </c>
      <c r="G62" s="23" t="n">
        <v>0</v>
      </c>
      <c r="H62" s="24" t="n">
        <v>770.75</v>
      </c>
      <c r="I62" s="24" t="n">
        <v>3083.01</v>
      </c>
      <c r="J62" s="25" t="n">
        <f aca="false">SUM(G62:I62)</f>
        <v>3853.76</v>
      </c>
      <c r="K62" s="26"/>
      <c r="L62" s="26"/>
      <c r="M62" s="26"/>
      <c r="N62" s="26"/>
      <c r="O62" s="26"/>
      <c r="P62" s="26"/>
      <c r="Q62" s="26"/>
      <c r="R62" s="28"/>
      <c r="S62" s="28"/>
      <c r="T62" s="28"/>
      <c r="U62" s="28"/>
      <c r="V62" s="28"/>
      <c r="W62" s="28"/>
      <c r="X62" s="28"/>
      <c r="Y62" s="28"/>
      <c r="Z62" s="28"/>
      <c r="AA62" s="10"/>
      <c r="AB62" s="10"/>
      <c r="AC62" s="10"/>
      <c r="AD62" s="10"/>
    </row>
    <row r="63" customFormat="false" ht="14.25" hidden="true" customHeight="true" outlineLevel="0" collapsed="false">
      <c r="A63" s="20" t="s">
        <v>385</v>
      </c>
      <c r="B63" s="21" t="s">
        <v>57</v>
      </c>
      <c r="C63" s="21" t="s">
        <v>17</v>
      </c>
      <c r="D63" s="21" t="s">
        <v>18</v>
      </c>
      <c r="E63" s="22" t="n">
        <v>1</v>
      </c>
      <c r="F63" s="20" t="s">
        <v>134</v>
      </c>
      <c r="G63" s="23" t="n">
        <v>0</v>
      </c>
      <c r="H63" s="24" t="n">
        <v>770.75</v>
      </c>
      <c r="I63" s="24" t="n">
        <v>3083.01</v>
      </c>
      <c r="J63" s="25" t="n">
        <f aca="false">SUM(G63:I63)</f>
        <v>3853.76</v>
      </c>
      <c r="K63" s="26"/>
      <c r="L63" s="26"/>
      <c r="M63" s="26"/>
      <c r="N63" s="26"/>
      <c r="O63" s="26"/>
      <c r="P63" s="26"/>
      <c r="Q63" s="26"/>
      <c r="R63" s="28"/>
      <c r="S63" s="28"/>
      <c r="T63" s="28"/>
      <c r="U63" s="28"/>
      <c r="V63" s="28"/>
      <c r="W63" s="28"/>
      <c r="X63" s="28"/>
      <c r="Y63" s="28"/>
      <c r="Z63" s="28"/>
      <c r="AA63" s="10"/>
      <c r="AB63" s="10"/>
      <c r="AC63" s="10"/>
      <c r="AD63" s="10"/>
    </row>
    <row r="64" customFormat="false" ht="14.25" hidden="true" customHeight="true" outlineLevel="0" collapsed="false">
      <c r="A64" s="20" t="s">
        <v>382</v>
      </c>
      <c r="B64" s="21" t="s">
        <v>57</v>
      </c>
      <c r="C64" s="21" t="s">
        <v>17</v>
      </c>
      <c r="D64" s="21" t="s">
        <v>18</v>
      </c>
      <c r="E64" s="22" t="n">
        <v>1</v>
      </c>
      <c r="F64" s="20" t="s">
        <v>152</v>
      </c>
      <c r="G64" s="23" t="n">
        <v>0</v>
      </c>
      <c r="H64" s="24" t="n">
        <v>770.75</v>
      </c>
      <c r="I64" s="24" t="n">
        <v>3083.01</v>
      </c>
      <c r="J64" s="25" t="n">
        <f aca="false">SUM(G64:I64)</f>
        <v>3853.76</v>
      </c>
      <c r="K64" s="26"/>
      <c r="L64" s="26"/>
      <c r="M64" s="26"/>
      <c r="N64" s="26"/>
      <c r="O64" s="26"/>
      <c r="P64" s="26"/>
      <c r="Q64" s="26"/>
      <c r="R64" s="28"/>
      <c r="S64" s="28"/>
      <c r="T64" s="28"/>
      <c r="U64" s="28"/>
      <c r="V64" s="28"/>
      <c r="W64" s="28"/>
      <c r="X64" s="28"/>
      <c r="Y64" s="28"/>
      <c r="Z64" s="28"/>
      <c r="AA64" s="10"/>
      <c r="AB64" s="10"/>
      <c r="AC64" s="10"/>
      <c r="AD64" s="10"/>
    </row>
    <row r="65" customFormat="false" ht="14.25" hidden="false" customHeight="true" outlineLevel="0" collapsed="false">
      <c r="A65" s="20" t="s">
        <v>410</v>
      </c>
      <c r="B65" s="21" t="s">
        <v>61</v>
      </c>
      <c r="C65" s="21" t="s">
        <v>17</v>
      </c>
      <c r="D65" s="21" t="s">
        <v>18</v>
      </c>
      <c r="E65" s="22" t="n">
        <v>1</v>
      </c>
      <c r="F65" s="20" t="s">
        <v>142</v>
      </c>
      <c r="G65" s="23" t="n">
        <v>0</v>
      </c>
      <c r="H65" s="24" t="n">
        <v>500.99</v>
      </c>
      <c r="I65" s="24" t="n">
        <v>2003.96</v>
      </c>
      <c r="J65" s="25" t="n">
        <f aca="false">SUM(G65:I65)</f>
        <v>2504.95</v>
      </c>
      <c r="K65" s="26"/>
      <c r="L65" s="26"/>
      <c r="M65" s="26"/>
      <c r="N65" s="26"/>
      <c r="O65" s="26"/>
      <c r="P65" s="26"/>
      <c r="Q65" s="26"/>
      <c r="R65" s="28"/>
      <c r="S65" s="28"/>
      <c r="T65" s="28"/>
      <c r="U65" s="28"/>
      <c r="V65" s="28"/>
      <c r="W65" s="28"/>
      <c r="X65" s="28"/>
      <c r="Y65" s="28"/>
      <c r="Z65" s="28"/>
      <c r="AA65" s="10"/>
      <c r="AB65" s="10"/>
      <c r="AC65" s="10"/>
      <c r="AD65" s="10"/>
    </row>
    <row r="66" customFormat="false" ht="14.25" hidden="false" customHeight="true" outlineLevel="0" collapsed="false">
      <c r="A66" s="20" t="s">
        <v>411</v>
      </c>
      <c r="B66" s="21" t="s">
        <v>61</v>
      </c>
      <c r="C66" s="21" t="s">
        <v>17</v>
      </c>
      <c r="D66" s="21" t="s">
        <v>18</v>
      </c>
      <c r="E66" s="22" t="n">
        <v>1</v>
      </c>
      <c r="F66" s="20" t="s">
        <v>156</v>
      </c>
      <c r="G66" s="23" t="n">
        <v>0</v>
      </c>
      <c r="H66" s="24" t="n">
        <v>500.99</v>
      </c>
      <c r="I66" s="24" t="n">
        <v>2003.96</v>
      </c>
      <c r="J66" s="25" t="n">
        <f aca="false">SUM(G66:I66)</f>
        <v>2504.95</v>
      </c>
      <c r="K66" s="26"/>
      <c r="L66" s="26"/>
      <c r="M66" s="26"/>
      <c r="N66" s="26"/>
      <c r="O66" s="26"/>
      <c r="P66" s="26"/>
      <c r="Q66" s="26"/>
      <c r="R66" s="28"/>
      <c r="S66" s="28"/>
      <c r="T66" s="28"/>
      <c r="U66" s="28"/>
      <c r="V66" s="28"/>
      <c r="W66" s="28"/>
      <c r="X66" s="28"/>
      <c r="Y66" s="28"/>
      <c r="Z66" s="28"/>
      <c r="AA66" s="10"/>
      <c r="AB66" s="10"/>
      <c r="AC66" s="10"/>
      <c r="AD66" s="10"/>
    </row>
    <row r="67" customFormat="false" ht="14.25" hidden="false" customHeight="true" outlineLevel="0" collapsed="false">
      <c r="A67" s="20" t="s">
        <v>412</v>
      </c>
      <c r="B67" s="37" t="s">
        <v>61</v>
      </c>
      <c r="C67" s="37" t="s">
        <v>17</v>
      </c>
      <c r="D67" s="37" t="s">
        <v>18</v>
      </c>
      <c r="E67" s="22" t="n">
        <v>1</v>
      </c>
      <c r="F67" s="20" t="s">
        <v>131</v>
      </c>
      <c r="G67" s="39" t="n">
        <v>0</v>
      </c>
      <c r="H67" s="40" t="n">
        <v>500.99</v>
      </c>
      <c r="I67" s="40" t="n">
        <v>2003.96</v>
      </c>
      <c r="J67" s="41" t="n">
        <f aca="false">SUM(G67:I67)</f>
        <v>2504.95</v>
      </c>
      <c r="K67" s="12"/>
      <c r="L67" s="12"/>
      <c r="M67" s="12"/>
      <c r="N67" s="12"/>
      <c r="O67" s="12"/>
      <c r="P67" s="12"/>
      <c r="Q67" s="12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</row>
    <row r="68" customFormat="false" ht="14.25" hidden="false" customHeight="true" outlineLevel="0" collapsed="false">
      <c r="A68" s="81" t="s">
        <v>413</v>
      </c>
      <c r="B68" s="82" t="s">
        <v>61</v>
      </c>
      <c r="C68" s="82" t="s">
        <v>17</v>
      </c>
      <c r="D68" s="82" t="s">
        <v>91</v>
      </c>
      <c r="E68" s="83" t="n">
        <v>1</v>
      </c>
      <c r="F68" s="81"/>
      <c r="G68" s="84" t="n">
        <v>0</v>
      </c>
      <c r="H68" s="85" t="n">
        <v>500.99</v>
      </c>
      <c r="I68" s="85" t="n">
        <v>2003.96</v>
      </c>
      <c r="J68" s="85" t="n">
        <f aca="false">SUM(G68:I68)</f>
        <v>2504.95</v>
      </c>
      <c r="K68" s="26"/>
      <c r="L68" s="26"/>
      <c r="M68" s="26"/>
      <c r="N68" s="26"/>
      <c r="O68" s="26"/>
      <c r="P68" s="26"/>
      <c r="Q68" s="26"/>
      <c r="R68" s="28"/>
      <c r="S68" s="28"/>
      <c r="T68" s="28"/>
      <c r="U68" s="28"/>
      <c r="V68" s="28"/>
      <c r="W68" s="28"/>
      <c r="X68" s="28"/>
      <c r="Y68" s="28"/>
      <c r="Z68" s="28"/>
      <c r="AA68" s="10"/>
      <c r="AB68" s="10"/>
      <c r="AC68" s="10"/>
      <c r="AD68" s="10"/>
    </row>
    <row r="69" customFormat="false" ht="14.25" hidden="false" customHeight="true" outlineLevel="0" collapsed="false">
      <c r="A69" s="20" t="s">
        <v>414</v>
      </c>
      <c r="B69" s="21" t="s">
        <v>61</v>
      </c>
      <c r="C69" s="21" t="s">
        <v>17</v>
      </c>
      <c r="D69" s="21" t="s">
        <v>18</v>
      </c>
      <c r="E69" s="22" t="n">
        <v>1</v>
      </c>
      <c r="F69" s="20" t="s">
        <v>162</v>
      </c>
      <c r="G69" s="23" t="n">
        <v>0</v>
      </c>
      <c r="H69" s="24" t="n">
        <v>500.99</v>
      </c>
      <c r="I69" s="24" t="n">
        <v>2003.96</v>
      </c>
      <c r="J69" s="25" t="n">
        <f aca="false">SUM(G69:I69)</f>
        <v>2504.95</v>
      </c>
      <c r="K69" s="26"/>
      <c r="L69" s="26"/>
      <c r="M69" s="26"/>
      <c r="N69" s="26"/>
      <c r="O69" s="26"/>
      <c r="P69" s="26"/>
      <c r="Q69" s="26"/>
      <c r="R69" s="28"/>
      <c r="S69" s="28"/>
      <c r="T69" s="28"/>
      <c r="U69" s="28"/>
      <c r="V69" s="28"/>
      <c r="W69" s="28"/>
      <c r="X69" s="28"/>
      <c r="Y69" s="28"/>
      <c r="Z69" s="28"/>
      <c r="AA69" s="10"/>
      <c r="AB69" s="10"/>
      <c r="AC69" s="10"/>
      <c r="AD69" s="10"/>
    </row>
    <row r="70" customFormat="false" ht="14.25" hidden="false" customHeight="true" outlineLevel="0" collapsed="false">
      <c r="A70" s="20" t="s">
        <v>415</v>
      </c>
      <c r="B70" s="21" t="s">
        <v>61</v>
      </c>
      <c r="C70" s="21" t="s">
        <v>17</v>
      </c>
      <c r="D70" s="21" t="s">
        <v>18</v>
      </c>
      <c r="E70" s="22" t="n">
        <v>1</v>
      </c>
      <c r="F70" s="20" t="s">
        <v>163</v>
      </c>
      <c r="G70" s="23" t="n">
        <v>0</v>
      </c>
      <c r="H70" s="24" t="n">
        <v>500.99</v>
      </c>
      <c r="I70" s="24" t="n">
        <v>2003.96</v>
      </c>
      <c r="J70" s="25" t="n">
        <f aca="false">SUM(G70:I70)</f>
        <v>2504.95</v>
      </c>
      <c r="K70" s="26"/>
      <c r="L70" s="26"/>
      <c r="M70" s="26"/>
      <c r="N70" s="26"/>
      <c r="O70" s="26"/>
      <c r="P70" s="26"/>
      <c r="Q70" s="26"/>
      <c r="R70" s="28"/>
      <c r="S70" s="28"/>
      <c r="T70" s="28"/>
      <c r="U70" s="28"/>
      <c r="V70" s="28"/>
      <c r="W70" s="28"/>
      <c r="X70" s="28"/>
      <c r="Y70" s="28"/>
      <c r="Z70" s="28"/>
      <c r="AA70" s="10"/>
      <c r="AB70" s="10"/>
      <c r="AC70" s="10"/>
      <c r="AD70" s="10"/>
    </row>
    <row r="71" customFormat="false" ht="14.25" hidden="false" customHeight="true" outlineLevel="0" collapsed="false">
      <c r="A71" s="20" t="s">
        <v>416</v>
      </c>
      <c r="B71" s="21" t="s">
        <v>61</v>
      </c>
      <c r="C71" s="21" t="s">
        <v>17</v>
      </c>
      <c r="D71" s="21" t="s">
        <v>18</v>
      </c>
      <c r="E71" s="22" t="n">
        <v>1</v>
      </c>
      <c r="F71" s="20" t="s">
        <v>165</v>
      </c>
      <c r="G71" s="23" t="n">
        <v>0</v>
      </c>
      <c r="H71" s="24" t="n">
        <v>500.99</v>
      </c>
      <c r="I71" s="24" t="n">
        <v>2003.96</v>
      </c>
      <c r="J71" s="25" t="n">
        <f aca="false">SUM(G71:I71)</f>
        <v>2504.95</v>
      </c>
      <c r="K71" s="26"/>
      <c r="L71" s="26"/>
      <c r="M71" s="26"/>
      <c r="N71" s="26"/>
      <c r="O71" s="26"/>
      <c r="P71" s="26"/>
      <c r="Q71" s="26"/>
      <c r="R71" s="28"/>
      <c r="S71" s="28"/>
      <c r="T71" s="28"/>
      <c r="U71" s="28"/>
      <c r="V71" s="28"/>
      <c r="W71" s="28"/>
      <c r="X71" s="28"/>
      <c r="Y71" s="28"/>
      <c r="Z71" s="28"/>
      <c r="AA71" s="10"/>
      <c r="AB71" s="10"/>
      <c r="AC71" s="10"/>
      <c r="AD71" s="10"/>
    </row>
    <row r="72" customFormat="false" ht="14.25" hidden="true" customHeight="true" outlineLevel="0" collapsed="false">
      <c r="A72" s="20" t="s">
        <v>370</v>
      </c>
      <c r="B72" s="21" t="s">
        <v>61</v>
      </c>
      <c r="C72" s="21" t="s">
        <v>17</v>
      </c>
      <c r="D72" s="21" t="s">
        <v>18</v>
      </c>
      <c r="E72" s="22" t="n">
        <v>1</v>
      </c>
      <c r="F72" s="20" t="s">
        <v>394</v>
      </c>
      <c r="G72" s="23" t="n">
        <v>0</v>
      </c>
      <c r="H72" s="24" t="n">
        <v>500.99</v>
      </c>
      <c r="I72" s="24" t="n">
        <v>2003.96</v>
      </c>
      <c r="J72" s="25" t="n">
        <f aca="false">SUM(G72:I72)</f>
        <v>2504.95</v>
      </c>
      <c r="K72" s="26"/>
      <c r="L72" s="26"/>
      <c r="M72" s="26"/>
      <c r="N72" s="26"/>
      <c r="O72" s="26"/>
      <c r="P72" s="26"/>
      <c r="Q72" s="26"/>
      <c r="R72" s="28"/>
      <c r="S72" s="28"/>
      <c r="T72" s="28"/>
      <c r="U72" s="28"/>
      <c r="V72" s="28"/>
      <c r="W72" s="28"/>
      <c r="X72" s="28"/>
      <c r="Y72" s="28"/>
      <c r="Z72" s="28"/>
      <c r="AA72" s="10"/>
      <c r="AB72" s="10"/>
      <c r="AC72" s="10"/>
      <c r="AD72" s="10"/>
    </row>
    <row r="73" customFormat="false" ht="14.25" hidden="false" customHeight="true" outlineLevel="0" collapsed="false">
      <c r="A73" s="81" t="s">
        <v>417</v>
      </c>
      <c r="B73" s="82" t="s">
        <v>61</v>
      </c>
      <c r="C73" s="82" t="s">
        <v>17</v>
      </c>
      <c r="D73" s="82" t="s">
        <v>91</v>
      </c>
      <c r="E73" s="83" t="n">
        <v>1</v>
      </c>
      <c r="F73" s="81"/>
      <c r="G73" s="84" t="n">
        <v>0</v>
      </c>
      <c r="H73" s="85" t="n">
        <v>500.99</v>
      </c>
      <c r="I73" s="85" t="n">
        <v>2003.96</v>
      </c>
      <c r="J73" s="85" t="n">
        <f aca="false">SUM(G73:I73)</f>
        <v>2504.95</v>
      </c>
      <c r="K73" s="26"/>
      <c r="L73" s="26"/>
      <c r="M73" s="26"/>
      <c r="N73" s="26"/>
      <c r="O73" s="26"/>
      <c r="P73" s="26"/>
      <c r="Q73" s="26"/>
      <c r="R73" s="28"/>
      <c r="S73" s="28"/>
      <c r="T73" s="28"/>
      <c r="U73" s="28"/>
      <c r="V73" s="28"/>
      <c r="W73" s="28"/>
      <c r="X73" s="28"/>
      <c r="Y73" s="28"/>
      <c r="Z73" s="28"/>
      <c r="AA73" s="10"/>
      <c r="AB73" s="10"/>
      <c r="AC73" s="10"/>
      <c r="AD73" s="10"/>
    </row>
    <row r="74" customFormat="false" ht="14.25" hidden="false" customHeight="true" outlineLevel="0" collapsed="false">
      <c r="A74" s="20" t="s">
        <v>415</v>
      </c>
      <c r="B74" s="21" t="s">
        <v>61</v>
      </c>
      <c r="C74" s="21" t="s">
        <v>17</v>
      </c>
      <c r="D74" s="21" t="s">
        <v>18</v>
      </c>
      <c r="E74" s="22" t="n">
        <v>1</v>
      </c>
      <c r="F74" s="20" t="s">
        <v>160</v>
      </c>
      <c r="G74" s="23" t="n">
        <v>0</v>
      </c>
      <c r="H74" s="24" t="n">
        <v>500.99</v>
      </c>
      <c r="I74" s="24" t="n">
        <v>2003.96</v>
      </c>
      <c r="J74" s="25" t="n">
        <f aca="false">SUM(G74:I74)</f>
        <v>2504.95</v>
      </c>
      <c r="K74" s="26"/>
      <c r="L74" s="26"/>
      <c r="M74" s="26"/>
      <c r="N74" s="26"/>
      <c r="O74" s="26"/>
      <c r="P74" s="26"/>
      <c r="Q74" s="26"/>
      <c r="R74" s="28"/>
      <c r="S74" s="28"/>
      <c r="T74" s="28"/>
      <c r="U74" s="28"/>
      <c r="V74" s="28"/>
      <c r="W74" s="28"/>
      <c r="X74" s="28"/>
      <c r="Y74" s="28"/>
      <c r="Z74" s="28"/>
      <c r="AA74" s="10"/>
      <c r="AB74" s="10"/>
      <c r="AC74" s="10"/>
      <c r="AD74" s="10"/>
    </row>
    <row r="75" customFormat="false" ht="14.25" hidden="false" customHeight="true" outlineLevel="0" collapsed="false">
      <c r="A75" s="81" t="s">
        <v>60</v>
      </c>
      <c r="B75" s="82" t="s">
        <v>61</v>
      </c>
      <c r="C75" s="82" t="s">
        <v>17</v>
      </c>
      <c r="D75" s="82" t="s">
        <v>91</v>
      </c>
      <c r="E75" s="83" t="n">
        <v>1</v>
      </c>
      <c r="F75" s="81"/>
      <c r="G75" s="84" t="n">
        <v>0</v>
      </c>
      <c r="H75" s="85" t="n">
        <v>500.99</v>
      </c>
      <c r="I75" s="85" t="n">
        <v>2003.96</v>
      </c>
      <c r="J75" s="85" t="n">
        <f aca="false">SUM(G75:I75)</f>
        <v>2504.95</v>
      </c>
      <c r="K75" s="26"/>
      <c r="L75" s="26"/>
      <c r="M75" s="26"/>
      <c r="N75" s="26"/>
      <c r="O75" s="26"/>
      <c r="P75" s="26"/>
      <c r="Q75" s="26"/>
      <c r="R75" s="28"/>
      <c r="S75" s="28"/>
      <c r="T75" s="28"/>
      <c r="U75" s="28"/>
      <c r="V75" s="28"/>
      <c r="W75" s="28"/>
      <c r="X75" s="28"/>
      <c r="Y75" s="28"/>
      <c r="Z75" s="28"/>
      <c r="AA75" s="10"/>
      <c r="AB75" s="10"/>
      <c r="AC75" s="10"/>
      <c r="AD75" s="10"/>
    </row>
    <row r="76" customFormat="false" ht="14.25" hidden="true" customHeight="true" outlineLevel="0" collapsed="false">
      <c r="A76" s="20" t="s">
        <v>177</v>
      </c>
      <c r="B76" s="21" t="s">
        <v>65</v>
      </c>
      <c r="C76" s="21" t="s">
        <v>17</v>
      </c>
      <c r="D76" s="21" t="s">
        <v>18</v>
      </c>
      <c r="E76" s="22" t="n">
        <v>1</v>
      </c>
      <c r="F76" s="20" t="s">
        <v>158</v>
      </c>
      <c r="G76" s="23" t="n">
        <v>0</v>
      </c>
      <c r="H76" s="24" t="n">
        <v>269.76</v>
      </c>
      <c r="I76" s="24" t="n">
        <v>1079.06</v>
      </c>
      <c r="J76" s="25" t="n">
        <f aca="false">SUM(G76:I76)</f>
        <v>1348.82</v>
      </c>
      <c r="K76" s="26"/>
      <c r="L76" s="26"/>
      <c r="M76" s="26"/>
      <c r="N76" s="26"/>
      <c r="O76" s="26"/>
      <c r="P76" s="26"/>
      <c r="Q76" s="26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</row>
    <row r="77" customFormat="false" ht="14.25" hidden="true" customHeight="true" outlineLevel="0" collapsed="false">
      <c r="A77" s="20" t="s">
        <v>64</v>
      </c>
      <c r="B77" s="21" t="s">
        <v>65</v>
      </c>
      <c r="C77" s="21" t="s">
        <v>17</v>
      </c>
      <c r="D77" s="21" t="s">
        <v>91</v>
      </c>
      <c r="E77" s="22" t="n">
        <v>1</v>
      </c>
      <c r="F77" s="20"/>
      <c r="G77" s="23" t="n">
        <v>0</v>
      </c>
      <c r="H77" s="24" t="n">
        <v>0</v>
      </c>
      <c r="I77" s="24" t="n">
        <v>0</v>
      </c>
      <c r="J77" s="25" t="n">
        <f aca="false">SUM(G77:I77)</f>
        <v>0</v>
      </c>
      <c r="K77" s="26"/>
      <c r="L77" s="26"/>
      <c r="M77" s="26"/>
      <c r="N77" s="26"/>
      <c r="O77" s="26"/>
      <c r="P77" s="26"/>
      <c r="Q77" s="26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</row>
    <row r="78" customFormat="false" ht="14.25" hidden="true" customHeight="true" outlineLevel="0" collapsed="false">
      <c r="A78" s="20" t="s">
        <v>177</v>
      </c>
      <c r="B78" s="21" t="s">
        <v>65</v>
      </c>
      <c r="C78" s="21" t="s">
        <v>17</v>
      </c>
      <c r="D78" s="21" t="s">
        <v>18</v>
      </c>
      <c r="E78" s="22" t="n">
        <v>1</v>
      </c>
      <c r="F78" s="20" t="s">
        <v>167</v>
      </c>
      <c r="G78" s="23" t="n">
        <v>0</v>
      </c>
      <c r="H78" s="24" t="n">
        <v>269.76</v>
      </c>
      <c r="I78" s="24" t="n">
        <v>1079.06</v>
      </c>
      <c r="J78" s="25" t="n">
        <f aca="false">SUM(G78:I78)</f>
        <v>1348.82</v>
      </c>
      <c r="K78" s="26"/>
      <c r="L78" s="26"/>
      <c r="M78" s="26"/>
      <c r="N78" s="26"/>
      <c r="O78" s="26"/>
      <c r="P78" s="26"/>
      <c r="Q78" s="26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</row>
    <row r="79" customFormat="false" ht="14.25" hidden="true" customHeight="true" outlineLevel="0" collapsed="false">
      <c r="A79" s="20" t="s">
        <v>177</v>
      </c>
      <c r="B79" s="21" t="s">
        <v>65</v>
      </c>
      <c r="C79" s="21" t="s">
        <v>17</v>
      </c>
      <c r="D79" s="21" t="s">
        <v>18</v>
      </c>
      <c r="E79" s="22" t="n">
        <v>1</v>
      </c>
      <c r="F79" s="20" t="s">
        <v>362</v>
      </c>
      <c r="G79" s="23" t="n">
        <v>0</v>
      </c>
      <c r="H79" s="24" t="n">
        <v>269.76</v>
      </c>
      <c r="I79" s="24" t="n">
        <v>1079.06</v>
      </c>
      <c r="J79" s="25" t="n">
        <f aca="false">SUM(G79:I79)</f>
        <v>1348.82</v>
      </c>
      <c r="K79" s="26"/>
      <c r="L79" s="26"/>
      <c r="M79" s="26"/>
      <c r="N79" s="26"/>
      <c r="O79" s="26"/>
      <c r="P79" s="26"/>
      <c r="Q79" s="26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</row>
    <row r="80" customFormat="false" ht="14.25" hidden="true" customHeight="true" outlineLevel="0" collapsed="false">
      <c r="A80" s="20" t="s">
        <v>177</v>
      </c>
      <c r="B80" s="21" t="s">
        <v>65</v>
      </c>
      <c r="C80" s="21" t="s">
        <v>17</v>
      </c>
      <c r="D80" s="21" t="s">
        <v>18</v>
      </c>
      <c r="E80" s="22" t="n">
        <v>1</v>
      </c>
      <c r="F80" s="20" t="s">
        <v>168</v>
      </c>
      <c r="G80" s="23" t="n">
        <v>0</v>
      </c>
      <c r="H80" s="24" t="n">
        <v>269.76</v>
      </c>
      <c r="I80" s="24" t="n">
        <v>1079.06</v>
      </c>
      <c r="J80" s="25" t="n">
        <f aca="false">SUM(G80:I80)</f>
        <v>1348.82</v>
      </c>
      <c r="K80" s="26"/>
      <c r="L80" s="26"/>
      <c r="M80" s="26"/>
      <c r="N80" s="26"/>
      <c r="O80" s="26"/>
      <c r="P80" s="26"/>
      <c r="Q80" s="26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</row>
    <row r="81" customFormat="false" ht="14.25" hidden="true" customHeight="true" outlineLevel="0" collapsed="false">
      <c r="A81" s="20" t="s">
        <v>64</v>
      </c>
      <c r="B81" s="21" t="s">
        <v>65</v>
      </c>
      <c r="C81" s="21" t="s">
        <v>17</v>
      </c>
      <c r="D81" s="21" t="s">
        <v>91</v>
      </c>
      <c r="E81" s="22" t="n">
        <v>1</v>
      </c>
      <c r="F81" s="20"/>
      <c r="G81" s="23" t="n">
        <v>0</v>
      </c>
      <c r="H81" s="24" t="n">
        <v>0</v>
      </c>
      <c r="I81" s="24" t="n">
        <v>0</v>
      </c>
      <c r="J81" s="25" t="n">
        <f aca="false">SUM(G81:I81)</f>
        <v>0</v>
      </c>
      <c r="K81" s="26"/>
      <c r="L81" s="26"/>
      <c r="M81" s="26"/>
      <c r="N81" s="26"/>
      <c r="O81" s="26"/>
      <c r="P81" s="26"/>
      <c r="Q81" s="26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</row>
    <row r="82" customFormat="false" ht="14.25" hidden="true" customHeight="true" outlineLevel="0" collapsed="false">
      <c r="A82" s="20" t="s">
        <v>102</v>
      </c>
      <c r="B82" s="21" t="s">
        <v>65</v>
      </c>
      <c r="C82" s="21" t="s">
        <v>17</v>
      </c>
      <c r="D82" s="21" t="s">
        <v>18</v>
      </c>
      <c r="E82" s="22" t="n">
        <v>1</v>
      </c>
      <c r="F82" s="20" t="s">
        <v>171</v>
      </c>
      <c r="G82" s="23" t="n">
        <v>0</v>
      </c>
      <c r="H82" s="24" t="n">
        <v>269.76</v>
      </c>
      <c r="I82" s="24" t="n">
        <v>1079.06</v>
      </c>
      <c r="J82" s="25" t="n">
        <f aca="false">SUM(G82:I82)</f>
        <v>1348.82</v>
      </c>
      <c r="K82" s="26"/>
      <c r="L82" s="26"/>
      <c r="M82" s="26"/>
      <c r="N82" s="26"/>
      <c r="O82" s="26"/>
      <c r="P82" s="26"/>
      <c r="Q82" s="26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</row>
    <row r="83" customFormat="false" ht="14.25" hidden="true" customHeight="true" outlineLevel="0" collapsed="false">
      <c r="A83" s="20" t="s">
        <v>64</v>
      </c>
      <c r="B83" s="21" t="s">
        <v>65</v>
      </c>
      <c r="C83" s="21" t="s">
        <v>17</v>
      </c>
      <c r="D83" s="21" t="s">
        <v>91</v>
      </c>
      <c r="E83" s="22" t="n">
        <v>1</v>
      </c>
      <c r="F83" s="20"/>
      <c r="G83" s="23" t="n">
        <v>0</v>
      </c>
      <c r="H83" s="23" t="n">
        <v>0</v>
      </c>
      <c r="I83" s="23" t="n">
        <v>0</v>
      </c>
      <c r="J83" s="25" t="n">
        <f aca="false">SUM(G83:I83)</f>
        <v>0</v>
      </c>
      <c r="K83" s="26"/>
      <c r="L83" s="26"/>
      <c r="M83" s="26"/>
      <c r="N83" s="26"/>
      <c r="O83" s="26"/>
      <c r="P83" s="26"/>
      <c r="Q83" s="26"/>
      <c r="R83" s="28"/>
      <c r="S83" s="28"/>
      <c r="T83" s="28"/>
      <c r="U83" s="28"/>
      <c r="V83" s="28"/>
      <c r="W83" s="28"/>
      <c r="X83" s="28"/>
      <c r="Y83" s="28"/>
      <c r="Z83" s="28"/>
      <c r="AA83" s="10"/>
      <c r="AB83" s="10"/>
      <c r="AC83" s="10"/>
      <c r="AD83" s="10"/>
    </row>
    <row r="84" customFormat="false" ht="14.25" hidden="true" customHeight="true" outlineLevel="0" collapsed="false">
      <c r="A84" s="20" t="s">
        <v>64</v>
      </c>
      <c r="B84" s="21" t="s">
        <v>65</v>
      </c>
      <c r="C84" s="21" t="s">
        <v>17</v>
      </c>
      <c r="D84" s="21" t="s">
        <v>91</v>
      </c>
      <c r="E84" s="22" t="n">
        <v>1</v>
      </c>
      <c r="F84" s="20"/>
      <c r="G84" s="23" t="n">
        <v>0</v>
      </c>
      <c r="H84" s="23" t="n">
        <v>0</v>
      </c>
      <c r="I84" s="23" t="n">
        <v>0</v>
      </c>
      <c r="J84" s="25" t="n">
        <f aca="false">SUM(G84:I84)</f>
        <v>0</v>
      </c>
      <c r="K84" s="26"/>
      <c r="L84" s="26"/>
      <c r="M84" s="26"/>
      <c r="N84" s="26"/>
      <c r="O84" s="26"/>
      <c r="P84" s="26"/>
      <c r="Q84" s="26"/>
      <c r="R84" s="28"/>
      <c r="S84" s="28"/>
      <c r="T84" s="28"/>
      <c r="U84" s="28"/>
      <c r="V84" s="28"/>
      <c r="W84" s="28"/>
      <c r="X84" s="28"/>
      <c r="Y84" s="28"/>
      <c r="Z84" s="28"/>
      <c r="AA84" s="10"/>
      <c r="AB84" s="10"/>
      <c r="AC84" s="10"/>
      <c r="AD84" s="10"/>
    </row>
    <row r="85" customFormat="false" ht="14.25" hidden="true" customHeight="true" outlineLevel="0" collapsed="false">
      <c r="A85" s="20" t="s">
        <v>64</v>
      </c>
      <c r="B85" s="21" t="s">
        <v>65</v>
      </c>
      <c r="C85" s="21" t="s">
        <v>17</v>
      </c>
      <c r="D85" s="21" t="s">
        <v>91</v>
      </c>
      <c r="E85" s="22" t="n">
        <v>1</v>
      </c>
      <c r="F85" s="20"/>
      <c r="G85" s="23" t="n">
        <v>0</v>
      </c>
      <c r="H85" s="23" t="n">
        <v>0</v>
      </c>
      <c r="I85" s="23" t="n">
        <v>0</v>
      </c>
      <c r="J85" s="25" t="n">
        <f aca="false">SUM(G85:I85)</f>
        <v>0</v>
      </c>
      <c r="K85" s="26"/>
      <c r="L85" s="26"/>
      <c r="M85" s="26"/>
      <c r="N85" s="26"/>
      <c r="O85" s="26"/>
      <c r="P85" s="26"/>
      <c r="Q85" s="26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</row>
    <row r="86" customFormat="false" ht="14.25" hidden="true" customHeight="true" outlineLevel="0" collapsed="false">
      <c r="A86" s="20" t="s">
        <v>64</v>
      </c>
      <c r="B86" s="21" t="s">
        <v>65</v>
      </c>
      <c r="C86" s="21" t="s">
        <v>17</v>
      </c>
      <c r="D86" s="21" t="s">
        <v>91</v>
      </c>
      <c r="E86" s="22" t="n">
        <v>1</v>
      </c>
      <c r="F86" s="20"/>
      <c r="G86" s="23" t="n">
        <v>0</v>
      </c>
      <c r="H86" s="23" t="n">
        <v>0</v>
      </c>
      <c r="I86" s="23" t="n">
        <v>0</v>
      </c>
      <c r="J86" s="25" t="n">
        <f aca="false">SUM(G86:I86)</f>
        <v>0</v>
      </c>
      <c r="K86" s="26"/>
      <c r="L86" s="26"/>
      <c r="M86" s="26"/>
      <c r="N86" s="26"/>
      <c r="O86" s="26"/>
      <c r="P86" s="26"/>
      <c r="Q86" s="26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</row>
    <row r="87" customFormat="false" ht="14.25" hidden="true" customHeight="true" outlineLevel="0" collapsed="false">
      <c r="A87" s="48" t="s">
        <v>195</v>
      </c>
      <c r="B87" s="48" t="s">
        <v>196</v>
      </c>
      <c r="C87" s="49" t="s">
        <v>197</v>
      </c>
      <c r="D87" s="49" t="s">
        <v>198</v>
      </c>
      <c r="E87" s="50" t="s">
        <v>199</v>
      </c>
      <c r="F87" s="51"/>
      <c r="G87" s="50" t="s">
        <v>200</v>
      </c>
      <c r="H87" s="50" t="s">
        <v>201</v>
      </c>
      <c r="I87" s="50" t="s">
        <v>202</v>
      </c>
      <c r="J87" s="50" t="s">
        <v>203</v>
      </c>
      <c r="K87" s="26"/>
      <c r="L87" s="26"/>
      <c r="M87" s="26"/>
      <c r="N87" s="26"/>
      <c r="O87" s="26"/>
      <c r="P87" s="26"/>
      <c r="Q87" s="26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</row>
    <row r="88" customFormat="false" ht="14.25" hidden="true" customHeight="true" outlineLevel="0" collapsed="false">
      <c r="A88" s="52" t="s">
        <v>204</v>
      </c>
      <c r="B88" s="53" t="s">
        <v>16</v>
      </c>
      <c r="C88" s="54" t="n">
        <f aca="false">SUMIFS($E$7:$E$86,$B$7:$B$86,"DAS",$D$7:$D$86,"&lt;&gt;VAGO")</f>
        <v>3</v>
      </c>
      <c r="D88" s="54" t="n">
        <f aca="false">SUMIFS($E$7:$E$86,$B$7:$B$86,"DAS",$D$7:$D$86,"VAGO")</f>
        <v>1</v>
      </c>
      <c r="E88" s="54" t="n">
        <f aca="false">C88+D88</f>
        <v>4</v>
      </c>
      <c r="F88" s="55"/>
      <c r="G88" s="25" t="n">
        <f aca="false">SUMIF($B$7:$B$86,"DAS",$G$7:$G$86)</f>
        <v>0</v>
      </c>
      <c r="H88" s="25" t="n">
        <f aca="false">SUMIF($B$7:$B$86,"DAS",$H$7:$H$86)</f>
        <v>6542.4</v>
      </c>
      <c r="I88" s="25" t="n">
        <f aca="false">SUMIF($B$7:$B$86,"DAS",$I$7:$I$86)</f>
        <v>38233.6</v>
      </c>
      <c r="J88" s="25" t="n">
        <f aca="false">SUMIF($B$7:$B$86,"DAS",$J$7:$J$86)</f>
        <v>44776</v>
      </c>
      <c r="K88" s="56"/>
      <c r="L88" s="56"/>
      <c r="M88" s="56"/>
      <c r="N88" s="56"/>
      <c r="O88" s="56"/>
      <c r="P88" s="56"/>
      <c r="Q88" s="56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</row>
    <row r="89" customFormat="false" ht="14.25" hidden="true" customHeight="true" outlineLevel="0" collapsed="false">
      <c r="A89" s="52" t="s">
        <v>205</v>
      </c>
      <c r="B89" s="53" t="s">
        <v>206</v>
      </c>
      <c r="C89" s="54" t="n">
        <f aca="false">SUMIFS($E$7:$E$86,$B$7:$B$86,"DAS-1",$D$7:$D$86,"&lt;&gt;VAGO")</f>
        <v>0</v>
      </c>
      <c r="D89" s="54" t="n">
        <f aca="false">SUMIFS($E$7:$E$86,$B$7:$B$86,"DAS-1",$D$7:$D$86,"VAGO")</f>
        <v>0</v>
      </c>
      <c r="E89" s="54" t="n">
        <f aca="false">C89+D89</f>
        <v>0</v>
      </c>
      <c r="F89" s="57"/>
      <c r="G89" s="25" t="n">
        <f aca="false">SUMIF($B$7:$B$86,"DAS-1",$G$7:$G$86)</f>
        <v>0</v>
      </c>
      <c r="H89" s="25" t="n">
        <f aca="false">SUMIF($B$7:$B$86,"DAS-1",$H$7:$H$86)</f>
        <v>0</v>
      </c>
      <c r="I89" s="25" t="n">
        <f aca="false">SUMIF($B$7:$B$86,"DAS-1",$I$7:$I$86)</f>
        <v>0</v>
      </c>
      <c r="J89" s="25" t="n">
        <f aca="false">SUMIF($B$7:$B$86,"DAS-1",$J$7:$J$86)</f>
        <v>0</v>
      </c>
      <c r="K89" s="56"/>
      <c r="L89" s="56"/>
      <c r="M89" s="56"/>
      <c r="N89" s="56"/>
      <c r="O89" s="56"/>
      <c r="P89" s="56"/>
      <c r="Q89" s="56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</row>
    <row r="90" customFormat="false" ht="14.25" hidden="true" customHeight="true" outlineLevel="0" collapsed="false">
      <c r="A90" s="52" t="s">
        <v>207</v>
      </c>
      <c r="B90" s="53" t="s">
        <v>34</v>
      </c>
      <c r="C90" s="54" t="n">
        <f aca="false">SUMIFS($E$7:$E$86,$B$7:$B$86,"DAS-2",$D$7:$D$86,"&lt;&gt;VAGO")</f>
        <v>6</v>
      </c>
      <c r="D90" s="54" t="n">
        <f aca="false">SUMIFS($E$7:$E$86,$B$7:$B$86,"DAS-2",$D$7:$D$86,"VAGO")</f>
        <v>0</v>
      </c>
      <c r="E90" s="54" t="n">
        <f aca="false">C90+D90</f>
        <v>6</v>
      </c>
      <c r="F90" s="57"/>
      <c r="G90" s="25" t="n">
        <f aca="false">SUMIF($B$7:$B$86,"DAS-2",$G$7:$G$86)</f>
        <v>0</v>
      </c>
      <c r="H90" s="25" t="n">
        <f aca="false">SUMIF($B$7:$B$86,"DAS-2",$H$7:$H$86)</f>
        <v>8478.25</v>
      </c>
      <c r="I90" s="25" t="n">
        <f aca="false">SUMIF($B$7:$B$86,"DAS-2",$I$7:$I$86)</f>
        <v>40695.72</v>
      </c>
      <c r="J90" s="25" t="n">
        <f aca="false">SUMIF($B$7:$B$86,"DAS-2",$J$7:$J$86)</f>
        <v>49173.97</v>
      </c>
      <c r="K90" s="56"/>
      <c r="L90" s="56"/>
      <c r="M90" s="56"/>
      <c r="N90" s="56"/>
      <c r="O90" s="56"/>
      <c r="P90" s="56"/>
      <c r="Q90" s="56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</row>
    <row r="91" customFormat="false" ht="14.25" hidden="true" customHeight="true" outlineLevel="0" collapsed="false">
      <c r="A91" s="52" t="s">
        <v>208</v>
      </c>
      <c r="B91" s="53" t="s">
        <v>209</v>
      </c>
      <c r="C91" s="54" t="n">
        <f aca="false">SUMIFS($E$7:$E$86,$B$7:$B$86,"DAS-3",$D$7:$D$86,"&lt;&gt;VAGO")</f>
        <v>0</v>
      </c>
      <c r="D91" s="54" t="n">
        <f aca="false">SUMIFS($E$7:$E$86,$B$7:$B$86,"DAS-3",$D$7:$D$86,"VAGO")</f>
        <v>0</v>
      </c>
      <c r="E91" s="54" t="n">
        <f aca="false">C91+D91</f>
        <v>0</v>
      </c>
      <c r="F91" s="57"/>
      <c r="G91" s="25" t="n">
        <f aca="false">SUMIF($B$7:$B$86,"DAS-3",$G$7:$G$86)</f>
        <v>0</v>
      </c>
      <c r="H91" s="25" t="n">
        <f aca="false">SUMIF($B$7:$B$86,"DAS-3",$H$7:$H$86)</f>
        <v>0</v>
      </c>
      <c r="I91" s="25" t="n">
        <f aca="false">SUMIF($B$7:$B$86,"DAS-3",$I$7:$I$86)</f>
        <v>0</v>
      </c>
      <c r="J91" s="25" t="n">
        <f aca="false">SUMIF($B$7:$B$86,"DAS-3",$J$7:$J$86)</f>
        <v>0</v>
      </c>
      <c r="K91" s="56"/>
      <c r="L91" s="56"/>
      <c r="M91" s="56"/>
      <c r="N91" s="56"/>
      <c r="O91" s="56"/>
      <c r="P91" s="56"/>
      <c r="Q91" s="56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</row>
    <row r="92" customFormat="false" ht="14.25" hidden="true" customHeight="true" outlineLevel="0" collapsed="false">
      <c r="A92" s="58" t="s">
        <v>210</v>
      </c>
      <c r="B92" s="53" t="s">
        <v>45</v>
      </c>
      <c r="C92" s="54" t="n">
        <f aca="false">SUMIFS($E$7:$E$86,$B$7:$B$86,"DAS-4",$D$7:$D$86,"&lt;&gt;VAGO")</f>
        <v>11</v>
      </c>
      <c r="D92" s="54" t="n">
        <f aca="false">SUMIFS($E$7:$E$86,$B$7:$B$86,"DAS-4",$D$7:$D$86,"VAGO")</f>
        <v>0</v>
      </c>
      <c r="E92" s="54" t="n">
        <f aca="false">C92+D92</f>
        <v>11</v>
      </c>
      <c r="F92" s="59"/>
      <c r="G92" s="25" t="n">
        <f aca="false">SUMIF($B$7:$B$86,"DAS-4",$G$7:$G$86)</f>
        <v>0</v>
      </c>
      <c r="H92" s="25" t="n">
        <f aca="false">SUMIF($B$7:$B$86,"DAS-4",$H$7:$H$86)</f>
        <v>11792.52</v>
      </c>
      <c r="I92" s="25" t="n">
        <f aca="false">SUMIF($B$7:$B$86,"DAS-4",$I$7:$I$86)</f>
        <v>57652.21</v>
      </c>
      <c r="J92" s="25" t="n">
        <f aca="false">SUMIF($B$7:$B$86,"DAS-4",$J$7:$J$86)</f>
        <v>69444.73</v>
      </c>
      <c r="K92" s="56"/>
      <c r="L92" s="56"/>
      <c r="M92" s="56"/>
      <c r="N92" s="56"/>
      <c r="O92" s="56"/>
      <c r="P92" s="56"/>
      <c r="Q92" s="56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</row>
    <row r="93" customFormat="false" ht="14.25" hidden="true" customHeight="true" outlineLevel="0" collapsed="false">
      <c r="A93" s="58" t="s">
        <v>211</v>
      </c>
      <c r="B93" s="53" t="s">
        <v>49</v>
      </c>
      <c r="C93" s="54" t="n">
        <f aca="false">SUMIFS($E$7:$E$86,$B$7:$B$86,"DAS-5",$D$7:$D$86,"&lt;&gt;VAGO")</f>
        <v>5</v>
      </c>
      <c r="D93" s="54" t="n">
        <f aca="false">SUMIFS($E$7:$E$86,$B$7:$B$86,"DAS-5",$D$7:$D$86,"VAGO")</f>
        <v>0</v>
      </c>
      <c r="E93" s="54" t="n">
        <f aca="false">C93+D93</f>
        <v>5</v>
      </c>
      <c r="F93" s="59"/>
      <c r="G93" s="25" t="n">
        <f aca="false">SUMIF($B$7:$B$86,"DAS-5",$G$7:$G$86)</f>
        <v>0</v>
      </c>
      <c r="H93" s="25" t="n">
        <f aca="false">SUMIF($B$7:$B$86,"DAS-5",$H$7:$H$86)</f>
        <v>5395.25</v>
      </c>
      <c r="I93" s="25" t="n">
        <f aca="false">SUMIF($B$7:$B$86,"DAS-5",$I$7:$I$86)</f>
        <v>21581.05</v>
      </c>
      <c r="J93" s="25" t="n">
        <f aca="false">SUMIF($B$7:$B$86,"DAS-5",$J$7:$J$86)</f>
        <v>26976.3</v>
      </c>
      <c r="K93" s="56"/>
      <c r="L93" s="56"/>
      <c r="M93" s="56"/>
      <c r="N93" s="56"/>
      <c r="O93" s="56"/>
      <c r="P93" s="56"/>
      <c r="Q93" s="56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</row>
    <row r="94" customFormat="false" ht="14.25" hidden="true" customHeight="true" outlineLevel="0" collapsed="false">
      <c r="A94" s="58" t="s">
        <v>212</v>
      </c>
      <c r="B94" s="53" t="s">
        <v>53</v>
      </c>
      <c r="C94" s="54" t="n">
        <f aca="false">SUMIFS($E$7:$E$86,$B$7:$B$86,"CAA-1",$D$7:$D$86,"&lt;&gt;VAGO")</f>
        <v>21</v>
      </c>
      <c r="D94" s="54" t="n">
        <f aca="false">SUMIFS($E$7:$E$86,$B$7:$B$86,"CAA-1",$D$7:$D$86,"VAGO")</f>
        <v>1</v>
      </c>
      <c r="E94" s="54" t="n">
        <f aca="false">C94+D94</f>
        <v>22</v>
      </c>
      <c r="F94" s="59"/>
      <c r="G94" s="25" t="n">
        <f aca="false">SUMIF($B$7:$B$86,"CAA-1",$G$7:$G$86)</f>
        <v>0</v>
      </c>
      <c r="H94" s="25" t="n">
        <f aca="false">SUMIF($B$7:$B$86,"CAA-1",$H$7:$H$86)</f>
        <v>19665.66</v>
      </c>
      <c r="I94" s="25" t="n">
        <f aca="false">SUMIF($B$7:$B$86,"CAA-1",$I$7:$I$86)</f>
        <v>78662.85</v>
      </c>
      <c r="J94" s="25" t="n">
        <f aca="false">SUMIF($B$7:$B$86,"CAA-1",$J$7:$J$86)</f>
        <v>98328.51</v>
      </c>
      <c r="K94" s="56"/>
      <c r="L94" s="56"/>
      <c r="M94" s="56"/>
      <c r="N94" s="56"/>
      <c r="O94" s="56"/>
      <c r="P94" s="56"/>
      <c r="Q94" s="56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</row>
    <row r="95" customFormat="false" ht="14.25" hidden="true" customHeight="true" outlineLevel="0" collapsed="false">
      <c r="A95" s="58" t="s">
        <v>213</v>
      </c>
      <c r="B95" s="53" t="s">
        <v>57</v>
      </c>
      <c r="C95" s="54" t="n">
        <f aca="false">SUMIFS($E$7:$E$86,$B$7:$B$86,"CAA-2",$D$7:$D$86,"&lt;&gt;VAGO")</f>
        <v>10</v>
      </c>
      <c r="D95" s="54" t="n">
        <f aca="false">SUMIFS($E$7:$E$86,$B$7:$B$86,"CAA-2",$D$7:$D$86,"VAGO")</f>
        <v>0</v>
      </c>
      <c r="E95" s="54" t="n">
        <f aca="false">C95+D95</f>
        <v>10</v>
      </c>
      <c r="F95" s="59"/>
      <c r="G95" s="25" t="n">
        <f aca="false">SUMIF($B$7:$B$86,"CAA-2",$G$7:$G$86)</f>
        <v>0</v>
      </c>
      <c r="H95" s="25" t="n">
        <f aca="false">SUMIF($B$7:$B$86,"CAA-2",$H$7:$H$86)</f>
        <v>6936.75</v>
      </c>
      <c r="I95" s="25" t="n">
        <f aca="false">SUMIF($B$7:$B$86,"CAA-2",$I$7:$I$86)</f>
        <v>30830.1</v>
      </c>
      <c r="J95" s="25" t="n">
        <f aca="false">SUMIF($B$7:$B$86,"CAA-2",$J$7:$J$86)</f>
        <v>37766.85</v>
      </c>
      <c r="K95" s="56"/>
      <c r="L95" s="56"/>
      <c r="M95" s="56"/>
      <c r="N95" s="56"/>
      <c r="O95" s="56"/>
      <c r="P95" s="56"/>
      <c r="Q95" s="56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</row>
    <row r="96" customFormat="false" ht="14.25" hidden="true" customHeight="true" outlineLevel="0" collapsed="false">
      <c r="A96" s="58" t="s">
        <v>214</v>
      </c>
      <c r="B96" s="53" t="s">
        <v>61</v>
      </c>
      <c r="C96" s="54" t="n">
        <f aca="false">SUMIFS($E$7:$E$86,$B$7:$B$86,"CAA-3",$D$7:$D$86,"&lt;&gt;VAGO")</f>
        <v>8</v>
      </c>
      <c r="D96" s="54" t="n">
        <f aca="false">SUMIFS($E$7:$E$86,$B$7:$B$86,"CAA-3",$D$7:$D$86,"VAGO")</f>
        <v>3</v>
      </c>
      <c r="E96" s="54" t="n">
        <f aca="false">C96+D96</f>
        <v>11</v>
      </c>
      <c r="F96" s="57"/>
      <c r="G96" s="25" t="n">
        <f aca="false">SUMIF($B$7:$B$86,"CAA-3",$G$7:$G$86)</f>
        <v>0</v>
      </c>
      <c r="H96" s="25" t="n">
        <f aca="false">SUMIF($B$7:$B$86,"CAA-3",$H$7:$H$86)</f>
        <v>5510.89</v>
      </c>
      <c r="I96" s="25" t="n">
        <f aca="false">SUMIF($B$7:$B$86,"CAA-3",$I$7:$I$86)</f>
        <v>22043.56</v>
      </c>
      <c r="J96" s="25" t="n">
        <f aca="false">SUMIF($B$7:$B$86,"CAA-3",$J$7:$J$86)</f>
        <v>27554.45</v>
      </c>
      <c r="K96" s="56"/>
      <c r="L96" s="56"/>
      <c r="M96" s="56"/>
      <c r="N96" s="56"/>
      <c r="O96" s="56"/>
      <c r="P96" s="56"/>
      <c r="Q96" s="56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</row>
    <row r="97" customFormat="false" ht="14.25" hidden="true" customHeight="true" outlineLevel="0" collapsed="false">
      <c r="A97" s="58" t="s">
        <v>215</v>
      </c>
      <c r="B97" s="53" t="s">
        <v>216</v>
      </c>
      <c r="C97" s="54" t="n">
        <f aca="false">SUMIFS($E$7:$E$86,$B$7:$B$86,"CAA-4",$D$7:$D$86,"&lt;&gt;VAGO")</f>
        <v>0</v>
      </c>
      <c r="D97" s="54" t="n">
        <f aca="false">SUMIFS($E$7:$E$86,$B$7:$B$86,"CAA-4",$D$7:$D$86,"VAGO")</f>
        <v>0</v>
      </c>
      <c r="E97" s="54" t="n">
        <f aca="false">C97+D97</f>
        <v>0</v>
      </c>
      <c r="F97" s="57"/>
      <c r="G97" s="25" t="n">
        <f aca="false">SUMIF($B$7:$B$86,"CAA-4",$G$7:$G$86)</f>
        <v>0</v>
      </c>
      <c r="H97" s="25" t="n">
        <f aca="false">SUMIF($B$7:$B$86,"CAA-4",$H$7:$H$86)</f>
        <v>0</v>
      </c>
      <c r="I97" s="25" t="n">
        <f aca="false">SUMIF($B$7:$B$86,"CAA-4",$I$7:$I$86)</f>
        <v>0</v>
      </c>
      <c r="J97" s="25" t="n">
        <f aca="false">SUMIF($B$7:$B$86,"CAA-4",$J$7:$J$86)</f>
        <v>0</v>
      </c>
      <c r="K97" s="56"/>
      <c r="L97" s="56"/>
      <c r="M97" s="56"/>
      <c r="N97" s="56"/>
      <c r="O97" s="56"/>
      <c r="P97" s="56"/>
      <c r="Q97" s="56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</row>
    <row r="98" customFormat="false" ht="14.25" hidden="true" customHeight="true" outlineLevel="0" collapsed="false">
      <c r="A98" s="58" t="s">
        <v>217</v>
      </c>
      <c r="B98" s="53" t="s">
        <v>65</v>
      </c>
      <c r="C98" s="54" t="n">
        <f aca="false">SUMIFS($E$7:$E$86,$B$7:$B$86,"CAA-5",$D$7:$D$86,"&lt;&gt;VAGO")</f>
        <v>5</v>
      </c>
      <c r="D98" s="54" t="n">
        <f aca="false">SUMIFS($E$7:$E$86,$B$7:$B$86,"CAA-5",$D$7:$D$86,"VAGO")</f>
        <v>6</v>
      </c>
      <c r="E98" s="54" t="n">
        <f aca="false">C98+D98</f>
        <v>11</v>
      </c>
      <c r="F98" s="57"/>
      <c r="G98" s="25" t="n">
        <f aca="false">SUMIF($B$7:$B$86,"CAA-5",$G$7:$G$86)</f>
        <v>0</v>
      </c>
      <c r="H98" s="25" t="n">
        <f aca="false">SUMIF($B$7:$B$86,"CAA-5",$H$7:$H$86)</f>
        <v>1348.8</v>
      </c>
      <c r="I98" s="25" t="n">
        <f aca="false">SUMIF($B$7:$B$86,"CAA-5",$I$7:$I$86)</f>
        <v>5395.3</v>
      </c>
      <c r="J98" s="25" t="n">
        <f aca="false">SUMIF($B$7:$B$86,"CAA-5",$J$7:$J$86)</f>
        <v>6744.1</v>
      </c>
      <c r="K98" s="56"/>
      <c r="L98" s="56"/>
      <c r="M98" s="56"/>
      <c r="N98" s="56"/>
      <c r="O98" s="56"/>
      <c r="P98" s="56"/>
      <c r="Q98" s="56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</row>
    <row r="99" customFormat="false" ht="14.25" hidden="true" customHeight="true" outlineLevel="0" collapsed="false">
      <c r="A99" s="60" t="s">
        <v>218</v>
      </c>
      <c r="B99" s="61"/>
      <c r="C99" s="50" t="n">
        <f aca="false">SUM(C88:C98)</f>
        <v>69</v>
      </c>
      <c r="D99" s="50" t="n">
        <f aca="false">SUM(D88:D98)</f>
        <v>11</v>
      </c>
      <c r="E99" s="50" t="n">
        <f aca="false">SUM(E88:E98)</f>
        <v>80</v>
      </c>
      <c r="F99" s="61"/>
      <c r="G99" s="62" t="n">
        <f aca="false">SUM(G88:G98)</f>
        <v>0</v>
      </c>
      <c r="H99" s="62" t="n">
        <f aca="false">SUM(H88:H98)</f>
        <v>65670.52</v>
      </c>
      <c r="I99" s="62" t="n">
        <f aca="false">SUM(I88:I98)</f>
        <v>295094.39</v>
      </c>
      <c r="J99" s="62" t="n">
        <f aca="false">SUM(J88:J98)</f>
        <v>360764.91</v>
      </c>
      <c r="K99" s="56"/>
      <c r="L99" s="56"/>
      <c r="M99" s="56"/>
      <c r="N99" s="56"/>
      <c r="O99" s="56"/>
      <c r="P99" s="56"/>
      <c r="Q99" s="56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</row>
    <row r="100" customFormat="false" ht="45.75" hidden="false" customHeight="true" outlineLevel="0" collapsed="false">
      <c r="A100" s="56"/>
      <c r="B100" s="56"/>
      <c r="C100" s="56"/>
      <c r="D100" s="56"/>
      <c r="E100" s="56"/>
      <c r="F100" s="56"/>
      <c r="G100" s="56"/>
      <c r="H100" s="26"/>
      <c r="I100" s="26"/>
      <c r="J100" s="63"/>
      <c r="K100" s="56"/>
      <c r="L100" s="56"/>
      <c r="M100" s="56"/>
      <c r="N100" s="56"/>
      <c r="O100" s="56"/>
      <c r="P100" s="56"/>
      <c r="Q100" s="56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</row>
    <row r="101" customFormat="false" ht="15" hidden="false" customHeight="true" outlineLevel="0" collapsed="false">
      <c r="A101" s="11" t="s">
        <v>219</v>
      </c>
      <c r="B101" s="11"/>
      <c r="C101" s="11"/>
      <c r="D101" s="11"/>
      <c r="E101" s="11"/>
      <c r="F101" s="11"/>
      <c r="G101" s="11"/>
      <c r="H101" s="11"/>
      <c r="I101" s="11"/>
      <c r="J101" s="56"/>
      <c r="K101" s="12"/>
      <c r="L101" s="56"/>
      <c r="M101" s="56"/>
      <c r="N101" s="56"/>
      <c r="O101" s="56"/>
      <c r="P101" s="56"/>
      <c r="Q101" s="56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</row>
    <row r="102" customFormat="false" ht="14.25" hidden="false" customHeight="true" outlineLevel="0" collapsed="false">
      <c r="A102" s="11" t="s">
        <v>220</v>
      </c>
      <c r="B102" s="11" t="s">
        <v>221</v>
      </c>
      <c r="C102" s="11" t="s">
        <v>222</v>
      </c>
      <c r="D102" s="11" t="s">
        <v>223</v>
      </c>
      <c r="E102" s="11" t="s">
        <v>224</v>
      </c>
      <c r="F102" s="11" t="s">
        <v>225</v>
      </c>
      <c r="G102" s="11" t="s">
        <v>226</v>
      </c>
      <c r="H102" s="11" t="s">
        <v>227</v>
      </c>
      <c r="I102" s="11" t="s">
        <v>228</v>
      </c>
      <c r="J102" s="64"/>
      <c r="K102" s="12"/>
      <c r="L102" s="64"/>
      <c r="M102" s="64"/>
      <c r="N102" s="64"/>
      <c r="O102" s="64"/>
      <c r="P102" s="64"/>
      <c r="Q102" s="64"/>
      <c r="R102" s="19"/>
      <c r="S102" s="19"/>
      <c r="T102" s="19"/>
      <c r="U102" s="19"/>
      <c r="V102" s="19"/>
      <c r="W102" s="19"/>
      <c r="X102" s="19"/>
      <c r="Y102" s="19"/>
      <c r="Z102" s="19"/>
      <c r="AA102" s="19"/>
      <c r="AB102" s="19"/>
      <c r="AC102" s="19"/>
      <c r="AD102" s="19"/>
    </row>
    <row r="103" customFormat="false" ht="14.25" hidden="false" customHeight="true" outlineLevel="0" collapsed="false">
      <c r="A103" s="65"/>
      <c r="B103" s="37"/>
      <c r="C103" s="21"/>
      <c r="D103" s="21"/>
      <c r="E103" s="53" t="n">
        <v>0</v>
      </c>
      <c r="F103" s="66"/>
      <c r="G103" s="24" t="n">
        <v>0</v>
      </c>
      <c r="H103" s="24" t="n">
        <v>0</v>
      </c>
      <c r="I103" s="25" t="n">
        <f aca="false">SUM(G103:H103)</f>
        <v>0</v>
      </c>
      <c r="J103" s="56"/>
      <c r="K103" s="26"/>
      <c r="L103" s="26"/>
      <c r="M103" s="26"/>
      <c r="N103" s="26"/>
      <c r="O103" s="26"/>
      <c r="P103" s="26"/>
      <c r="Q103" s="26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</row>
    <row r="104" customFormat="false" ht="14.25" hidden="false" customHeight="true" outlineLevel="0" collapsed="false">
      <c r="A104" s="65"/>
      <c r="B104" s="37"/>
      <c r="C104" s="21"/>
      <c r="D104" s="21"/>
      <c r="E104" s="53" t="n">
        <v>0</v>
      </c>
      <c r="F104" s="66"/>
      <c r="G104" s="24" t="n">
        <v>0</v>
      </c>
      <c r="H104" s="24" t="n">
        <v>0</v>
      </c>
      <c r="I104" s="25" t="n">
        <f aca="false">SUM(G104:H104)</f>
        <v>0</v>
      </c>
      <c r="J104" s="56"/>
      <c r="K104" s="26"/>
      <c r="L104" s="26"/>
      <c r="M104" s="26"/>
      <c r="N104" s="26"/>
      <c r="O104" s="26"/>
      <c r="P104" s="26"/>
      <c r="Q104" s="26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</row>
    <row r="105" customFormat="false" ht="14.25" hidden="false" customHeight="true" outlineLevel="0" collapsed="false">
      <c r="A105" s="65"/>
      <c r="B105" s="37"/>
      <c r="C105" s="21"/>
      <c r="D105" s="21"/>
      <c r="E105" s="53" t="n">
        <v>0</v>
      </c>
      <c r="F105" s="65"/>
      <c r="G105" s="24" t="n">
        <v>0</v>
      </c>
      <c r="H105" s="24" t="n">
        <v>0</v>
      </c>
      <c r="I105" s="25" t="n">
        <f aca="false">SUM(G105:H105)</f>
        <v>0</v>
      </c>
      <c r="J105" s="56"/>
      <c r="K105" s="26"/>
      <c r="L105" s="26"/>
      <c r="M105" s="26"/>
      <c r="N105" s="26"/>
      <c r="O105" s="26"/>
      <c r="P105" s="26"/>
      <c r="Q105" s="26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</row>
    <row r="106" customFormat="false" ht="14.25" hidden="false" customHeight="true" outlineLevel="0" collapsed="false">
      <c r="A106" s="65"/>
      <c r="B106" s="37"/>
      <c r="C106" s="21"/>
      <c r="D106" s="21"/>
      <c r="E106" s="53" t="n">
        <v>0</v>
      </c>
      <c r="F106" s="65"/>
      <c r="G106" s="24" t="n">
        <v>0</v>
      </c>
      <c r="H106" s="24" t="n">
        <v>0</v>
      </c>
      <c r="I106" s="25" t="n">
        <f aca="false">SUM(G106:H106)</f>
        <v>0</v>
      </c>
      <c r="J106" s="56"/>
      <c r="K106" s="26"/>
      <c r="L106" s="26"/>
      <c r="M106" s="26"/>
      <c r="N106" s="26"/>
      <c r="O106" s="26"/>
      <c r="P106" s="26"/>
      <c r="Q106" s="26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</row>
    <row r="107" customFormat="false" ht="14.25" hidden="false" customHeight="true" outlineLevel="0" collapsed="false">
      <c r="A107" s="65"/>
      <c r="B107" s="37"/>
      <c r="C107" s="21"/>
      <c r="D107" s="21"/>
      <c r="E107" s="53" t="n">
        <v>0</v>
      </c>
      <c r="F107" s="65"/>
      <c r="G107" s="24" t="n">
        <v>0</v>
      </c>
      <c r="H107" s="24" t="n">
        <v>0</v>
      </c>
      <c r="I107" s="25" t="n">
        <f aca="false">SUM(G107:H107)</f>
        <v>0</v>
      </c>
      <c r="J107" s="56"/>
      <c r="K107" s="26"/>
      <c r="L107" s="26"/>
      <c r="M107" s="26"/>
      <c r="N107" s="26"/>
      <c r="O107" s="26"/>
      <c r="P107" s="26"/>
      <c r="Q107" s="26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</row>
    <row r="108" customFormat="false" ht="14.25" hidden="false" customHeight="true" outlineLevel="0" collapsed="false">
      <c r="A108" s="65"/>
      <c r="B108" s="37"/>
      <c r="C108" s="21"/>
      <c r="D108" s="21"/>
      <c r="E108" s="53" t="n">
        <v>0</v>
      </c>
      <c r="F108" s="65"/>
      <c r="G108" s="24" t="n">
        <v>0</v>
      </c>
      <c r="H108" s="24" t="n">
        <v>0</v>
      </c>
      <c r="I108" s="25" t="n">
        <f aca="false">SUM(G108:H108)</f>
        <v>0</v>
      </c>
      <c r="J108" s="56"/>
      <c r="K108" s="26"/>
      <c r="L108" s="26"/>
      <c r="M108" s="26"/>
      <c r="N108" s="26"/>
      <c r="O108" s="26"/>
      <c r="P108" s="26"/>
      <c r="Q108" s="26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</row>
    <row r="109" customFormat="false" ht="14.25" hidden="false" customHeight="true" outlineLevel="0" collapsed="false">
      <c r="A109" s="65"/>
      <c r="B109" s="37"/>
      <c r="C109" s="21"/>
      <c r="D109" s="21"/>
      <c r="E109" s="53" t="n">
        <v>0</v>
      </c>
      <c r="F109" s="65"/>
      <c r="G109" s="24" t="n">
        <v>0</v>
      </c>
      <c r="H109" s="24" t="n">
        <v>0</v>
      </c>
      <c r="I109" s="25" t="n">
        <f aca="false">SUM(G109:H109)</f>
        <v>0</v>
      </c>
      <c r="J109" s="56"/>
      <c r="K109" s="26"/>
      <c r="L109" s="26"/>
      <c r="M109" s="26"/>
      <c r="N109" s="26"/>
      <c r="O109" s="26"/>
      <c r="P109" s="26"/>
      <c r="Q109" s="26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</row>
    <row r="110" customFormat="false" ht="14.25" hidden="false" customHeight="true" outlineLevel="0" collapsed="false">
      <c r="A110" s="65"/>
      <c r="B110" s="37"/>
      <c r="C110" s="21"/>
      <c r="D110" s="21"/>
      <c r="E110" s="53" t="n">
        <v>0</v>
      </c>
      <c r="F110" s="65"/>
      <c r="G110" s="24" t="n">
        <v>0</v>
      </c>
      <c r="H110" s="24" t="n">
        <v>0</v>
      </c>
      <c r="I110" s="25" t="n">
        <f aca="false">SUM(G110:H110)</f>
        <v>0</v>
      </c>
      <c r="J110" s="56"/>
      <c r="K110" s="26"/>
      <c r="L110" s="26"/>
      <c r="M110" s="26"/>
      <c r="N110" s="26"/>
      <c r="O110" s="26"/>
      <c r="P110" s="26"/>
      <c r="Q110" s="26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</row>
    <row r="111" customFormat="false" ht="14.25" hidden="false" customHeight="true" outlineLevel="0" collapsed="false">
      <c r="A111" s="65"/>
      <c r="B111" s="37"/>
      <c r="C111" s="21"/>
      <c r="D111" s="21"/>
      <c r="E111" s="53" t="n">
        <v>0</v>
      </c>
      <c r="F111" s="65"/>
      <c r="G111" s="24" t="n">
        <v>0</v>
      </c>
      <c r="H111" s="24" t="n">
        <v>0</v>
      </c>
      <c r="I111" s="25" t="n">
        <f aca="false">SUM(G111:H111)</f>
        <v>0</v>
      </c>
      <c r="J111" s="56"/>
      <c r="K111" s="26"/>
      <c r="L111" s="26"/>
      <c r="M111" s="26"/>
      <c r="N111" s="26"/>
      <c r="O111" s="26"/>
      <c r="P111" s="26"/>
      <c r="Q111" s="26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</row>
    <row r="112" customFormat="false" ht="14.25" hidden="false" customHeight="true" outlineLevel="0" collapsed="false">
      <c r="A112" s="65"/>
      <c r="B112" s="37"/>
      <c r="C112" s="21"/>
      <c r="D112" s="21"/>
      <c r="E112" s="53" t="n">
        <v>0</v>
      </c>
      <c r="F112" s="65"/>
      <c r="G112" s="24" t="n">
        <v>0</v>
      </c>
      <c r="H112" s="24" t="n">
        <v>0</v>
      </c>
      <c r="I112" s="25" t="n">
        <f aca="false">SUM(G112:H112)</f>
        <v>0</v>
      </c>
      <c r="J112" s="56"/>
      <c r="K112" s="26"/>
      <c r="L112" s="26"/>
      <c r="M112" s="26"/>
      <c r="N112" s="26"/>
      <c r="O112" s="26"/>
      <c r="P112" s="26"/>
      <c r="Q112" s="26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</row>
    <row r="113" customFormat="false" ht="14.25" hidden="false" customHeight="true" outlineLevel="0" collapsed="false">
      <c r="A113" s="60" t="s">
        <v>229</v>
      </c>
      <c r="B113" s="60" t="s">
        <v>230</v>
      </c>
      <c r="C113" s="50" t="s">
        <v>231</v>
      </c>
      <c r="D113" s="50" t="s">
        <v>232</v>
      </c>
      <c r="E113" s="50" t="s">
        <v>233</v>
      </c>
      <c r="F113" s="67"/>
      <c r="G113" s="50" t="s">
        <v>234</v>
      </c>
      <c r="H113" s="50" t="s">
        <v>235</v>
      </c>
      <c r="I113" s="50" t="s">
        <v>236</v>
      </c>
      <c r="J113" s="56"/>
      <c r="K113" s="12"/>
      <c r="L113" s="12"/>
      <c r="M113" s="12"/>
      <c r="N113" s="12"/>
      <c r="O113" s="12"/>
      <c r="P113" s="12"/>
      <c r="Q113" s="12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</row>
    <row r="114" customFormat="false" ht="14.25" hidden="false" customHeight="true" outlineLevel="0" collapsed="false">
      <c r="A114" s="52" t="s">
        <v>237</v>
      </c>
      <c r="B114" s="68" t="s">
        <v>238</v>
      </c>
      <c r="C114" s="54" t="n">
        <f aca="false">SUMIFS($E$103:$E$112,$B$103:$B$112,"FDA",$D$103:$D$112,"&lt;&gt;VAGO")</f>
        <v>0</v>
      </c>
      <c r="D114" s="54" t="n">
        <f aca="false">SUMIFS($E$103:$E$112,$B$103:$B$112,"FDA",$D$103:$D$112,"VAGO")</f>
        <v>0</v>
      </c>
      <c r="E114" s="54" t="n">
        <f aca="false">C114+D114</f>
        <v>0</v>
      </c>
      <c r="F114" s="55"/>
      <c r="G114" s="25" t="n">
        <f aca="false">SUMIF($B$103:$B$112,"FDA",$G$103:$G$112)</f>
        <v>0</v>
      </c>
      <c r="H114" s="25" t="n">
        <f aca="false">SUMIF($B$103:$B$112,"FDA",$H$103:$H$112)</f>
        <v>0</v>
      </c>
      <c r="I114" s="25" t="n">
        <f aca="false">SUMIF($B$103:$B$112,"FDA",$I$103:$I$112)</f>
        <v>0</v>
      </c>
      <c r="J114" s="26"/>
      <c r="K114" s="12"/>
      <c r="L114" s="26"/>
      <c r="M114" s="26"/>
      <c r="N114" s="26"/>
      <c r="O114" s="26"/>
      <c r="P114" s="26"/>
      <c r="Q114" s="26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</row>
    <row r="115" customFormat="false" ht="14.25" hidden="false" customHeight="true" outlineLevel="0" collapsed="false">
      <c r="A115" s="52" t="s">
        <v>239</v>
      </c>
      <c r="B115" s="68" t="s">
        <v>240</v>
      </c>
      <c r="C115" s="54" t="n">
        <f aca="false">SUMIFS($E$103:$E$112,$B$103:$B$112,"FDA-1",$D$103:$D$112,"&lt;&gt;VAGO")</f>
        <v>0</v>
      </c>
      <c r="D115" s="54" t="n">
        <f aca="false">SUMIFS($E$103:$E$112,$B$103:$B$112,"FDA-1",$D$103:$D$112,"VAGO")</f>
        <v>0</v>
      </c>
      <c r="E115" s="54" t="n">
        <f aca="false">C115+D115</f>
        <v>0</v>
      </c>
      <c r="F115" s="55"/>
      <c r="G115" s="25" t="n">
        <f aca="false">SUMIF($B$103:$B$112,"FDA-1",$G$103:$G$112)</f>
        <v>0</v>
      </c>
      <c r="H115" s="25" t="n">
        <f aca="false">SUMIF($B$103:$B$112,"FDA-1",$H$103:$H$112)</f>
        <v>0</v>
      </c>
      <c r="I115" s="25" t="n">
        <f aca="false">SUMIF($B$103:$B$112,"FDA-1",$I$103:$I$112)</f>
        <v>0</v>
      </c>
      <c r="J115" s="26"/>
      <c r="K115" s="12"/>
      <c r="L115" s="26"/>
      <c r="M115" s="26"/>
      <c r="N115" s="26"/>
      <c r="O115" s="26"/>
      <c r="P115" s="26"/>
      <c r="Q115" s="26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</row>
    <row r="116" customFormat="false" ht="14.25" hidden="false" customHeight="true" outlineLevel="0" collapsed="false">
      <c r="A116" s="52" t="s">
        <v>241</v>
      </c>
      <c r="B116" s="68" t="s">
        <v>242</v>
      </c>
      <c r="C116" s="54" t="n">
        <f aca="false">SUMIFS($E$103:$E$112,$B$103:$B$112,"FDA-2",$D$103:$D$112,"&lt;&gt;VAGO")</f>
        <v>0</v>
      </c>
      <c r="D116" s="54" t="n">
        <f aca="false">SUMIFS($E$103:$E$112,$B$103:$B$112,"FDA-2",$D$103:$D$112,"VAGO")</f>
        <v>0</v>
      </c>
      <c r="E116" s="54" t="n">
        <f aca="false">C116+D116</f>
        <v>0</v>
      </c>
      <c r="F116" s="57"/>
      <c r="G116" s="25" t="n">
        <f aca="false">SUMIF($B$103:$B$112,"FDA-2",$G$103:$G$112)</f>
        <v>0</v>
      </c>
      <c r="H116" s="25" t="n">
        <f aca="false">SUMIF($B$103:$B$112,"FDA-2",$H$103:$H$112)</f>
        <v>0</v>
      </c>
      <c r="I116" s="25" t="n">
        <f aca="false">SUMIF($B$103:$B$112,"FDA-2",$I$103:$I$112)</f>
        <v>0</v>
      </c>
      <c r="J116" s="26"/>
      <c r="K116" s="12"/>
      <c r="L116" s="26"/>
      <c r="M116" s="26"/>
      <c r="N116" s="26"/>
      <c r="O116" s="26"/>
      <c r="P116" s="26"/>
      <c r="Q116" s="26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</row>
    <row r="117" customFormat="false" ht="14.25" hidden="false" customHeight="true" outlineLevel="0" collapsed="false">
      <c r="A117" s="52" t="s">
        <v>243</v>
      </c>
      <c r="B117" s="68" t="s">
        <v>244</v>
      </c>
      <c r="C117" s="54" t="n">
        <f aca="false">SUMIFS($E$103:$E$112,$B$103:$B$112,"FDA-3",$D$103:$D$112,"&lt;&gt;VAGO")</f>
        <v>0</v>
      </c>
      <c r="D117" s="54" t="n">
        <f aca="false">SUMIFS($E$103:$E$112,$B$103:$B$112,"FDA-3",$D$103:$D$112,"VAGO")</f>
        <v>0</v>
      </c>
      <c r="E117" s="54" t="n">
        <f aca="false">C117+D117</f>
        <v>0</v>
      </c>
      <c r="F117" s="59"/>
      <c r="G117" s="25" t="n">
        <f aca="false">SUMIF($B$103:$B$112,"FDA-3",$G$103:$G$112)</f>
        <v>0</v>
      </c>
      <c r="H117" s="25" t="n">
        <f aca="false">SUMIF($B$103:$B$112,"FDA-3",$H$103:$H$112)</f>
        <v>0</v>
      </c>
      <c r="I117" s="25" t="n">
        <f aca="false">SUMIF($B$103:$B$112,"FDA-3",$I$103:$I$112)</f>
        <v>0</v>
      </c>
      <c r="J117" s="26"/>
      <c r="K117" s="12"/>
      <c r="L117" s="26"/>
      <c r="M117" s="26"/>
      <c r="N117" s="26"/>
      <c r="O117" s="26"/>
      <c r="P117" s="26"/>
      <c r="Q117" s="26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</row>
    <row r="118" customFormat="false" ht="14.25" hidden="false" customHeight="true" outlineLevel="0" collapsed="false">
      <c r="A118" s="52" t="s">
        <v>245</v>
      </c>
      <c r="B118" s="68" t="s">
        <v>246</v>
      </c>
      <c r="C118" s="54" t="n">
        <f aca="false">SUMIFS($E$103:$E$112,$B$103:$B$112,"FDA-4",$D$103:$D$112,"&lt;&gt;VAGO")</f>
        <v>0</v>
      </c>
      <c r="D118" s="54" t="n">
        <f aca="false">SUMIFS($E$103:$E$112,$B$103:$B$112,"FDA-4",$D$103:$D$112,"VAGO")</f>
        <v>0</v>
      </c>
      <c r="E118" s="54" t="n">
        <f aca="false">C118+D118</f>
        <v>0</v>
      </c>
      <c r="F118" s="57"/>
      <c r="G118" s="25" t="n">
        <f aca="false">SUMIF($B$103:$B$112,"FDA-4",$G$103:$G$112)</f>
        <v>0</v>
      </c>
      <c r="H118" s="25" t="n">
        <f aca="false">SUMIF($B$103:$B$112,"FDA-4",$H$103:$H$112)</f>
        <v>0</v>
      </c>
      <c r="I118" s="25" t="n">
        <f aca="false">SUMIF($B$103:$B$112,"FDA-4",$I$103:$I$112)</f>
        <v>0</v>
      </c>
      <c r="J118" s="26"/>
      <c r="K118" s="12"/>
      <c r="L118" s="26"/>
      <c r="M118" s="26"/>
      <c r="N118" s="26"/>
      <c r="O118" s="26"/>
      <c r="P118" s="26"/>
      <c r="Q118" s="26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</row>
    <row r="119" customFormat="false" ht="14.25" hidden="false" customHeight="true" outlineLevel="0" collapsed="false">
      <c r="A119" s="60" t="s">
        <v>247</v>
      </c>
      <c r="B119" s="67"/>
      <c r="C119" s="50" t="n">
        <f aca="false">SUM(C115:C118)</f>
        <v>0</v>
      </c>
      <c r="D119" s="50" t="n">
        <f aca="false">SUM(D115:D118)</f>
        <v>0</v>
      </c>
      <c r="E119" s="50" t="n">
        <f aca="false">SUM(E115:E118)</f>
        <v>0</v>
      </c>
      <c r="F119" s="67"/>
      <c r="G119" s="69" t="n">
        <f aca="false">SUM(G114:G118)</f>
        <v>0</v>
      </c>
      <c r="H119" s="69" t="n">
        <f aca="false">SUM(H114:H118)</f>
        <v>0</v>
      </c>
      <c r="I119" s="69" t="n">
        <f aca="false">SUM(I114:I118)</f>
        <v>0</v>
      </c>
      <c r="J119" s="26"/>
      <c r="K119" s="12"/>
      <c r="L119" s="26"/>
      <c r="M119" s="26"/>
      <c r="N119" s="26"/>
      <c r="O119" s="26"/>
      <c r="P119" s="26"/>
      <c r="Q119" s="26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</row>
    <row r="120" customFormat="false" ht="45" hidden="false" customHeight="true" outlineLevel="0" collapsed="false">
      <c r="A120" s="63"/>
      <c r="B120" s="63"/>
      <c r="C120" s="63"/>
      <c r="D120" s="63"/>
      <c r="E120" s="63"/>
      <c r="F120" s="63"/>
      <c r="G120" s="63"/>
      <c r="H120" s="63"/>
      <c r="I120" s="12"/>
      <c r="J120" s="26"/>
      <c r="K120" s="12"/>
      <c r="L120" s="26"/>
      <c r="M120" s="26"/>
      <c r="N120" s="26"/>
      <c r="O120" s="26"/>
      <c r="P120" s="26"/>
      <c r="Q120" s="26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</row>
    <row r="121" customFormat="false" ht="15" hidden="false" customHeight="true" outlineLevel="0" collapsed="false">
      <c r="A121" s="11" t="s">
        <v>248</v>
      </c>
      <c r="B121" s="11"/>
      <c r="C121" s="11"/>
      <c r="D121" s="11"/>
      <c r="E121" s="11"/>
      <c r="F121" s="11"/>
      <c r="G121" s="11"/>
      <c r="H121" s="11"/>
      <c r="I121" s="11"/>
      <c r="J121" s="26"/>
      <c r="K121" s="12"/>
      <c r="L121" s="26"/>
      <c r="M121" s="26"/>
      <c r="N121" s="26"/>
      <c r="O121" s="26"/>
      <c r="P121" s="26"/>
      <c r="Q121" s="26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</row>
    <row r="122" customFormat="false" ht="14.25" hidden="false" customHeight="true" outlineLevel="0" collapsed="false">
      <c r="A122" s="70" t="s">
        <v>249</v>
      </c>
      <c r="B122" s="11" t="s">
        <v>250</v>
      </c>
      <c r="C122" s="11" t="s">
        <v>251</v>
      </c>
      <c r="D122" s="11" t="s">
        <v>252</v>
      </c>
      <c r="E122" s="11" t="s">
        <v>253</v>
      </c>
      <c r="F122" s="11" t="s">
        <v>254</v>
      </c>
      <c r="G122" s="11" t="s">
        <v>255</v>
      </c>
      <c r="H122" s="11" t="s">
        <v>256</v>
      </c>
      <c r="I122" s="11" t="s">
        <v>257</v>
      </c>
      <c r="J122" s="12"/>
      <c r="K122" s="12"/>
      <c r="L122" s="12"/>
      <c r="M122" s="12"/>
      <c r="N122" s="12"/>
      <c r="O122" s="12"/>
      <c r="P122" s="12"/>
      <c r="Q122" s="12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D122" s="19"/>
    </row>
    <row r="123" customFormat="false" ht="14.25" hidden="false" customHeight="true" outlineLevel="0" collapsed="false">
      <c r="A123" s="71"/>
      <c r="B123" s="72"/>
      <c r="C123" s="72"/>
      <c r="D123" s="21"/>
      <c r="E123" s="53" t="n">
        <v>0</v>
      </c>
      <c r="F123" s="71"/>
      <c r="G123" s="24" t="n">
        <v>0</v>
      </c>
      <c r="H123" s="24" t="n">
        <v>0</v>
      </c>
      <c r="I123" s="25" t="n">
        <f aca="false">SUM(G123:H123)</f>
        <v>0</v>
      </c>
      <c r="J123" s="26"/>
      <c r="K123" s="26"/>
      <c r="L123" s="26"/>
      <c r="M123" s="26"/>
      <c r="N123" s="26"/>
      <c r="O123" s="26"/>
      <c r="P123" s="26"/>
      <c r="Q123" s="26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</row>
    <row r="124" customFormat="false" ht="14.25" hidden="false" customHeight="true" outlineLevel="0" collapsed="false">
      <c r="A124" s="65"/>
      <c r="B124" s="72"/>
      <c r="C124" s="21"/>
      <c r="D124" s="21"/>
      <c r="E124" s="53" t="n">
        <v>0</v>
      </c>
      <c r="F124" s="65"/>
      <c r="G124" s="24" t="n">
        <v>0</v>
      </c>
      <c r="H124" s="24" t="n">
        <v>0</v>
      </c>
      <c r="I124" s="25" t="n">
        <f aca="false">SUM(G124:H124)</f>
        <v>0</v>
      </c>
      <c r="J124" s="26"/>
      <c r="K124" s="26"/>
      <c r="L124" s="26"/>
      <c r="M124" s="26"/>
      <c r="N124" s="26"/>
      <c r="O124" s="26"/>
      <c r="P124" s="26"/>
      <c r="Q124" s="26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</row>
    <row r="125" customFormat="false" ht="14.25" hidden="false" customHeight="true" outlineLevel="0" collapsed="false">
      <c r="A125" s="65"/>
      <c r="B125" s="72"/>
      <c r="C125" s="21"/>
      <c r="D125" s="21"/>
      <c r="E125" s="53" t="n">
        <v>0</v>
      </c>
      <c r="F125" s="66"/>
      <c r="G125" s="24" t="n">
        <v>0</v>
      </c>
      <c r="H125" s="24" t="n">
        <v>0</v>
      </c>
      <c r="I125" s="25" t="n">
        <f aca="false">SUM(G125:H125)</f>
        <v>0</v>
      </c>
      <c r="J125" s="26"/>
      <c r="K125" s="26"/>
      <c r="L125" s="26"/>
      <c r="M125" s="26"/>
      <c r="N125" s="26"/>
      <c r="O125" s="26"/>
      <c r="P125" s="26"/>
      <c r="Q125" s="26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</row>
    <row r="126" customFormat="false" ht="14.25" hidden="false" customHeight="true" outlineLevel="0" collapsed="false">
      <c r="A126" s="71"/>
      <c r="B126" s="72"/>
      <c r="C126" s="21"/>
      <c r="D126" s="21"/>
      <c r="E126" s="53" t="n">
        <v>0</v>
      </c>
      <c r="F126" s="65"/>
      <c r="G126" s="24" t="n">
        <v>0</v>
      </c>
      <c r="H126" s="24" t="n">
        <v>0</v>
      </c>
      <c r="I126" s="25" t="n">
        <f aca="false">SUM(G126:H126)</f>
        <v>0</v>
      </c>
      <c r="J126" s="26"/>
      <c r="K126" s="26"/>
      <c r="L126" s="26"/>
      <c r="M126" s="26"/>
      <c r="N126" s="26"/>
      <c r="O126" s="26"/>
      <c r="P126" s="26"/>
      <c r="Q126" s="26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</row>
    <row r="127" customFormat="false" ht="14.25" hidden="false" customHeight="true" outlineLevel="0" collapsed="false">
      <c r="A127" s="71"/>
      <c r="B127" s="72"/>
      <c r="C127" s="72"/>
      <c r="D127" s="21"/>
      <c r="E127" s="53" t="n">
        <v>0</v>
      </c>
      <c r="F127" s="71"/>
      <c r="G127" s="24" t="n">
        <v>0</v>
      </c>
      <c r="H127" s="24" t="n">
        <v>0</v>
      </c>
      <c r="I127" s="25" t="n">
        <f aca="false">SUM(G127:H127)</f>
        <v>0</v>
      </c>
      <c r="J127" s="26"/>
      <c r="K127" s="26"/>
      <c r="L127" s="26"/>
      <c r="M127" s="26"/>
      <c r="N127" s="26"/>
      <c r="O127" s="26"/>
      <c r="P127" s="26"/>
      <c r="Q127" s="26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</row>
    <row r="128" customFormat="false" ht="14.25" hidden="false" customHeight="true" outlineLevel="0" collapsed="false">
      <c r="A128" s="71"/>
      <c r="B128" s="72"/>
      <c r="C128" s="72"/>
      <c r="D128" s="21"/>
      <c r="E128" s="53" t="n">
        <v>0</v>
      </c>
      <c r="F128" s="71"/>
      <c r="G128" s="24" t="n">
        <v>0</v>
      </c>
      <c r="H128" s="24" t="n">
        <v>0</v>
      </c>
      <c r="I128" s="25" t="n">
        <f aca="false">SUM(G128:H128)</f>
        <v>0</v>
      </c>
      <c r="J128" s="26"/>
      <c r="K128" s="26"/>
      <c r="L128" s="26"/>
      <c r="M128" s="26"/>
      <c r="N128" s="26"/>
      <c r="O128" s="26"/>
      <c r="P128" s="26"/>
      <c r="Q128" s="26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</row>
    <row r="129" customFormat="false" ht="14.25" hidden="false" customHeight="true" outlineLevel="0" collapsed="false">
      <c r="A129" s="71"/>
      <c r="B129" s="72"/>
      <c r="C129" s="72"/>
      <c r="D129" s="21"/>
      <c r="E129" s="53" t="n">
        <v>0</v>
      </c>
      <c r="F129" s="71"/>
      <c r="G129" s="24" t="n">
        <v>0</v>
      </c>
      <c r="H129" s="24" t="n">
        <v>0</v>
      </c>
      <c r="I129" s="25" t="n">
        <f aca="false">SUM(G129:H129)</f>
        <v>0</v>
      </c>
      <c r="J129" s="26"/>
      <c r="K129" s="26"/>
      <c r="L129" s="26"/>
      <c r="M129" s="26"/>
      <c r="N129" s="26"/>
      <c r="O129" s="26"/>
      <c r="P129" s="26"/>
      <c r="Q129" s="26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</row>
    <row r="130" customFormat="false" ht="14.25" hidden="false" customHeight="true" outlineLevel="0" collapsed="false">
      <c r="A130" s="71"/>
      <c r="B130" s="72"/>
      <c r="C130" s="72"/>
      <c r="D130" s="21"/>
      <c r="E130" s="53" t="n">
        <v>0</v>
      </c>
      <c r="F130" s="71"/>
      <c r="G130" s="24" t="n">
        <v>0</v>
      </c>
      <c r="H130" s="24" t="n">
        <v>0</v>
      </c>
      <c r="I130" s="25" t="n">
        <f aca="false">SUM(G130:H130)</f>
        <v>0</v>
      </c>
      <c r="J130" s="26"/>
      <c r="K130" s="26"/>
      <c r="L130" s="26"/>
      <c r="M130" s="26"/>
      <c r="N130" s="26"/>
      <c r="O130" s="26"/>
      <c r="P130" s="26"/>
      <c r="Q130" s="26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</row>
    <row r="131" customFormat="false" ht="14.25" hidden="false" customHeight="true" outlineLevel="0" collapsed="false">
      <c r="A131" s="71"/>
      <c r="B131" s="72"/>
      <c r="C131" s="72"/>
      <c r="D131" s="21"/>
      <c r="E131" s="53" t="n">
        <v>0</v>
      </c>
      <c r="F131" s="71"/>
      <c r="G131" s="24" t="n">
        <v>0</v>
      </c>
      <c r="H131" s="24" t="n">
        <v>0</v>
      </c>
      <c r="I131" s="25" t="n">
        <f aca="false">SUM(G131:H131)</f>
        <v>0</v>
      </c>
      <c r="J131" s="26"/>
      <c r="K131" s="26"/>
      <c r="L131" s="26"/>
      <c r="M131" s="26"/>
      <c r="N131" s="26"/>
      <c r="O131" s="26"/>
      <c r="P131" s="26"/>
      <c r="Q131" s="26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</row>
    <row r="132" customFormat="false" ht="14.25" hidden="false" customHeight="true" outlineLevel="0" collapsed="false">
      <c r="A132" s="71"/>
      <c r="B132" s="72"/>
      <c r="C132" s="72"/>
      <c r="D132" s="21"/>
      <c r="E132" s="53" t="n">
        <v>0</v>
      </c>
      <c r="F132" s="71"/>
      <c r="G132" s="24" t="n">
        <v>0</v>
      </c>
      <c r="H132" s="24" t="n">
        <v>0</v>
      </c>
      <c r="I132" s="25" t="n">
        <f aca="false">SUM(G132:H132)</f>
        <v>0</v>
      </c>
      <c r="J132" s="26"/>
      <c r="K132" s="26"/>
      <c r="L132" s="26"/>
      <c r="M132" s="26"/>
      <c r="N132" s="26"/>
      <c r="O132" s="26"/>
      <c r="P132" s="26"/>
      <c r="Q132" s="26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</row>
    <row r="133" customFormat="false" ht="14.25" hidden="false" customHeight="true" outlineLevel="0" collapsed="false">
      <c r="A133" s="60" t="s">
        <v>258</v>
      </c>
      <c r="B133" s="60" t="s">
        <v>259</v>
      </c>
      <c r="C133" s="50" t="s">
        <v>260</v>
      </c>
      <c r="D133" s="50" t="s">
        <v>261</v>
      </c>
      <c r="E133" s="50" t="s">
        <v>262</v>
      </c>
      <c r="F133" s="67"/>
      <c r="G133" s="50" t="s">
        <v>263</v>
      </c>
      <c r="H133" s="50" t="s">
        <v>264</v>
      </c>
      <c r="I133" s="50" t="s">
        <v>265</v>
      </c>
      <c r="J133" s="26"/>
      <c r="K133" s="26"/>
      <c r="L133" s="26"/>
      <c r="M133" s="26"/>
      <c r="N133" s="26"/>
      <c r="O133" s="26"/>
      <c r="P133" s="26"/>
      <c r="Q133" s="26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</row>
    <row r="134" customFormat="false" ht="14.25" hidden="false" customHeight="true" outlineLevel="0" collapsed="false">
      <c r="A134" s="52" t="s">
        <v>266</v>
      </c>
      <c r="B134" s="68" t="s">
        <v>267</v>
      </c>
      <c r="C134" s="54" t="n">
        <f aca="false">SUMIFS($E$123:$E$132,$B$123:$B$132,"FGS-1",$D$123:$D$132,"&lt;&gt;VAGO")</f>
        <v>0</v>
      </c>
      <c r="D134" s="54" t="n">
        <f aca="false">SUMIFS($E$123:$E$132,$B$123:$B$132,"FGS-1",$D$123:$D$132,"VAGO")</f>
        <v>0</v>
      </c>
      <c r="E134" s="54" t="n">
        <f aca="false">C134+D134</f>
        <v>0</v>
      </c>
      <c r="F134" s="55"/>
      <c r="G134" s="25" t="n">
        <f aca="false">SUMIF($B$123:$B$132,"FGS-1",$G$123:$G$132)</f>
        <v>0</v>
      </c>
      <c r="H134" s="25" t="n">
        <f aca="false">SUMIF($B$123:$B$132,"FGS-1",$G$123:$G$132)</f>
        <v>0</v>
      </c>
      <c r="I134" s="25" t="n">
        <f aca="false">SUMIF($B$123:$B$132,"FGS-1",$G$123:$G$132)</f>
        <v>0</v>
      </c>
      <c r="J134" s="26"/>
      <c r="K134" s="26"/>
      <c r="L134" s="26"/>
      <c r="M134" s="26"/>
      <c r="N134" s="26"/>
      <c r="O134" s="26"/>
      <c r="P134" s="26"/>
      <c r="Q134" s="26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  <c r="AD134" s="19"/>
    </row>
    <row r="135" customFormat="false" ht="14.25" hidden="false" customHeight="true" outlineLevel="0" collapsed="false">
      <c r="A135" s="52" t="s">
        <v>268</v>
      </c>
      <c r="B135" s="68" t="s">
        <v>269</v>
      </c>
      <c r="C135" s="54" t="n">
        <f aca="false">SUMIFS($E$123:$E$132,$B$123:$B$132,"FGS-2",$D$123:$D$132,"&lt;&gt;VAGO")</f>
        <v>0</v>
      </c>
      <c r="D135" s="54" t="n">
        <f aca="false">SUMIFS($E$123:$E$132,$B$123:$B$132,"FGS-2",$D$123:$D$132,"VAGO")</f>
        <v>0</v>
      </c>
      <c r="E135" s="54" t="n">
        <f aca="false">C135+D135</f>
        <v>0</v>
      </c>
      <c r="F135" s="57"/>
      <c r="G135" s="25" t="n">
        <f aca="false">SUMIF($B$123:$B$132,"FGS-2",$G$123:$G$132)</f>
        <v>0</v>
      </c>
      <c r="H135" s="25" t="n">
        <f aca="false">SUMIF($B$123:$B$132,"FGS-2",$G$123:$G$132)</f>
        <v>0</v>
      </c>
      <c r="I135" s="25" t="n">
        <f aca="false">SUMIF($B$123:$B$132,"FGS-2",$G$123:$G$132)</f>
        <v>0</v>
      </c>
      <c r="J135" s="26"/>
      <c r="K135" s="26"/>
      <c r="L135" s="26"/>
      <c r="M135" s="26"/>
      <c r="N135" s="26"/>
      <c r="O135" s="26"/>
      <c r="P135" s="26"/>
      <c r="Q135" s="26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</row>
    <row r="136" customFormat="false" ht="14.25" hidden="false" customHeight="true" outlineLevel="0" collapsed="false">
      <c r="A136" s="52" t="s">
        <v>270</v>
      </c>
      <c r="B136" s="68" t="s">
        <v>271</v>
      </c>
      <c r="C136" s="54" t="n">
        <f aca="false">SUMIFS($E$123:$E$132,$B$123:$B$132,"FGS-3",$D$123:$D$132,"&lt;&gt;VAGO")</f>
        <v>0</v>
      </c>
      <c r="D136" s="54" t="n">
        <f aca="false">SUMIFS($E$123:$E$132,$B$123:$B$132,"FGS-3",$D$123:$D$132,"VAGO")</f>
        <v>0</v>
      </c>
      <c r="E136" s="54" t="n">
        <f aca="false">C136+D136</f>
        <v>0</v>
      </c>
      <c r="F136" s="57"/>
      <c r="G136" s="25" t="n">
        <f aca="false">SUMIF($B$123:$B$132,"FGS-3",$G$123:$G$132)</f>
        <v>0</v>
      </c>
      <c r="H136" s="25" t="n">
        <f aca="false">SUMIF($B$123:$B$132,"FGS-3",$G$123:$G$132)</f>
        <v>0</v>
      </c>
      <c r="I136" s="25" t="n">
        <f aca="false">SUMIF($B$123:$B$132,"FGS-3",$G$123:$G$132)</f>
        <v>0</v>
      </c>
      <c r="J136" s="26"/>
      <c r="K136" s="26"/>
      <c r="L136" s="26"/>
      <c r="M136" s="26"/>
      <c r="N136" s="26"/>
      <c r="O136" s="26"/>
      <c r="P136" s="26"/>
      <c r="Q136" s="26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</row>
    <row r="137" customFormat="false" ht="14.25" hidden="false" customHeight="true" outlineLevel="0" collapsed="false">
      <c r="A137" s="58" t="s">
        <v>272</v>
      </c>
      <c r="B137" s="73" t="s">
        <v>273</v>
      </c>
      <c r="C137" s="54" t="n">
        <f aca="false">SUMIFS($E$123:$E$132,$B$123:$B$132,"FGA-1",$D$123:$D$132,"&lt;&gt;VAGO")</f>
        <v>0</v>
      </c>
      <c r="D137" s="54" t="n">
        <f aca="false">SUMIFS($E$123:$E$132,$B$123:$B$132,"FGA-1",$D$123:$D$132,"VAGO")</f>
        <v>0</v>
      </c>
      <c r="E137" s="54" t="n">
        <f aca="false">C137+D137</f>
        <v>0</v>
      </c>
      <c r="F137" s="59"/>
      <c r="G137" s="25" t="n">
        <f aca="false">SUMIF($B$123:$B$132,"FGA-1",$G$123:$G$132)</f>
        <v>0</v>
      </c>
      <c r="H137" s="25" t="n">
        <f aca="false">SUMIF($B$123:$B$132,"FGA-1",$G$123:$G$132)</f>
        <v>0</v>
      </c>
      <c r="I137" s="25" t="n">
        <f aca="false">SUMIF($B$123:$B$132,"FGA-1",$G$123:$G$132)</f>
        <v>0</v>
      </c>
      <c r="J137" s="26"/>
      <c r="K137" s="26"/>
      <c r="L137" s="26"/>
      <c r="M137" s="26"/>
      <c r="N137" s="26"/>
      <c r="O137" s="26"/>
      <c r="P137" s="26"/>
      <c r="Q137" s="26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19"/>
    </row>
    <row r="138" customFormat="false" ht="14.25" hidden="false" customHeight="true" outlineLevel="0" collapsed="false">
      <c r="A138" s="52" t="s">
        <v>274</v>
      </c>
      <c r="B138" s="68" t="s">
        <v>275</v>
      </c>
      <c r="C138" s="54" t="n">
        <f aca="false">SUMIFS($E$123:$E$132,$B$123:$B$132,"FGA-2",$D$123:$D$132,"&lt;&gt;VAGO")</f>
        <v>0</v>
      </c>
      <c r="D138" s="54" t="n">
        <f aca="false">SUMIFS($E$123:$E$132,$B$123:$B$132,"FGA-2",$D$123:$D$132,"VAGO")</f>
        <v>0</v>
      </c>
      <c r="E138" s="54" t="n">
        <f aca="false">C138+D138</f>
        <v>0</v>
      </c>
      <c r="F138" s="59"/>
      <c r="G138" s="25" t="n">
        <f aca="false">SUMIF($B$123:$B$132,"FGA-2",$G$123:$G$132)</f>
        <v>0</v>
      </c>
      <c r="H138" s="25" t="n">
        <f aca="false">SUMIF($B$123:$B$132,"FGA-2",$G$123:$G$132)</f>
        <v>0</v>
      </c>
      <c r="I138" s="25" t="n">
        <f aca="false">SUMIF($B$123:$B$132,"FGA-2",$G$123:$G$132)</f>
        <v>0</v>
      </c>
      <c r="J138" s="26"/>
      <c r="K138" s="26"/>
      <c r="L138" s="26"/>
      <c r="M138" s="26"/>
      <c r="N138" s="26"/>
      <c r="O138" s="26"/>
      <c r="P138" s="26"/>
      <c r="Q138" s="26"/>
      <c r="R138" s="19"/>
      <c r="S138" s="19"/>
      <c r="T138" s="19"/>
      <c r="U138" s="19"/>
      <c r="V138" s="19"/>
      <c r="W138" s="19"/>
      <c r="X138" s="19"/>
      <c r="Y138" s="19"/>
      <c r="Z138" s="19"/>
      <c r="AA138" s="19"/>
      <c r="AB138" s="19"/>
      <c r="AC138" s="19"/>
      <c r="AD138" s="19"/>
    </row>
    <row r="139" customFormat="false" ht="14.25" hidden="false" customHeight="true" outlineLevel="0" collapsed="false">
      <c r="A139" s="52" t="s">
        <v>276</v>
      </c>
      <c r="B139" s="68" t="s">
        <v>277</v>
      </c>
      <c r="C139" s="54" t="n">
        <f aca="false">SUMIFS($E$123:$E$132,$B$123:$B$132,"FGA-3",$D$123:$D$132,"&lt;&gt;VAGO")</f>
        <v>0</v>
      </c>
      <c r="D139" s="54" t="n">
        <f aca="false">SUMIFS($E$123:$E$132,$B$123:$B$132,"FGA-3",$D$123:$D$132,"VAGO")</f>
        <v>0</v>
      </c>
      <c r="E139" s="54" t="n">
        <f aca="false">C139+D139</f>
        <v>0</v>
      </c>
      <c r="F139" s="57"/>
      <c r="G139" s="25" t="n">
        <f aca="false">SUMIF($B$123:$B$132,"FGA-3",$G$123:$G$132)</f>
        <v>0</v>
      </c>
      <c r="H139" s="25" t="n">
        <f aca="false">SUMIF($B$123:$B$132,"FGA-3",$G$123:$G$132)</f>
        <v>0</v>
      </c>
      <c r="I139" s="25" t="n">
        <f aca="false">SUMIF($B$123:$B$132,"FGA-3",$G$123:$G$132)</f>
        <v>0</v>
      </c>
      <c r="J139" s="26"/>
      <c r="K139" s="26"/>
      <c r="L139" s="26"/>
      <c r="M139" s="26"/>
      <c r="N139" s="26"/>
      <c r="O139" s="26"/>
      <c r="P139" s="26"/>
      <c r="Q139" s="26"/>
      <c r="R139" s="28"/>
      <c r="S139" s="28"/>
      <c r="T139" s="28"/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</row>
    <row r="140" customFormat="false" ht="14.25" hidden="false" customHeight="true" outlineLevel="0" collapsed="false">
      <c r="A140" s="60" t="s">
        <v>278</v>
      </c>
      <c r="B140" s="67"/>
      <c r="C140" s="50" t="n">
        <f aca="false">SUM(C134:C139)</f>
        <v>0</v>
      </c>
      <c r="D140" s="50" t="n">
        <f aca="false">SUM(D134:D139)</f>
        <v>0</v>
      </c>
      <c r="E140" s="50" t="n">
        <f aca="false">SUM(E134:E139)</f>
        <v>0</v>
      </c>
      <c r="F140" s="67"/>
      <c r="G140" s="69" t="n">
        <f aca="false">SUM(G134:G139)</f>
        <v>0</v>
      </c>
      <c r="H140" s="69" t="n">
        <f aca="false">SUM(H134:H139)</f>
        <v>0</v>
      </c>
      <c r="I140" s="69" t="n">
        <f aca="false">SUM(I134:I139)</f>
        <v>0</v>
      </c>
      <c r="J140" s="26"/>
      <c r="K140" s="26"/>
      <c r="L140" s="26"/>
      <c r="M140" s="26"/>
      <c r="N140" s="26"/>
      <c r="O140" s="26"/>
      <c r="P140" s="26"/>
      <c r="Q140" s="26"/>
      <c r="R140" s="28"/>
      <c r="S140" s="28"/>
      <c r="T140" s="28"/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</row>
    <row r="141" customFormat="false" ht="33" hidden="false" customHeight="true" outlineLevel="0" collapsed="false">
      <c r="A141" s="56"/>
      <c r="B141" s="56"/>
      <c r="C141" s="56"/>
      <c r="D141" s="56"/>
      <c r="E141" s="56"/>
      <c r="F141" s="56"/>
      <c r="G141" s="56"/>
      <c r="H141" s="56"/>
      <c r="I141" s="64"/>
      <c r="J141" s="64"/>
      <c r="K141" s="12"/>
      <c r="L141" s="64"/>
      <c r="M141" s="64"/>
      <c r="N141" s="64"/>
      <c r="O141" s="64"/>
      <c r="P141" s="64"/>
      <c r="Q141" s="64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</row>
    <row r="142" customFormat="false" ht="14.25" hidden="false" customHeight="true" outlineLevel="0" collapsed="false">
      <c r="A142" s="60"/>
      <c r="B142" s="60"/>
      <c r="C142" s="50" t="s">
        <v>279</v>
      </c>
      <c r="D142" s="50" t="s">
        <v>280</v>
      </c>
      <c r="E142" s="50" t="s">
        <v>281</v>
      </c>
      <c r="F142" s="61"/>
      <c r="G142" s="50" t="s">
        <v>282</v>
      </c>
      <c r="H142" s="50" t="s">
        <v>283</v>
      </c>
      <c r="I142" s="50" t="s">
        <v>284</v>
      </c>
      <c r="J142" s="64"/>
      <c r="K142" s="12"/>
      <c r="L142" s="64"/>
      <c r="M142" s="64"/>
      <c r="N142" s="64"/>
      <c r="O142" s="64"/>
      <c r="P142" s="64"/>
      <c r="Q142" s="64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</row>
    <row r="143" customFormat="false" ht="14.25" hidden="false" customHeight="true" outlineLevel="0" collapsed="false">
      <c r="A143" s="60" t="s">
        <v>285</v>
      </c>
      <c r="B143" s="61"/>
      <c r="C143" s="50" t="n">
        <f aca="false">SUM(C99+C119+C140)</f>
        <v>69</v>
      </c>
      <c r="D143" s="50" t="n">
        <f aca="false">SUM(D99+D119+D140)</f>
        <v>11</v>
      </c>
      <c r="E143" s="50" t="n">
        <f aca="false">SUM(E99+E119+E140)</f>
        <v>80</v>
      </c>
      <c r="F143" s="61"/>
      <c r="G143" s="69" t="n">
        <f aca="false">SUM(H99+G119+G140)</f>
        <v>65670.52</v>
      </c>
      <c r="H143" s="69" t="n">
        <f aca="false">SUM(I99+H119+H140)</f>
        <v>295094.39</v>
      </c>
      <c r="I143" s="69" t="n">
        <f aca="false">SUM(J99+I119+I140)</f>
        <v>360764.91</v>
      </c>
      <c r="J143" s="64"/>
      <c r="K143" s="12"/>
      <c r="L143" s="64"/>
      <c r="M143" s="64"/>
      <c r="N143" s="64"/>
      <c r="O143" s="64"/>
      <c r="P143" s="64"/>
      <c r="Q143" s="64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  <c r="AD143" s="19"/>
    </row>
    <row r="144" customFormat="false" ht="30" hidden="false" customHeight="true" outlineLevel="0" collapsed="false">
      <c r="A144" s="56"/>
      <c r="B144" s="56"/>
      <c r="C144" s="56"/>
      <c r="D144" s="56"/>
      <c r="E144" s="56"/>
      <c r="F144" s="56"/>
      <c r="G144" s="56"/>
      <c r="H144" s="56"/>
      <c r="I144" s="64"/>
      <c r="J144" s="64"/>
      <c r="K144" s="12"/>
      <c r="L144" s="64"/>
      <c r="M144" s="64"/>
      <c r="N144" s="64"/>
      <c r="O144" s="64"/>
      <c r="P144" s="64"/>
      <c r="Q144" s="64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</row>
    <row r="145" customFormat="false" ht="15" hidden="false" customHeight="true" outlineLevel="0" collapsed="false">
      <c r="A145" s="74" t="s">
        <v>286</v>
      </c>
      <c r="B145" s="74"/>
      <c r="C145" s="74"/>
      <c r="D145" s="74"/>
      <c r="E145" s="74"/>
      <c r="F145" s="74"/>
      <c r="G145" s="26"/>
      <c r="H145" s="56"/>
      <c r="I145" s="56"/>
      <c r="J145" s="56"/>
      <c r="K145" s="26"/>
      <c r="L145" s="56"/>
      <c r="M145" s="64"/>
      <c r="N145" s="64"/>
      <c r="O145" s="64"/>
      <c r="P145" s="64"/>
      <c r="Q145" s="64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</row>
    <row r="146" customFormat="false" ht="15" hidden="false" customHeight="true" outlineLevel="0" collapsed="false">
      <c r="A146" s="75" t="s">
        <v>287</v>
      </c>
      <c r="B146" s="75"/>
      <c r="C146" s="75"/>
      <c r="D146" s="75"/>
      <c r="E146" s="75"/>
      <c r="F146" s="75"/>
      <c r="G146" s="26"/>
      <c r="H146" s="56"/>
      <c r="I146" s="56"/>
      <c r="J146" s="56"/>
      <c r="K146" s="56"/>
      <c r="L146" s="56"/>
      <c r="M146" s="64"/>
      <c r="N146" s="64"/>
      <c r="O146" s="64"/>
      <c r="P146" s="64"/>
      <c r="Q146" s="64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  <c r="AC146" s="19"/>
      <c r="AD146" s="19"/>
    </row>
    <row r="147" customFormat="false" ht="15" hidden="false" customHeight="true" outlineLevel="0" collapsed="false">
      <c r="A147" s="75" t="s">
        <v>288</v>
      </c>
      <c r="B147" s="75"/>
      <c r="C147" s="75"/>
      <c r="D147" s="75"/>
      <c r="E147" s="75"/>
      <c r="F147" s="75"/>
      <c r="G147" s="26"/>
      <c r="H147" s="56"/>
      <c r="I147" s="56"/>
      <c r="J147" s="56"/>
      <c r="K147" s="56"/>
      <c r="L147" s="56"/>
      <c r="M147" s="64"/>
      <c r="N147" s="64"/>
      <c r="O147" s="64"/>
      <c r="P147" s="64"/>
      <c r="Q147" s="64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  <c r="AD147" s="19"/>
    </row>
    <row r="148" customFormat="false" ht="15" hidden="false" customHeight="true" outlineLevel="0" collapsed="false">
      <c r="A148" s="65" t="s">
        <v>289</v>
      </c>
      <c r="B148" s="65"/>
      <c r="C148" s="65"/>
      <c r="D148" s="65"/>
      <c r="E148" s="65"/>
      <c r="F148" s="65"/>
      <c r="G148" s="26"/>
      <c r="H148" s="56"/>
      <c r="I148" s="56"/>
      <c r="J148" s="56"/>
      <c r="K148" s="56"/>
      <c r="L148" s="56"/>
      <c r="M148" s="64"/>
      <c r="N148" s="64"/>
      <c r="O148" s="64"/>
      <c r="P148" s="64"/>
      <c r="Q148" s="64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  <c r="AD148" s="19"/>
    </row>
    <row r="149" customFormat="false" ht="15" hidden="false" customHeight="true" outlineLevel="0" collapsed="false">
      <c r="A149" s="65" t="s">
        <v>290</v>
      </c>
      <c r="B149" s="65"/>
      <c r="C149" s="65"/>
      <c r="D149" s="65"/>
      <c r="E149" s="65"/>
      <c r="F149" s="65"/>
      <c r="G149" s="26"/>
      <c r="H149" s="56"/>
      <c r="I149" s="56"/>
      <c r="J149" s="56"/>
      <c r="K149" s="56"/>
      <c r="L149" s="56"/>
      <c r="M149" s="64"/>
      <c r="N149" s="64"/>
      <c r="O149" s="64"/>
      <c r="P149" s="64"/>
      <c r="Q149" s="64"/>
      <c r="R149" s="19"/>
      <c r="S149" s="19"/>
      <c r="T149" s="19"/>
      <c r="U149" s="19"/>
      <c r="V149" s="19"/>
      <c r="W149" s="19"/>
      <c r="X149" s="19"/>
      <c r="Y149" s="19"/>
      <c r="Z149" s="19"/>
      <c r="AA149" s="19"/>
      <c r="AB149" s="19"/>
      <c r="AC149" s="19"/>
      <c r="AD149" s="19"/>
    </row>
    <row r="150" customFormat="false" ht="15" hidden="false" customHeight="true" outlineLevel="0" collapsed="false">
      <c r="A150" s="65" t="s">
        <v>291</v>
      </c>
      <c r="B150" s="65"/>
      <c r="C150" s="65"/>
      <c r="D150" s="65"/>
      <c r="E150" s="65"/>
      <c r="F150" s="65"/>
      <c r="G150" s="26"/>
      <c r="H150" s="56"/>
      <c r="I150" s="56"/>
      <c r="J150" s="56"/>
      <c r="K150" s="56"/>
      <c r="L150" s="56"/>
      <c r="M150" s="64"/>
      <c r="N150" s="64"/>
      <c r="O150" s="64"/>
      <c r="P150" s="64"/>
      <c r="Q150" s="64"/>
      <c r="R150" s="19"/>
      <c r="S150" s="19"/>
      <c r="T150" s="19"/>
      <c r="U150" s="19"/>
      <c r="V150" s="19"/>
      <c r="W150" s="19"/>
      <c r="X150" s="19"/>
      <c r="Y150" s="19"/>
      <c r="Z150" s="19"/>
      <c r="AA150" s="19"/>
      <c r="AB150" s="19"/>
      <c r="AC150" s="19"/>
      <c r="AD150" s="19"/>
    </row>
    <row r="151" customFormat="false" ht="14.25" hidden="false" customHeight="true" outlineLevel="0" collapsed="false">
      <c r="A151" s="65"/>
      <c r="B151" s="65"/>
      <c r="C151" s="65"/>
      <c r="D151" s="65"/>
      <c r="E151" s="65"/>
      <c r="F151" s="65"/>
      <c r="G151" s="26"/>
      <c r="H151" s="56"/>
      <c r="I151" s="56"/>
      <c r="J151" s="56"/>
      <c r="K151" s="56"/>
      <c r="L151" s="56"/>
      <c r="M151" s="64"/>
      <c r="N151" s="64"/>
      <c r="O151" s="64"/>
      <c r="P151" s="64"/>
      <c r="Q151" s="64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</row>
    <row r="152" customFormat="false" ht="14.25" hidden="false" customHeight="true" outlineLevel="0" collapsed="false">
      <c r="A152" s="65"/>
      <c r="B152" s="65"/>
      <c r="C152" s="65"/>
      <c r="D152" s="65"/>
      <c r="E152" s="65"/>
      <c r="F152" s="65"/>
      <c r="G152" s="26"/>
      <c r="H152" s="56"/>
      <c r="I152" s="56"/>
      <c r="J152" s="56"/>
      <c r="K152" s="56"/>
      <c r="L152" s="56"/>
      <c r="M152" s="64"/>
      <c r="N152" s="64"/>
      <c r="O152" s="64"/>
      <c r="P152" s="64"/>
      <c r="Q152" s="64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</row>
    <row r="153" customFormat="false" ht="14.25" hidden="false" customHeight="true" outlineLevel="0" collapsed="false">
      <c r="A153" s="76"/>
      <c r="B153" s="76"/>
      <c r="C153" s="76"/>
      <c r="D153" s="76"/>
      <c r="E153" s="76"/>
      <c r="F153" s="76"/>
      <c r="G153" s="26"/>
      <c r="H153" s="56"/>
      <c r="I153" s="56"/>
      <c r="J153" s="56"/>
      <c r="K153" s="56"/>
      <c r="L153" s="56"/>
      <c r="M153" s="64"/>
      <c r="N153" s="64"/>
      <c r="O153" s="64"/>
      <c r="P153" s="64"/>
      <c r="Q153" s="64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</row>
    <row r="154" customFormat="false" ht="14.25" hidden="false" customHeight="true" outlineLevel="0" collapsed="false">
      <c r="A154" s="76"/>
      <c r="B154" s="76"/>
      <c r="C154" s="76"/>
      <c r="D154" s="76"/>
      <c r="E154" s="76"/>
      <c r="F154" s="76"/>
      <c r="G154" s="26"/>
      <c r="H154" s="56"/>
      <c r="I154" s="56"/>
      <c r="J154" s="56"/>
      <c r="K154" s="56"/>
      <c r="L154" s="56"/>
      <c r="M154" s="64"/>
      <c r="N154" s="64"/>
      <c r="O154" s="64"/>
      <c r="P154" s="64"/>
      <c r="Q154" s="64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  <c r="AD154" s="19"/>
    </row>
    <row r="155" customFormat="false" ht="14.25" hidden="false" customHeight="true" outlineLevel="0" collapsed="false">
      <c r="A155" s="76"/>
      <c r="B155" s="76"/>
      <c r="C155" s="76"/>
      <c r="D155" s="76"/>
      <c r="E155" s="76"/>
      <c r="F155" s="76"/>
      <c r="G155" s="26"/>
      <c r="H155" s="56"/>
      <c r="I155" s="56"/>
      <c r="J155" s="56"/>
      <c r="K155" s="56"/>
      <c r="L155" s="56"/>
      <c r="M155" s="64"/>
      <c r="N155" s="64"/>
      <c r="O155" s="64"/>
      <c r="P155" s="64"/>
      <c r="Q155" s="64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</row>
    <row r="156" customFormat="false" ht="14.25" hidden="false" customHeight="true" outlineLevel="0" collapsed="false">
      <c r="A156" s="76"/>
      <c r="B156" s="76"/>
      <c r="C156" s="76"/>
      <c r="D156" s="76"/>
      <c r="E156" s="76"/>
      <c r="F156" s="76"/>
      <c r="G156" s="26"/>
      <c r="H156" s="56"/>
      <c r="I156" s="56"/>
      <c r="J156" s="56"/>
      <c r="K156" s="56"/>
      <c r="L156" s="56"/>
      <c r="M156" s="64"/>
      <c r="N156" s="64"/>
      <c r="O156" s="64"/>
      <c r="P156" s="64"/>
      <c r="Q156" s="64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19"/>
    </row>
    <row r="157" customFormat="false" ht="14.25" hidden="false" customHeight="true" outlineLevel="0" collapsed="false">
      <c r="A157" s="76"/>
      <c r="B157" s="76"/>
      <c r="C157" s="76"/>
      <c r="D157" s="76"/>
      <c r="E157" s="76"/>
      <c r="F157" s="76"/>
      <c r="G157" s="26"/>
      <c r="H157" s="56"/>
      <c r="I157" s="56"/>
      <c r="J157" s="56"/>
      <c r="K157" s="56"/>
      <c r="L157" s="56"/>
      <c r="M157" s="64"/>
      <c r="N157" s="64"/>
      <c r="O157" s="64"/>
      <c r="P157" s="64"/>
      <c r="Q157" s="64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</row>
    <row r="158" customFormat="false" ht="32.25" hidden="false" customHeight="true" outlineLevel="0" collapsed="false">
      <c r="A158" s="77"/>
      <c r="B158" s="77"/>
      <c r="C158" s="77"/>
      <c r="D158" s="77"/>
      <c r="E158" s="77"/>
      <c r="F158" s="77"/>
      <c r="G158" s="26"/>
      <c r="H158" s="56"/>
      <c r="I158" s="56"/>
      <c r="J158" s="56"/>
      <c r="K158" s="56"/>
      <c r="L158" s="56"/>
      <c r="M158" s="64"/>
      <c r="N158" s="64"/>
      <c r="O158" s="64"/>
      <c r="P158" s="64"/>
      <c r="Q158" s="64"/>
      <c r="R158" s="19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  <c r="AC158" s="19"/>
      <c r="AD158" s="19"/>
    </row>
    <row r="159" customFormat="false" ht="15" hidden="false" customHeight="true" outlineLevel="0" collapsed="false">
      <c r="A159" s="74" t="s">
        <v>292</v>
      </c>
      <c r="B159" s="74"/>
      <c r="C159" s="74"/>
      <c r="D159" s="74"/>
      <c r="E159" s="74"/>
      <c r="F159" s="74"/>
      <c r="G159" s="26"/>
      <c r="H159" s="56"/>
      <c r="I159" s="56"/>
      <c r="J159" s="56"/>
      <c r="K159" s="56"/>
      <c r="L159" s="56"/>
      <c r="M159" s="64"/>
      <c r="N159" s="64"/>
      <c r="O159" s="64"/>
      <c r="P159" s="64"/>
      <c r="Q159" s="64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19"/>
    </row>
    <row r="160" customFormat="false" ht="15" hidden="false" customHeight="true" outlineLevel="0" collapsed="false">
      <c r="A160" s="75" t="s">
        <v>293</v>
      </c>
      <c r="B160" s="75"/>
      <c r="C160" s="75"/>
      <c r="D160" s="75"/>
      <c r="E160" s="75"/>
      <c r="F160" s="75"/>
      <c r="G160" s="26"/>
      <c r="H160" s="56"/>
      <c r="I160" s="56"/>
      <c r="J160" s="56"/>
      <c r="K160" s="56"/>
      <c r="L160" s="56"/>
      <c r="M160" s="64"/>
      <c r="N160" s="64"/>
      <c r="O160" s="64"/>
      <c r="P160" s="64"/>
      <c r="Q160" s="64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</row>
    <row r="161" customFormat="false" ht="15" hidden="false" customHeight="true" outlineLevel="0" collapsed="false">
      <c r="A161" s="65" t="s">
        <v>294</v>
      </c>
      <c r="B161" s="65"/>
      <c r="C161" s="65"/>
      <c r="D161" s="65"/>
      <c r="E161" s="65"/>
      <c r="F161" s="65"/>
      <c r="G161" s="26"/>
      <c r="H161" s="56"/>
      <c r="I161" s="56"/>
      <c r="J161" s="56"/>
      <c r="K161" s="56"/>
      <c r="L161" s="56"/>
      <c r="M161" s="64"/>
      <c r="N161" s="64"/>
      <c r="O161" s="64"/>
      <c r="P161" s="64"/>
      <c r="Q161" s="64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19"/>
    </row>
    <row r="162" customFormat="false" ht="15" hidden="false" customHeight="true" outlineLevel="0" collapsed="false">
      <c r="A162" s="65" t="s">
        <v>295</v>
      </c>
      <c r="B162" s="65"/>
      <c r="C162" s="65"/>
      <c r="D162" s="65"/>
      <c r="E162" s="65"/>
      <c r="F162" s="65"/>
      <c r="G162" s="26"/>
      <c r="H162" s="56"/>
      <c r="I162" s="56"/>
      <c r="J162" s="56"/>
      <c r="K162" s="56"/>
      <c r="L162" s="56"/>
      <c r="M162" s="64"/>
      <c r="N162" s="64"/>
      <c r="O162" s="64"/>
      <c r="P162" s="64"/>
      <c r="Q162" s="64"/>
      <c r="R162" s="19"/>
      <c r="S162" s="19"/>
      <c r="T162" s="19"/>
      <c r="U162" s="19"/>
      <c r="V162" s="19"/>
      <c r="W162" s="19"/>
      <c r="X162" s="19"/>
      <c r="Y162" s="19"/>
      <c r="Z162" s="19"/>
      <c r="AA162" s="19"/>
      <c r="AB162" s="19"/>
      <c r="AC162" s="19"/>
      <c r="AD162" s="19"/>
    </row>
    <row r="163" customFormat="false" ht="15" hidden="false" customHeight="true" outlineLevel="0" collapsed="false">
      <c r="A163" s="65" t="s">
        <v>296</v>
      </c>
      <c r="B163" s="65"/>
      <c r="C163" s="65"/>
      <c r="D163" s="65"/>
      <c r="E163" s="65"/>
      <c r="F163" s="65"/>
      <c r="G163" s="26"/>
      <c r="H163" s="56"/>
      <c r="I163" s="56"/>
      <c r="J163" s="56"/>
      <c r="K163" s="56"/>
      <c r="L163" s="56"/>
      <c r="M163" s="64"/>
      <c r="N163" s="64"/>
      <c r="O163" s="64"/>
      <c r="P163" s="64"/>
      <c r="Q163" s="64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  <c r="AD163" s="19"/>
    </row>
    <row r="164" customFormat="false" ht="15" hidden="false" customHeight="true" outlineLevel="0" collapsed="false">
      <c r="A164" s="65" t="s">
        <v>297</v>
      </c>
      <c r="B164" s="65"/>
      <c r="C164" s="65"/>
      <c r="D164" s="65"/>
      <c r="E164" s="65"/>
      <c r="F164" s="65"/>
      <c r="G164" s="26"/>
      <c r="H164" s="56"/>
      <c r="I164" s="56"/>
      <c r="J164" s="56"/>
      <c r="K164" s="56"/>
      <c r="L164" s="56"/>
      <c r="M164" s="64"/>
      <c r="N164" s="64"/>
      <c r="O164" s="64"/>
      <c r="P164" s="64"/>
      <c r="Q164" s="64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D164" s="19"/>
    </row>
    <row r="165" customFormat="false" ht="15" hidden="false" customHeight="true" outlineLevel="0" collapsed="false">
      <c r="A165" s="65" t="s">
        <v>298</v>
      </c>
      <c r="B165" s="65"/>
      <c r="C165" s="65"/>
      <c r="D165" s="65"/>
      <c r="E165" s="65"/>
      <c r="F165" s="65"/>
      <c r="G165" s="26"/>
      <c r="H165" s="56"/>
      <c r="I165" s="56"/>
      <c r="J165" s="56"/>
      <c r="K165" s="56"/>
      <c r="L165" s="56"/>
      <c r="M165" s="64"/>
      <c r="N165" s="64"/>
      <c r="O165" s="64"/>
      <c r="P165" s="64"/>
      <c r="Q165" s="64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D165" s="19"/>
    </row>
    <row r="166" customFormat="false" ht="15" hidden="false" customHeight="true" outlineLevel="0" collapsed="false">
      <c r="A166" s="65" t="s">
        <v>299</v>
      </c>
      <c r="B166" s="65"/>
      <c r="C166" s="65"/>
      <c r="D166" s="65"/>
      <c r="E166" s="65"/>
      <c r="F166" s="65"/>
      <c r="G166" s="26"/>
      <c r="H166" s="56"/>
      <c r="I166" s="56"/>
      <c r="J166" s="56"/>
      <c r="K166" s="56"/>
      <c r="L166" s="56"/>
      <c r="M166" s="64"/>
      <c r="N166" s="64"/>
      <c r="O166" s="64"/>
      <c r="P166" s="64"/>
      <c r="Q166" s="64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  <c r="AD166" s="19"/>
    </row>
    <row r="167" customFormat="false" ht="15" hidden="false" customHeight="true" outlineLevel="0" collapsed="false">
      <c r="A167" s="65" t="s">
        <v>300</v>
      </c>
      <c r="B167" s="65"/>
      <c r="C167" s="65"/>
      <c r="D167" s="65"/>
      <c r="E167" s="65"/>
      <c r="F167" s="65"/>
      <c r="G167" s="26"/>
      <c r="H167" s="56"/>
      <c r="I167" s="56"/>
      <c r="J167" s="56"/>
      <c r="K167" s="56"/>
      <c r="L167" s="56"/>
      <c r="M167" s="64"/>
      <c r="N167" s="64"/>
      <c r="O167" s="64"/>
      <c r="P167" s="64"/>
      <c r="Q167" s="64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</row>
    <row r="168" customFormat="false" ht="15" hidden="false" customHeight="true" outlineLevel="0" collapsed="false">
      <c r="A168" s="65" t="s">
        <v>301</v>
      </c>
      <c r="B168" s="65"/>
      <c r="C168" s="65"/>
      <c r="D168" s="65"/>
      <c r="E168" s="65"/>
      <c r="F168" s="65"/>
      <c r="G168" s="26"/>
      <c r="H168" s="56"/>
      <c r="I168" s="56"/>
      <c r="J168" s="56"/>
      <c r="K168" s="56"/>
      <c r="L168" s="56"/>
      <c r="M168" s="64"/>
      <c r="N168" s="64"/>
      <c r="O168" s="64"/>
      <c r="P168" s="64"/>
      <c r="Q168" s="64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</row>
    <row r="169" customFormat="false" ht="15" hidden="false" customHeight="true" outlineLevel="0" collapsed="false">
      <c r="A169" s="65" t="s">
        <v>302</v>
      </c>
      <c r="B169" s="65"/>
      <c r="C169" s="65"/>
      <c r="D169" s="65"/>
      <c r="E169" s="65"/>
      <c r="F169" s="65"/>
      <c r="G169" s="26"/>
      <c r="H169" s="56"/>
      <c r="I169" s="56"/>
      <c r="J169" s="56"/>
      <c r="K169" s="56"/>
      <c r="L169" s="56"/>
      <c r="M169" s="64"/>
      <c r="N169" s="64"/>
      <c r="O169" s="64"/>
      <c r="P169" s="64"/>
      <c r="Q169" s="64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</row>
    <row r="170" customFormat="false" ht="15" hidden="false" customHeight="true" outlineLevel="0" collapsed="false">
      <c r="A170" s="65" t="s">
        <v>303</v>
      </c>
      <c r="B170" s="65"/>
      <c r="C170" s="65"/>
      <c r="D170" s="65"/>
      <c r="E170" s="65"/>
      <c r="F170" s="65"/>
      <c r="G170" s="26"/>
      <c r="H170" s="56"/>
      <c r="I170" s="56"/>
      <c r="J170" s="56"/>
      <c r="K170" s="56"/>
      <c r="L170" s="56"/>
      <c r="M170" s="64"/>
      <c r="N170" s="64"/>
      <c r="O170" s="64"/>
      <c r="P170" s="64"/>
      <c r="Q170" s="64"/>
      <c r="R170" s="19"/>
      <c r="S170" s="19"/>
      <c r="T170" s="19"/>
      <c r="U170" s="19"/>
      <c r="V170" s="19"/>
      <c r="W170" s="19"/>
      <c r="X170" s="19"/>
      <c r="Y170" s="19"/>
      <c r="Z170" s="19"/>
      <c r="AA170" s="19"/>
      <c r="AB170" s="19"/>
      <c r="AC170" s="19"/>
      <c r="AD170" s="19"/>
    </row>
    <row r="171" customFormat="false" ht="15" hidden="false" customHeight="true" outlineLevel="0" collapsed="false">
      <c r="A171" s="65" t="s">
        <v>304</v>
      </c>
      <c r="B171" s="65"/>
      <c r="C171" s="65"/>
      <c r="D171" s="65"/>
      <c r="E171" s="65"/>
      <c r="F171" s="65"/>
      <c r="G171" s="26"/>
      <c r="H171" s="56"/>
      <c r="I171" s="56"/>
      <c r="J171" s="56"/>
      <c r="K171" s="56"/>
      <c r="L171" s="56"/>
      <c r="M171" s="64"/>
      <c r="N171" s="64"/>
      <c r="O171" s="64"/>
      <c r="P171" s="64"/>
      <c r="Q171" s="64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  <c r="AD171" s="19"/>
    </row>
    <row r="172" customFormat="false" ht="15" hidden="false" customHeight="true" outlineLevel="0" collapsed="false">
      <c r="A172" s="65" t="s">
        <v>305</v>
      </c>
      <c r="B172" s="65"/>
      <c r="C172" s="65"/>
      <c r="D172" s="65"/>
      <c r="E172" s="65"/>
      <c r="F172" s="65"/>
      <c r="G172" s="26"/>
      <c r="H172" s="56"/>
      <c r="I172" s="56"/>
      <c r="J172" s="56"/>
      <c r="K172" s="56"/>
      <c r="L172" s="56"/>
      <c r="M172" s="64"/>
      <c r="N172" s="64"/>
      <c r="O172" s="64"/>
      <c r="P172" s="64"/>
      <c r="Q172" s="64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D172" s="19"/>
    </row>
    <row r="173" customFormat="false" ht="15" hidden="false" customHeight="true" outlineLevel="0" collapsed="false">
      <c r="A173" s="65" t="s">
        <v>306</v>
      </c>
      <c r="B173" s="65"/>
      <c r="C173" s="65"/>
      <c r="D173" s="65"/>
      <c r="E173" s="65"/>
      <c r="F173" s="65"/>
      <c r="G173" s="26"/>
      <c r="H173" s="56"/>
      <c r="I173" s="56"/>
      <c r="J173" s="56"/>
      <c r="K173" s="56"/>
      <c r="L173" s="56"/>
      <c r="M173" s="64"/>
      <c r="N173" s="64"/>
      <c r="O173" s="64"/>
      <c r="P173" s="64"/>
      <c r="Q173" s="64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  <c r="AD173" s="19"/>
    </row>
    <row r="174" customFormat="false" ht="15" hidden="false" customHeight="true" outlineLevel="0" collapsed="false">
      <c r="A174" s="65" t="s">
        <v>307</v>
      </c>
      <c r="B174" s="65"/>
      <c r="C174" s="65"/>
      <c r="D174" s="65"/>
      <c r="E174" s="65"/>
      <c r="F174" s="65"/>
      <c r="G174" s="26"/>
      <c r="H174" s="56"/>
      <c r="I174" s="56"/>
      <c r="J174" s="56"/>
      <c r="K174" s="56"/>
      <c r="L174" s="56"/>
      <c r="M174" s="64"/>
      <c r="N174" s="64"/>
      <c r="O174" s="64"/>
      <c r="P174" s="64"/>
      <c r="Q174" s="64"/>
      <c r="R174" s="19"/>
      <c r="S174" s="19"/>
      <c r="T174" s="19"/>
      <c r="U174" s="19"/>
      <c r="V174" s="19"/>
      <c r="W174" s="19"/>
      <c r="X174" s="19"/>
      <c r="Y174" s="19"/>
      <c r="Z174" s="19"/>
      <c r="AA174" s="19"/>
      <c r="AB174" s="19"/>
      <c r="AC174" s="19"/>
      <c r="AD174" s="19"/>
    </row>
    <row r="175" customFormat="false" ht="15" hidden="false" customHeight="true" outlineLevel="0" collapsed="false">
      <c r="A175" s="65" t="s">
        <v>308</v>
      </c>
      <c r="B175" s="65"/>
      <c r="C175" s="65"/>
      <c r="D175" s="65"/>
      <c r="E175" s="65"/>
      <c r="F175" s="65"/>
      <c r="G175" s="26"/>
      <c r="H175" s="56"/>
      <c r="I175" s="56"/>
      <c r="J175" s="56"/>
      <c r="K175" s="56"/>
      <c r="L175" s="56"/>
      <c r="M175" s="64"/>
      <c r="N175" s="64"/>
      <c r="O175" s="64"/>
      <c r="P175" s="64"/>
      <c r="Q175" s="64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  <c r="AD175" s="19"/>
    </row>
    <row r="176" customFormat="false" ht="15" hidden="false" customHeight="true" outlineLevel="0" collapsed="false">
      <c r="A176" s="65" t="s">
        <v>309</v>
      </c>
      <c r="B176" s="65"/>
      <c r="C176" s="65"/>
      <c r="D176" s="65"/>
      <c r="E176" s="65"/>
      <c r="F176" s="65"/>
      <c r="G176" s="26"/>
      <c r="H176" s="56"/>
      <c r="I176" s="56"/>
      <c r="J176" s="56"/>
      <c r="K176" s="56"/>
      <c r="L176" s="56"/>
      <c r="M176" s="64"/>
      <c r="N176" s="64"/>
      <c r="O176" s="64"/>
      <c r="P176" s="64"/>
      <c r="Q176" s="64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D176" s="19"/>
    </row>
    <row r="177" customFormat="false" ht="15" hidden="false" customHeight="true" outlineLevel="0" collapsed="false">
      <c r="A177" s="65" t="s">
        <v>310</v>
      </c>
      <c r="B177" s="65"/>
      <c r="C177" s="65"/>
      <c r="D177" s="65"/>
      <c r="E177" s="65"/>
      <c r="F177" s="65"/>
      <c r="G177" s="26"/>
      <c r="H177" s="56"/>
      <c r="I177" s="56"/>
      <c r="J177" s="56"/>
      <c r="K177" s="56"/>
      <c r="L177" s="56"/>
      <c r="M177" s="64"/>
      <c r="N177" s="64"/>
      <c r="O177" s="64"/>
      <c r="P177" s="64"/>
      <c r="Q177" s="64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  <c r="AD177" s="19"/>
    </row>
    <row r="178" customFormat="false" ht="15" hidden="false" customHeight="true" outlineLevel="0" collapsed="false">
      <c r="A178" s="65" t="s">
        <v>311</v>
      </c>
      <c r="B178" s="65"/>
      <c r="C178" s="65"/>
      <c r="D178" s="65"/>
      <c r="E178" s="65"/>
      <c r="F178" s="65"/>
      <c r="G178" s="26"/>
      <c r="H178" s="56"/>
      <c r="I178" s="56"/>
      <c r="J178" s="56"/>
      <c r="K178" s="56"/>
      <c r="L178" s="56"/>
      <c r="M178" s="64"/>
      <c r="N178" s="64"/>
      <c r="O178" s="64"/>
      <c r="P178" s="64"/>
      <c r="Q178" s="64"/>
      <c r="R178" s="19"/>
      <c r="S178" s="19"/>
      <c r="T178" s="19"/>
      <c r="U178" s="19"/>
      <c r="V178" s="19"/>
      <c r="W178" s="19"/>
      <c r="X178" s="19"/>
      <c r="Y178" s="19"/>
      <c r="Z178" s="19"/>
      <c r="AA178" s="19"/>
      <c r="AB178" s="19"/>
      <c r="AC178" s="19"/>
      <c r="AD178" s="19"/>
    </row>
    <row r="179" customFormat="false" ht="15" hidden="false" customHeight="true" outlineLevel="0" collapsed="false">
      <c r="A179" s="65" t="s">
        <v>312</v>
      </c>
      <c r="B179" s="65"/>
      <c r="C179" s="65"/>
      <c r="D179" s="65"/>
      <c r="E179" s="65"/>
      <c r="F179" s="65"/>
      <c r="G179" s="26"/>
      <c r="H179" s="56"/>
      <c r="I179" s="56"/>
      <c r="J179" s="56"/>
      <c r="K179" s="56"/>
      <c r="L179" s="56"/>
      <c r="M179" s="64"/>
      <c r="N179" s="64"/>
      <c r="O179" s="64"/>
      <c r="P179" s="64"/>
      <c r="Q179" s="64"/>
      <c r="R179" s="19"/>
      <c r="S179" s="19"/>
      <c r="T179" s="19"/>
      <c r="U179" s="19"/>
      <c r="V179" s="19"/>
      <c r="W179" s="19"/>
      <c r="X179" s="19"/>
      <c r="Y179" s="19"/>
      <c r="Z179" s="19"/>
      <c r="AA179" s="19"/>
      <c r="AB179" s="19"/>
      <c r="AC179" s="19"/>
      <c r="AD179" s="19"/>
    </row>
    <row r="180" customFormat="false" ht="15" hidden="false" customHeight="true" outlineLevel="0" collapsed="false">
      <c r="A180" s="65" t="s">
        <v>313</v>
      </c>
      <c r="B180" s="65"/>
      <c r="C180" s="65"/>
      <c r="D180" s="65"/>
      <c r="E180" s="65"/>
      <c r="F180" s="65"/>
      <c r="G180" s="26"/>
      <c r="H180" s="56"/>
      <c r="I180" s="56"/>
      <c r="J180" s="56"/>
      <c r="K180" s="56"/>
      <c r="L180" s="56"/>
      <c r="M180" s="64"/>
      <c r="N180" s="64"/>
      <c r="O180" s="64"/>
      <c r="P180" s="64"/>
      <c r="Q180" s="64"/>
      <c r="R180" s="19"/>
      <c r="S180" s="19"/>
      <c r="T180" s="19"/>
      <c r="U180" s="19"/>
      <c r="V180" s="19"/>
      <c r="W180" s="19"/>
      <c r="X180" s="19"/>
      <c r="Y180" s="19"/>
      <c r="Z180" s="19"/>
      <c r="AA180" s="19"/>
      <c r="AB180" s="19"/>
      <c r="AC180" s="19"/>
      <c r="AD180" s="19"/>
    </row>
    <row r="181" customFormat="false" ht="15" hidden="false" customHeight="true" outlineLevel="0" collapsed="false">
      <c r="A181" s="65" t="s">
        <v>314</v>
      </c>
      <c r="B181" s="65"/>
      <c r="C181" s="65"/>
      <c r="D181" s="65"/>
      <c r="E181" s="65"/>
      <c r="F181" s="65"/>
      <c r="G181" s="26"/>
      <c r="H181" s="56"/>
      <c r="I181" s="56"/>
      <c r="J181" s="56"/>
      <c r="K181" s="56"/>
      <c r="L181" s="56"/>
      <c r="M181" s="64"/>
      <c r="N181" s="64"/>
      <c r="O181" s="64"/>
      <c r="P181" s="64"/>
      <c r="Q181" s="64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</row>
    <row r="182" customFormat="false" ht="15" hidden="false" customHeight="true" outlineLevel="0" collapsed="false">
      <c r="A182" s="65" t="s">
        <v>315</v>
      </c>
      <c r="B182" s="65"/>
      <c r="C182" s="65"/>
      <c r="D182" s="65"/>
      <c r="E182" s="65"/>
      <c r="F182" s="65"/>
      <c r="G182" s="26"/>
      <c r="H182" s="56"/>
      <c r="I182" s="56"/>
      <c r="J182" s="56"/>
      <c r="K182" s="56"/>
      <c r="L182" s="56"/>
      <c r="M182" s="64"/>
      <c r="N182" s="64"/>
      <c r="O182" s="64"/>
      <c r="P182" s="64"/>
      <c r="Q182" s="64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  <c r="AD182" s="19"/>
    </row>
    <row r="183" customFormat="false" ht="15" hidden="false" customHeight="true" outlineLevel="0" collapsed="false">
      <c r="A183" s="65" t="s">
        <v>316</v>
      </c>
      <c r="B183" s="65"/>
      <c r="C183" s="65"/>
      <c r="D183" s="65"/>
      <c r="E183" s="65"/>
      <c r="F183" s="65"/>
      <c r="G183" s="26"/>
      <c r="H183" s="56"/>
      <c r="I183" s="56"/>
      <c r="J183" s="56"/>
      <c r="K183" s="56"/>
      <c r="L183" s="56"/>
      <c r="M183" s="64"/>
      <c r="N183" s="64"/>
      <c r="O183" s="64"/>
      <c r="P183" s="64"/>
      <c r="Q183" s="64"/>
      <c r="R183" s="78"/>
      <c r="S183" s="78"/>
      <c r="T183" s="78"/>
      <c r="U183" s="78"/>
      <c r="V183" s="78"/>
      <c r="W183" s="78"/>
      <c r="X183" s="78"/>
      <c r="Y183" s="78"/>
      <c r="Z183" s="78"/>
      <c r="AA183" s="78"/>
      <c r="AB183" s="78"/>
      <c r="AC183" s="78"/>
      <c r="AD183" s="78"/>
    </row>
    <row r="184" customFormat="false" ht="15" hidden="false" customHeight="true" outlineLevel="0" collapsed="false">
      <c r="A184" s="65" t="s">
        <v>317</v>
      </c>
      <c r="B184" s="65"/>
      <c r="C184" s="65"/>
      <c r="D184" s="65"/>
      <c r="E184" s="65"/>
      <c r="F184" s="65"/>
      <c r="G184" s="26"/>
      <c r="H184" s="56"/>
      <c r="I184" s="56"/>
      <c r="J184" s="56"/>
      <c r="K184" s="56"/>
      <c r="L184" s="56"/>
      <c r="M184" s="64"/>
      <c r="N184" s="64"/>
      <c r="O184" s="64"/>
      <c r="P184" s="64"/>
      <c r="Q184" s="64"/>
      <c r="R184" s="78"/>
      <c r="S184" s="78"/>
      <c r="T184" s="78"/>
      <c r="U184" s="78"/>
      <c r="V184" s="78"/>
      <c r="W184" s="78"/>
      <c r="X184" s="78"/>
      <c r="Y184" s="78"/>
      <c r="Z184" s="78"/>
      <c r="AA184" s="78"/>
      <c r="AB184" s="78"/>
      <c r="AC184" s="78"/>
      <c r="AD184" s="78"/>
    </row>
    <row r="185" customFormat="false" ht="15" hidden="false" customHeight="true" outlineLevel="0" collapsed="false">
      <c r="A185" s="65" t="s">
        <v>318</v>
      </c>
      <c r="B185" s="65"/>
      <c r="C185" s="65"/>
      <c r="D185" s="65"/>
      <c r="E185" s="65"/>
      <c r="F185" s="65"/>
      <c r="G185" s="26"/>
      <c r="H185" s="56"/>
      <c r="I185" s="56"/>
      <c r="J185" s="56"/>
      <c r="K185" s="56"/>
      <c r="L185" s="56"/>
      <c r="M185" s="64"/>
      <c r="N185" s="64"/>
      <c r="O185" s="64"/>
      <c r="P185" s="64"/>
      <c r="Q185" s="64"/>
      <c r="R185" s="78"/>
      <c r="S185" s="78"/>
      <c r="T185" s="78"/>
      <c r="U185" s="78"/>
      <c r="V185" s="78"/>
      <c r="W185" s="78"/>
      <c r="X185" s="78"/>
      <c r="Y185" s="78"/>
      <c r="Z185" s="78"/>
      <c r="AA185" s="78"/>
      <c r="AB185" s="78"/>
      <c r="AC185" s="78"/>
      <c r="AD185" s="78"/>
    </row>
    <row r="186" customFormat="false" ht="15" hidden="false" customHeight="true" outlineLevel="0" collapsed="false">
      <c r="A186" s="65" t="s">
        <v>319</v>
      </c>
      <c r="B186" s="65"/>
      <c r="C186" s="65"/>
      <c r="D186" s="65"/>
      <c r="E186" s="65"/>
      <c r="F186" s="65"/>
      <c r="G186" s="26"/>
      <c r="H186" s="56"/>
      <c r="I186" s="56"/>
      <c r="J186" s="56"/>
      <c r="K186" s="56"/>
      <c r="L186" s="56"/>
      <c r="M186" s="64"/>
      <c r="N186" s="64"/>
      <c r="O186" s="64"/>
      <c r="P186" s="64"/>
      <c r="Q186" s="64"/>
      <c r="R186" s="78"/>
      <c r="S186" s="78"/>
      <c r="T186" s="78"/>
      <c r="U186" s="78"/>
      <c r="V186" s="78"/>
      <c r="W186" s="78"/>
      <c r="X186" s="78"/>
      <c r="Y186" s="78"/>
      <c r="Z186" s="78"/>
      <c r="AA186" s="78"/>
      <c r="AB186" s="78"/>
      <c r="AC186" s="78"/>
      <c r="AD186" s="78"/>
    </row>
    <row r="187" customFormat="false" ht="15" hidden="false" customHeight="true" outlineLevel="0" collapsed="false">
      <c r="A187" s="65" t="s">
        <v>320</v>
      </c>
      <c r="B187" s="65"/>
      <c r="C187" s="65"/>
      <c r="D187" s="65"/>
      <c r="E187" s="65"/>
      <c r="F187" s="65"/>
      <c r="G187" s="26"/>
      <c r="H187" s="56"/>
      <c r="I187" s="56"/>
      <c r="J187" s="56"/>
      <c r="K187" s="56"/>
      <c r="L187" s="56"/>
      <c r="M187" s="64"/>
      <c r="N187" s="64"/>
      <c r="O187" s="64"/>
      <c r="P187" s="64"/>
      <c r="Q187" s="64"/>
      <c r="R187" s="78"/>
      <c r="S187" s="78"/>
      <c r="T187" s="78"/>
      <c r="U187" s="78"/>
      <c r="V187" s="78"/>
      <c r="W187" s="78"/>
      <c r="X187" s="78"/>
      <c r="Y187" s="78"/>
      <c r="Z187" s="78"/>
      <c r="AA187" s="78"/>
      <c r="AB187" s="78"/>
      <c r="AC187" s="78"/>
      <c r="AD187" s="78"/>
    </row>
    <row r="188" customFormat="false" ht="15" hidden="false" customHeight="true" outlineLevel="0" collapsed="false">
      <c r="A188" s="65" t="s">
        <v>321</v>
      </c>
      <c r="B188" s="65"/>
      <c r="C188" s="65"/>
      <c r="D188" s="65"/>
      <c r="E188" s="65"/>
      <c r="F188" s="65"/>
      <c r="G188" s="26"/>
      <c r="H188" s="56"/>
      <c r="I188" s="56"/>
      <c r="J188" s="56"/>
      <c r="K188" s="56"/>
      <c r="L188" s="56"/>
      <c r="M188" s="64"/>
      <c r="N188" s="64"/>
      <c r="O188" s="64"/>
      <c r="P188" s="64"/>
      <c r="Q188" s="64"/>
      <c r="R188" s="78"/>
      <c r="S188" s="78"/>
      <c r="T188" s="78"/>
      <c r="U188" s="78"/>
      <c r="V188" s="78"/>
      <c r="W188" s="78"/>
      <c r="X188" s="78"/>
      <c r="Y188" s="78"/>
      <c r="Z188" s="78"/>
      <c r="AA188" s="78"/>
      <c r="AB188" s="78"/>
      <c r="AC188" s="78"/>
      <c r="AD188" s="78"/>
    </row>
    <row r="189" customFormat="false" ht="15" hidden="false" customHeight="true" outlineLevel="0" collapsed="false">
      <c r="A189" s="65" t="s">
        <v>322</v>
      </c>
      <c r="B189" s="65"/>
      <c r="C189" s="65"/>
      <c r="D189" s="65"/>
      <c r="E189" s="65"/>
      <c r="F189" s="65"/>
      <c r="G189" s="26"/>
      <c r="H189" s="56"/>
      <c r="I189" s="56"/>
      <c r="J189" s="56"/>
      <c r="K189" s="56"/>
      <c r="L189" s="56"/>
      <c r="M189" s="64"/>
      <c r="N189" s="64"/>
      <c r="O189" s="64"/>
      <c r="P189" s="64"/>
      <c r="Q189" s="64"/>
      <c r="R189" s="78"/>
      <c r="S189" s="78"/>
      <c r="T189" s="78"/>
      <c r="U189" s="78"/>
      <c r="V189" s="78"/>
      <c r="W189" s="78"/>
      <c r="X189" s="78"/>
      <c r="Y189" s="78"/>
      <c r="Z189" s="78"/>
      <c r="AA189" s="78"/>
      <c r="AB189" s="78"/>
      <c r="AC189" s="78"/>
      <c r="AD189" s="78"/>
    </row>
    <row r="190" customFormat="false" ht="15" hidden="false" customHeight="true" outlineLevel="0" collapsed="false">
      <c r="A190" s="65" t="s">
        <v>323</v>
      </c>
      <c r="B190" s="65"/>
      <c r="C190" s="65"/>
      <c r="D190" s="65"/>
      <c r="E190" s="65"/>
      <c r="F190" s="65"/>
      <c r="G190" s="26"/>
      <c r="H190" s="56"/>
      <c r="I190" s="56"/>
      <c r="J190" s="56"/>
      <c r="K190" s="56"/>
      <c r="L190" s="56"/>
      <c r="M190" s="64"/>
      <c r="N190" s="64"/>
      <c r="O190" s="64"/>
      <c r="P190" s="64"/>
      <c r="Q190" s="64"/>
      <c r="R190" s="78"/>
      <c r="S190" s="78"/>
      <c r="T190" s="78"/>
      <c r="U190" s="78"/>
      <c r="V190" s="78"/>
      <c r="W190" s="78"/>
      <c r="X190" s="78"/>
      <c r="Y190" s="78"/>
      <c r="Z190" s="78"/>
      <c r="AA190" s="78"/>
      <c r="AB190" s="78"/>
      <c r="AC190" s="78"/>
      <c r="AD190" s="78"/>
    </row>
    <row r="191" customFormat="false" ht="15" hidden="false" customHeight="true" outlineLevel="0" collapsed="false">
      <c r="A191" s="65" t="s">
        <v>324</v>
      </c>
      <c r="B191" s="65"/>
      <c r="C191" s="65"/>
      <c r="D191" s="65"/>
      <c r="E191" s="65"/>
      <c r="F191" s="65"/>
      <c r="G191" s="26"/>
      <c r="H191" s="56"/>
      <c r="I191" s="56"/>
      <c r="J191" s="56"/>
      <c r="K191" s="56"/>
      <c r="L191" s="56"/>
      <c r="M191" s="64"/>
      <c r="N191" s="64"/>
      <c r="O191" s="64"/>
      <c r="P191" s="64"/>
      <c r="Q191" s="64"/>
      <c r="R191" s="78"/>
      <c r="S191" s="78"/>
      <c r="T191" s="78"/>
      <c r="U191" s="78"/>
      <c r="V191" s="78"/>
      <c r="W191" s="78"/>
      <c r="X191" s="78"/>
      <c r="Y191" s="78"/>
      <c r="Z191" s="78"/>
      <c r="AA191" s="78"/>
      <c r="AB191" s="78"/>
      <c r="AC191" s="78"/>
      <c r="AD191" s="78"/>
    </row>
    <row r="192" customFormat="false" ht="15" hidden="false" customHeight="true" outlineLevel="0" collapsed="false">
      <c r="A192" s="65" t="s">
        <v>325</v>
      </c>
      <c r="B192" s="65"/>
      <c r="C192" s="65"/>
      <c r="D192" s="65"/>
      <c r="E192" s="65"/>
      <c r="F192" s="65"/>
      <c r="G192" s="26"/>
      <c r="H192" s="56"/>
      <c r="I192" s="56"/>
      <c r="J192" s="56"/>
      <c r="K192" s="56"/>
      <c r="L192" s="56"/>
      <c r="M192" s="64"/>
      <c r="N192" s="64"/>
      <c r="O192" s="64"/>
      <c r="P192" s="64"/>
      <c r="Q192" s="64"/>
      <c r="R192" s="78"/>
      <c r="S192" s="78"/>
      <c r="T192" s="78"/>
      <c r="U192" s="78"/>
      <c r="V192" s="78"/>
      <c r="W192" s="78"/>
      <c r="X192" s="78"/>
      <c r="Y192" s="78"/>
      <c r="Z192" s="78"/>
      <c r="AA192" s="78"/>
      <c r="AB192" s="78"/>
      <c r="AC192" s="78"/>
      <c r="AD192" s="78"/>
    </row>
    <row r="193" customFormat="false" ht="15" hidden="false" customHeight="true" outlineLevel="0" collapsed="false">
      <c r="A193" s="65" t="s">
        <v>326</v>
      </c>
      <c r="B193" s="65"/>
      <c r="C193" s="65"/>
      <c r="D193" s="65"/>
      <c r="E193" s="65"/>
      <c r="F193" s="65"/>
      <c r="G193" s="26"/>
      <c r="H193" s="56"/>
      <c r="I193" s="56"/>
      <c r="J193" s="56"/>
      <c r="K193" s="56"/>
      <c r="L193" s="56"/>
      <c r="M193" s="64"/>
      <c r="N193" s="64"/>
      <c r="O193" s="64"/>
      <c r="P193" s="64"/>
      <c r="Q193" s="64"/>
      <c r="R193" s="78"/>
      <c r="S193" s="78"/>
      <c r="T193" s="78"/>
      <c r="U193" s="78"/>
      <c r="V193" s="78"/>
      <c r="W193" s="78"/>
      <c r="X193" s="78"/>
      <c r="Y193" s="78"/>
      <c r="Z193" s="78"/>
      <c r="AA193" s="78"/>
      <c r="AB193" s="78"/>
      <c r="AC193" s="78"/>
      <c r="AD193" s="78"/>
    </row>
    <row r="194" customFormat="false" ht="15" hidden="false" customHeight="true" outlineLevel="0" collapsed="false">
      <c r="A194" s="65" t="s">
        <v>327</v>
      </c>
      <c r="B194" s="65"/>
      <c r="C194" s="65"/>
      <c r="D194" s="65"/>
      <c r="E194" s="65"/>
      <c r="F194" s="65"/>
      <c r="G194" s="26"/>
      <c r="H194" s="56"/>
      <c r="I194" s="56"/>
      <c r="J194" s="56"/>
      <c r="K194" s="56"/>
      <c r="L194" s="56"/>
      <c r="M194" s="64"/>
      <c r="N194" s="64"/>
      <c r="O194" s="64"/>
      <c r="P194" s="64"/>
      <c r="Q194" s="64"/>
      <c r="R194" s="78"/>
      <c r="S194" s="78"/>
      <c r="T194" s="78"/>
      <c r="U194" s="78"/>
      <c r="V194" s="78"/>
      <c r="W194" s="78"/>
      <c r="X194" s="78"/>
      <c r="Y194" s="78"/>
      <c r="Z194" s="78"/>
      <c r="AA194" s="78"/>
      <c r="AB194" s="78"/>
      <c r="AC194" s="78"/>
      <c r="AD194" s="78"/>
    </row>
    <row r="195" customFormat="false" ht="15" hidden="false" customHeight="true" outlineLevel="0" collapsed="false">
      <c r="A195" s="65" t="s">
        <v>328</v>
      </c>
      <c r="B195" s="65"/>
      <c r="C195" s="65"/>
      <c r="D195" s="65"/>
      <c r="E195" s="65"/>
      <c r="F195" s="65"/>
      <c r="G195" s="26"/>
      <c r="H195" s="56"/>
      <c r="I195" s="56"/>
      <c r="J195" s="56"/>
      <c r="K195" s="56"/>
      <c r="L195" s="56"/>
      <c r="M195" s="64"/>
      <c r="N195" s="64"/>
      <c r="O195" s="64"/>
      <c r="P195" s="64"/>
      <c r="Q195" s="64"/>
      <c r="R195" s="78"/>
      <c r="S195" s="78"/>
      <c r="T195" s="78"/>
      <c r="U195" s="78"/>
      <c r="V195" s="78"/>
      <c r="W195" s="78"/>
      <c r="X195" s="78"/>
      <c r="Y195" s="78"/>
      <c r="Z195" s="78"/>
      <c r="AA195" s="78"/>
      <c r="AB195" s="78"/>
      <c r="AC195" s="78"/>
      <c r="AD195" s="78"/>
    </row>
    <row r="196" customFormat="false" ht="15" hidden="false" customHeight="true" outlineLevel="0" collapsed="false">
      <c r="A196" s="65" t="s">
        <v>329</v>
      </c>
      <c r="B196" s="65"/>
      <c r="C196" s="65"/>
      <c r="D196" s="65"/>
      <c r="E196" s="65"/>
      <c r="F196" s="65"/>
      <c r="G196" s="26"/>
      <c r="H196" s="56"/>
      <c r="I196" s="56"/>
      <c r="J196" s="56"/>
      <c r="K196" s="56"/>
      <c r="L196" s="56"/>
      <c r="M196" s="64"/>
      <c r="N196" s="64"/>
      <c r="O196" s="64"/>
      <c r="P196" s="64"/>
      <c r="Q196" s="64"/>
      <c r="R196" s="78"/>
      <c r="S196" s="78"/>
      <c r="T196" s="78"/>
      <c r="U196" s="78"/>
      <c r="V196" s="78"/>
      <c r="W196" s="78"/>
      <c r="X196" s="78"/>
      <c r="Y196" s="78"/>
      <c r="Z196" s="78"/>
      <c r="AA196" s="78"/>
      <c r="AB196" s="78"/>
      <c r="AC196" s="78"/>
      <c r="AD196" s="78"/>
    </row>
    <row r="197" customFormat="false" ht="15" hidden="false" customHeight="true" outlineLevel="0" collapsed="false">
      <c r="A197" s="65" t="s">
        <v>330</v>
      </c>
      <c r="B197" s="65"/>
      <c r="C197" s="65"/>
      <c r="D197" s="65"/>
      <c r="E197" s="65"/>
      <c r="F197" s="65"/>
      <c r="G197" s="26"/>
      <c r="H197" s="56"/>
      <c r="I197" s="56"/>
      <c r="J197" s="56"/>
      <c r="K197" s="56"/>
      <c r="L197" s="56"/>
      <c r="M197" s="64"/>
      <c r="N197" s="64"/>
      <c r="O197" s="64"/>
      <c r="P197" s="64"/>
      <c r="Q197" s="64"/>
      <c r="R197" s="78"/>
      <c r="S197" s="78"/>
      <c r="T197" s="78"/>
      <c r="U197" s="78"/>
      <c r="V197" s="78"/>
      <c r="W197" s="78"/>
      <c r="X197" s="78"/>
      <c r="Y197" s="78"/>
      <c r="Z197" s="78"/>
      <c r="AA197" s="78"/>
      <c r="AB197" s="78"/>
      <c r="AC197" s="78"/>
      <c r="AD197" s="78"/>
    </row>
    <row r="198" customFormat="false" ht="15" hidden="false" customHeight="true" outlineLevel="0" collapsed="false">
      <c r="A198" s="65" t="s">
        <v>331</v>
      </c>
      <c r="B198" s="65"/>
      <c r="C198" s="65"/>
      <c r="D198" s="65"/>
      <c r="E198" s="65"/>
      <c r="F198" s="65"/>
      <c r="G198" s="26"/>
      <c r="H198" s="56"/>
      <c r="I198" s="56"/>
      <c r="J198" s="56"/>
      <c r="K198" s="56"/>
      <c r="L198" s="56"/>
      <c r="M198" s="64"/>
      <c r="N198" s="64"/>
      <c r="O198" s="64"/>
      <c r="P198" s="64"/>
      <c r="Q198" s="64"/>
      <c r="R198" s="78"/>
      <c r="S198" s="78"/>
      <c r="T198" s="78"/>
      <c r="U198" s="78"/>
      <c r="V198" s="78"/>
      <c r="W198" s="78"/>
      <c r="X198" s="78"/>
      <c r="Y198" s="78"/>
      <c r="Z198" s="78"/>
      <c r="AA198" s="78"/>
      <c r="AB198" s="78"/>
      <c r="AC198" s="78"/>
      <c r="AD198" s="78"/>
    </row>
    <row r="199" customFormat="false" ht="15" hidden="false" customHeight="true" outlineLevel="0" collapsed="false">
      <c r="A199" s="65" t="s">
        <v>332</v>
      </c>
      <c r="B199" s="65"/>
      <c r="C199" s="65"/>
      <c r="D199" s="65"/>
      <c r="E199" s="65"/>
      <c r="F199" s="65"/>
      <c r="G199" s="26"/>
      <c r="H199" s="56"/>
      <c r="I199" s="56"/>
      <c r="J199" s="56"/>
      <c r="K199" s="56"/>
      <c r="L199" s="56"/>
      <c r="M199" s="64"/>
      <c r="N199" s="64"/>
      <c r="O199" s="64"/>
      <c r="P199" s="64"/>
      <c r="Q199" s="64"/>
      <c r="R199" s="78"/>
      <c r="S199" s="78"/>
      <c r="T199" s="78"/>
      <c r="U199" s="78"/>
      <c r="V199" s="78"/>
      <c r="W199" s="78"/>
      <c r="X199" s="78"/>
      <c r="Y199" s="78"/>
      <c r="Z199" s="78"/>
      <c r="AA199" s="78"/>
      <c r="AB199" s="78"/>
      <c r="AC199" s="78"/>
      <c r="AD199" s="78"/>
    </row>
    <row r="200" customFormat="false" ht="15" hidden="false" customHeight="true" outlineLevel="0" collapsed="false">
      <c r="A200" s="65" t="s">
        <v>333</v>
      </c>
      <c r="B200" s="65"/>
      <c r="C200" s="65"/>
      <c r="D200" s="65"/>
      <c r="E200" s="65"/>
      <c r="F200" s="65"/>
      <c r="G200" s="26"/>
      <c r="H200" s="56"/>
      <c r="I200" s="56"/>
      <c r="J200" s="56"/>
      <c r="K200" s="56"/>
      <c r="L200" s="56"/>
      <c r="M200" s="64"/>
      <c r="N200" s="64"/>
      <c r="O200" s="64"/>
      <c r="P200" s="64"/>
      <c r="Q200" s="64"/>
      <c r="R200" s="78"/>
      <c r="S200" s="78"/>
      <c r="T200" s="78"/>
      <c r="U200" s="78"/>
      <c r="V200" s="78"/>
      <c r="W200" s="78"/>
      <c r="X200" s="78"/>
      <c r="Y200" s="78"/>
      <c r="Z200" s="78"/>
      <c r="AA200" s="78"/>
      <c r="AB200" s="78"/>
      <c r="AC200" s="78"/>
      <c r="AD200" s="78"/>
    </row>
    <row r="201" customFormat="false" ht="14.25" hidden="false" customHeight="true" outlineLevel="0" collapsed="false">
      <c r="A201" s="65" t="s">
        <v>334</v>
      </c>
      <c r="B201" s="65"/>
      <c r="C201" s="65"/>
      <c r="D201" s="65"/>
      <c r="E201" s="65"/>
      <c r="F201" s="65"/>
      <c r="G201" s="79"/>
      <c r="H201" s="79"/>
      <c r="I201" s="79"/>
      <c r="J201" s="79"/>
      <c r="K201" s="79"/>
      <c r="L201" s="79"/>
      <c r="M201" s="79"/>
      <c r="N201" s="79"/>
      <c r="O201" s="79"/>
      <c r="P201" s="79"/>
      <c r="Q201" s="79"/>
      <c r="R201" s="78"/>
      <c r="S201" s="78"/>
      <c r="T201" s="78"/>
      <c r="U201" s="78"/>
      <c r="V201" s="78"/>
      <c r="W201" s="78"/>
      <c r="X201" s="78"/>
      <c r="Y201" s="78"/>
      <c r="Z201" s="78"/>
      <c r="AA201" s="78"/>
      <c r="AB201" s="78"/>
      <c r="AC201" s="78"/>
      <c r="AD201" s="78"/>
    </row>
    <row r="202" customFormat="false" ht="14.25" hidden="false" customHeight="true" outlineLevel="0" collapsed="false">
      <c r="A202" s="65" t="s">
        <v>335</v>
      </c>
      <c r="B202" s="65"/>
      <c r="C202" s="65"/>
      <c r="D202" s="65"/>
      <c r="E202" s="65"/>
      <c r="F202" s="65"/>
      <c r="G202" s="79"/>
      <c r="H202" s="79"/>
      <c r="I202" s="79"/>
      <c r="J202" s="79"/>
      <c r="K202" s="79"/>
      <c r="L202" s="79"/>
      <c r="M202" s="79"/>
      <c r="N202" s="79"/>
      <c r="O202" s="79"/>
      <c r="P202" s="79"/>
      <c r="Q202" s="79"/>
      <c r="R202" s="78"/>
      <c r="S202" s="78"/>
      <c r="T202" s="78"/>
      <c r="U202" s="78"/>
      <c r="V202" s="78"/>
      <c r="W202" s="78"/>
      <c r="X202" s="78"/>
      <c r="Y202" s="78"/>
      <c r="Z202" s="78"/>
      <c r="AA202" s="78"/>
      <c r="AB202" s="78"/>
      <c r="AC202" s="78"/>
      <c r="AD202" s="78"/>
    </row>
    <row r="203" customFormat="false" ht="14.25" hidden="false" customHeight="true" outlineLevel="0" collapsed="false">
      <c r="A203" s="65" t="s">
        <v>336</v>
      </c>
      <c r="B203" s="65"/>
      <c r="C203" s="65"/>
      <c r="D203" s="65"/>
      <c r="E203" s="65"/>
      <c r="F203" s="65"/>
      <c r="G203" s="79"/>
      <c r="H203" s="79"/>
      <c r="I203" s="79"/>
      <c r="J203" s="79"/>
      <c r="K203" s="79"/>
      <c r="L203" s="79"/>
      <c r="M203" s="79"/>
      <c r="N203" s="79"/>
      <c r="O203" s="79"/>
      <c r="P203" s="79"/>
      <c r="Q203" s="79"/>
      <c r="R203" s="78"/>
      <c r="S203" s="78"/>
      <c r="T203" s="78"/>
      <c r="U203" s="78"/>
      <c r="V203" s="78"/>
      <c r="W203" s="78"/>
      <c r="X203" s="78"/>
      <c r="Y203" s="78"/>
      <c r="Z203" s="78"/>
      <c r="AA203" s="78"/>
      <c r="AB203" s="78"/>
      <c r="AC203" s="78"/>
      <c r="AD203" s="78"/>
    </row>
    <row r="204" customFormat="false" ht="14.25" hidden="false" customHeight="true" outlineLevel="0" collapsed="false">
      <c r="A204" s="65" t="s">
        <v>337</v>
      </c>
      <c r="B204" s="65"/>
      <c r="C204" s="65"/>
      <c r="D204" s="65"/>
      <c r="E204" s="65"/>
      <c r="F204" s="65"/>
      <c r="G204" s="79"/>
      <c r="H204" s="79"/>
      <c r="I204" s="79"/>
      <c r="J204" s="79"/>
      <c r="K204" s="79"/>
      <c r="L204" s="79"/>
      <c r="M204" s="79"/>
      <c r="N204" s="79"/>
      <c r="O204" s="79"/>
      <c r="P204" s="79"/>
      <c r="Q204" s="79"/>
      <c r="R204" s="78"/>
      <c r="S204" s="78"/>
      <c r="T204" s="78"/>
      <c r="U204" s="78"/>
      <c r="V204" s="78"/>
      <c r="W204" s="78"/>
      <c r="X204" s="78"/>
      <c r="Y204" s="78"/>
      <c r="Z204" s="78"/>
      <c r="AA204" s="78"/>
      <c r="AB204" s="78"/>
      <c r="AC204" s="78"/>
      <c r="AD204" s="78"/>
    </row>
    <row r="205" customFormat="false" ht="14.25" hidden="false" customHeight="true" outlineLevel="0" collapsed="false">
      <c r="A205" s="65" t="s">
        <v>338</v>
      </c>
      <c r="B205" s="65"/>
      <c r="C205" s="65"/>
      <c r="D205" s="65"/>
      <c r="E205" s="65"/>
      <c r="F205" s="65"/>
      <c r="G205" s="79"/>
      <c r="H205" s="79"/>
      <c r="I205" s="79"/>
      <c r="J205" s="79"/>
      <c r="K205" s="79"/>
      <c r="L205" s="79"/>
      <c r="M205" s="79"/>
      <c r="N205" s="79"/>
      <c r="O205" s="79"/>
      <c r="P205" s="79"/>
      <c r="Q205" s="79"/>
      <c r="R205" s="78"/>
      <c r="S205" s="78"/>
      <c r="T205" s="78"/>
      <c r="U205" s="78"/>
      <c r="V205" s="78"/>
      <c r="W205" s="78"/>
      <c r="X205" s="78"/>
      <c r="Y205" s="78"/>
      <c r="Z205" s="78"/>
      <c r="AA205" s="78"/>
      <c r="AB205" s="78"/>
      <c r="AC205" s="78"/>
      <c r="AD205" s="78"/>
    </row>
    <row r="206" customFormat="false" ht="14.25" hidden="false" customHeight="true" outlineLevel="0" collapsed="false">
      <c r="A206" s="65" t="s">
        <v>339</v>
      </c>
      <c r="B206" s="65"/>
      <c r="C206" s="65"/>
      <c r="D206" s="65"/>
      <c r="E206" s="65"/>
      <c r="F206" s="65"/>
      <c r="G206" s="79"/>
      <c r="H206" s="79"/>
      <c r="I206" s="79"/>
      <c r="J206" s="79"/>
      <c r="K206" s="79"/>
      <c r="L206" s="79"/>
      <c r="M206" s="79"/>
      <c r="N206" s="79"/>
      <c r="O206" s="79"/>
      <c r="P206" s="79"/>
      <c r="Q206" s="79"/>
      <c r="R206" s="78"/>
      <c r="S206" s="78"/>
      <c r="T206" s="78"/>
      <c r="U206" s="78"/>
      <c r="V206" s="78"/>
      <c r="W206" s="78"/>
      <c r="X206" s="78"/>
      <c r="Y206" s="78"/>
      <c r="Z206" s="78"/>
      <c r="AA206" s="78"/>
      <c r="AB206" s="78"/>
      <c r="AC206" s="78"/>
      <c r="AD206" s="78"/>
    </row>
    <row r="207" customFormat="false" ht="14.25" hidden="false" customHeight="true" outlineLevel="0" collapsed="false">
      <c r="A207" s="65" t="s">
        <v>340</v>
      </c>
      <c r="B207" s="65"/>
      <c r="C207" s="65"/>
      <c r="D207" s="65"/>
      <c r="E207" s="65"/>
      <c r="F207" s="65"/>
      <c r="G207" s="79"/>
      <c r="H207" s="79"/>
      <c r="I207" s="79"/>
      <c r="J207" s="79"/>
      <c r="K207" s="79"/>
      <c r="L207" s="79"/>
      <c r="M207" s="79"/>
      <c r="N207" s="79"/>
      <c r="O207" s="79"/>
      <c r="P207" s="79"/>
      <c r="Q207" s="79"/>
      <c r="R207" s="78"/>
      <c r="S207" s="78"/>
      <c r="T207" s="78"/>
      <c r="U207" s="78"/>
      <c r="V207" s="78"/>
      <c r="W207" s="78"/>
      <c r="X207" s="78"/>
      <c r="Y207" s="78"/>
      <c r="Z207" s="78"/>
      <c r="AA207" s="78"/>
      <c r="AB207" s="78"/>
      <c r="AC207" s="78"/>
      <c r="AD207" s="78"/>
    </row>
    <row r="208" customFormat="false" ht="14.25" hidden="false" customHeight="true" outlineLevel="0" collapsed="false">
      <c r="A208" s="65" t="s">
        <v>341</v>
      </c>
      <c r="B208" s="65"/>
      <c r="C208" s="65"/>
      <c r="D208" s="65"/>
      <c r="E208" s="65"/>
      <c r="F208" s="65"/>
      <c r="G208" s="79"/>
      <c r="H208" s="79"/>
      <c r="I208" s="79"/>
      <c r="J208" s="79"/>
      <c r="K208" s="79"/>
      <c r="L208" s="79"/>
      <c r="M208" s="79"/>
      <c r="N208" s="79"/>
      <c r="O208" s="79"/>
      <c r="P208" s="79"/>
      <c r="Q208" s="79"/>
      <c r="R208" s="78"/>
      <c r="S208" s="78"/>
      <c r="T208" s="78"/>
      <c r="U208" s="78"/>
      <c r="V208" s="78"/>
      <c r="W208" s="78"/>
      <c r="X208" s="78"/>
      <c r="Y208" s="78"/>
      <c r="Z208" s="78"/>
      <c r="AA208" s="78"/>
      <c r="AB208" s="78"/>
      <c r="AC208" s="78"/>
      <c r="AD208" s="78"/>
    </row>
    <row r="209" customFormat="false" ht="14.25" hidden="false" customHeight="true" outlineLevel="0" collapsed="false">
      <c r="A209" s="65" t="s">
        <v>342</v>
      </c>
      <c r="B209" s="65"/>
      <c r="C209" s="65"/>
      <c r="D209" s="65"/>
      <c r="E209" s="65"/>
      <c r="F209" s="65"/>
      <c r="G209" s="79"/>
      <c r="H209" s="79"/>
      <c r="I209" s="79"/>
      <c r="J209" s="79"/>
      <c r="K209" s="79"/>
      <c r="L209" s="79"/>
      <c r="M209" s="79"/>
      <c r="N209" s="79"/>
      <c r="O209" s="79"/>
      <c r="P209" s="79"/>
      <c r="Q209" s="79"/>
      <c r="R209" s="78"/>
      <c r="S209" s="78"/>
      <c r="T209" s="78"/>
      <c r="U209" s="78"/>
      <c r="V209" s="78"/>
      <c r="W209" s="78"/>
      <c r="X209" s="78"/>
      <c r="Y209" s="78"/>
      <c r="Z209" s="78"/>
      <c r="AA209" s="78"/>
      <c r="AB209" s="78"/>
      <c r="AC209" s="78"/>
      <c r="AD209" s="78"/>
    </row>
    <row r="210" customFormat="false" ht="14.25" hidden="false" customHeight="true" outlineLevel="0" collapsed="false">
      <c r="A210" s="65" t="s">
        <v>343</v>
      </c>
      <c r="B210" s="65"/>
      <c r="C210" s="65"/>
      <c r="D210" s="65"/>
      <c r="E210" s="65"/>
      <c r="F210" s="65"/>
      <c r="G210" s="79"/>
      <c r="H210" s="79"/>
      <c r="I210" s="79"/>
      <c r="J210" s="79"/>
      <c r="K210" s="79"/>
      <c r="L210" s="79"/>
      <c r="M210" s="79"/>
      <c r="N210" s="79"/>
      <c r="O210" s="79"/>
      <c r="P210" s="79"/>
      <c r="Q210" s="79"/>
      <c r="R210" s="78"/>
      <c r="S210" s="78"/>
      <c r="T210" s="78"/>
      <c r="U210" s="78"/>
      <c r="V210" s="78"/>
      <c r="W210" s="78"/>
      <c r="X210" s="78"/>
      <c r="Y210" s="78"/>
      <c r="Z210" s="78"/>
      <c r="AA210" s="78"/>
      <c r="AB210" s="78"/>
      <c r="AC210" s="78"/>
      <c r="AD210" s="78"/>
    </row>
    <row r="211" customFormat="false" ht="14.25" hidden="false" customHeight="true" outlineLevel="0" collapsed="false">
      <c r="A211" s="65" t="s">
        <v>344</v>
      </c>
      <c r="B211" s="65"/>
      <c r="C211" s="65"/>
      <c r="D211" s="65"/>
      <c r="E211" s="65"/>
      <c r="F211" s="65"/>
      <c r="G211" s="79"/>
      <c r="H211" s="79"/>
      <c r="I211" s="79"/>
      <c r="J211" s="79"/>
      <c r="K211" s="79"/>
      <c r="L211" s="79"/>
      <c r="M211" s="79"/>
      <c r="N211" s="79"/>
      <c r="O211" s="79"/>
      <c r="P211" s="79"/>
      <c r="Q211" s="79"/>
      <c r="R211" s="78"/>
      <c r="S211" s="78"/>
      <c r="T211" s="78"/>
      <c r="U211" s="78"/>
      <c r="V211" s="78"/>
      <c r="W211" s="78"/>
      <c r="X211" s="78"/>
      <c r="Y211" s="78"/>
      <c r="Z211" s="78"/>
      <c r="AA211" s="78"/>
      <c r="AB211" s="78"/>
      <c r="AC211" s="78"/>
      <c r="AD211" s="78"/>
    </row>
    <row r="212" customFormat="false" ht="14.25" hidden="false" customHeight="true" outlineLevel="0" collapsed="false">
      <c r="A212" s="65" t="s">
        <v>345</v>
      </c>
      <c r="B212" s="65"/>
      <c r="C212" s="65"/>
      <c r="D212" s="65"/>
      <c r="E212" s="65"/>
      <c r="F212" s="65"/>
      <c r="G212" s="79"/>
      <c r="H212" s="79"/>
      <c r="I212" s="79"/>
      <c r="J212" s="79"/>
      <c r="K212" s="79"/>
      <c r="L212" s="79"/>
      <c r="M212" s="79"/>
      <c r="N212" s="79"/>
      <c r="O212" s="79"/>
      <c r="P212" s="79"/>
      <c r="Q212" s="79"/>
      <c r="R212" s="78"/>
      <c r="S212" s="78"/>
      <c r="T212" s="78"/>
      <c r="U212" s="78"/>
      <c r="V212" s="78"/>
      <c r="W212" s="78"/>
      <c r="X212" s="78"/>
      <c r="Y212" s="78"/>
      <c r="Z212" s="78"/>
      <c r="AA212" s="78"/>
      <c r="AB212" s="78"/>
      <c r="AC212" s="78"/>
      <c r="AD212" s="78"/>
    </row>
    <row r="213" customFormat="false" ht="14.25" hidden="false" customHeight="true" outlineLevel="0" collapsed="false">
      <c r="A213" s="65" t="s">
        <v>346</v>
      </c>
      <c r="B213" s="65"/>
      <c r="C213" s="65"/>
      <c r="D213" s="65"/>
      <c r="E213" s="65"/>
      <c r="F213" s="65"/>
      <c r="G213" s="79"/>
      <c r="H213" s="79"/>
      <c r="I213" s="79"/>
      <c r="J213" s="79"/>
      <c r="K213" s="79"/>
      <c r="L213" s="79"/>
      <c r="M213" s="79"/>
      <c r="N213" s="79"/>
      <c r="O213" s="79"/>
      <c r="P213" s="79"/>
      <c r="Q213" s="79"/>
      <c r="R213" s="78"/>
      <c r="S213" s="78"/>
      <c r="T213" s="78"/>
      <c r="U213" s="78"/>
      <c r="V213" s="78"/>
      <c r="W213" s="78"/>
      <c r="X213" s="78"/>
      <c r="Y213" s="78"/>
      <c r="Z213" s="78"/>
      <c r="AA213" s="78"/>
      <c r="AB213" s="78"/>
      <c r="AC213" s="78"/>
      <c r="AD213" s="78"/>
    </row>
    <row r="214" customFormat="false" ht="14.25" hidden="false" customHeight="true" outlineLevel="0" collapsed="false">
      <c r="A214" s="65" t="s">
        <v>347</v>
      </c>
      <c r="B214" s="65"/>
      <c r="C214" s="65"/>
      <c r="D214" s="65"/>
      <c r="E214" s="65"/>
      <c r="F214" s="65"/>
      <c r="G214" s="79"/>
      <c r="H214" s="79"/>
      <c r="I214" s="79"/>
      <c r="J214" s="79"/>
      <c r="K214" s="79"/>
      <c r="L214" s="79"/>
      <c r="M214" s="79"/>
      <c r="N214" s="79"/>
      <c r="O214" s="79"/>
      <c r="P214" s="79"/>
      <c r="Q214" s="79"/>
      <c r="R214" s="78"/>
      <c r="S214" s="78"/>
      <c r="T214" s="78"/>
      <c r="U214" s="78"/>
      <c r="V214" s="78"/>
      <c r="W214" s="78"/>
      <c r="X214" s="78"/>
      <c r="Y214" s="78"/>
      <c r="Z214" s="78"/>
      <c r="AA214" s="78"/>
      <c r="AB214" s="78"/>
      <c r="AC214" s="78"/>
      <c r="AD214" s="78"/>
    </row>
    <row r="215" customFormat="false" ht="14.25" hidden="false" customHeight="true" outlineLevel="0" collapsed="false">
      <c r="A215" s="65" t="s">
        <v>348</v>
      </c>
      <c r="B215" s="65"/>
      <c r="C215" s="65"/>
      <c r="D215" s="65"/>
      <c r="E215" s="65"/>
      <c r="F215" s="65"/>
      <c r="G215" s="79"/>
      <c r="H215" s="79"/>
      <c r="I215" s="79"/>
      <c r="J215" s="79"/>
      <c r="K215" s="79"/>
      <c r="L215" s="79"/>
      <c r="M215" s="79"/>
      <c r="N215" s="79"/>
      <c r="O215" s="79"/>
      <c r="P215" s="79"/>
      <c r="Q215" s="79"/>
      <c r="R215" s="78"/>
      <c r="S215" s="78"/>
      <c r="T215" s="78"/>
      <c r="U215" s="78"/>
      <c r="V215" s="78"/>
      <c r="W215" s="78"/>
      <c r="X215" s="78"/>
      <c r="Y215" s="78"/>
      <c r="Z215" s="78"/>
      <c r="AA215" s="78"/>
      <c r="AB215" s="78"/>
      <c r="AC215" s="78"/>
      <c r="AD215" s="78"/>
    </row>
    <row r="216" customFormat="false" ht="14.25" hidden="false" customHeight="true" outlineLevel="0" collapsed="false">
      <c r="A216" s="65" t="s">
        <v>349</v>
      </c>
      <c r="B216" s="65"/>
      <c r="C216" s="65"/>
      <c r="D216" s="65"/>
      <c r="E216" s="65"/>
      <c r="F216" s="65"/>
      <c r="G216" s="79"/>
      <c r="H216" s="79"/>
      <c r="I216" s="79"/>
      <c r="J216" s="79"/>
      <c r="K216" s="79"/>
      <c r="L216" s="79"/>
      <c r="M216" s="79"/>
      <c r="N216" s="79"/>
      <c r="O216" s="79"/>
      <c r="P216" s="79"/>
      <c r="Q216" s="79"/>
      <c r="R216" s="78"/>
      <c r="S216" s="78"/>
      <c r="T216" s="78"/>
      <c r="U216" s="78"/>
      <c r="V216" s="78"/>
      <c r="W216" s="78"/>
      <c r="X216" s="78"/>
      <c r="Y216" s="78"/>
      <c r="Z216" s="78"/>
      <c r="AA216" s="78"/>
      <c r="AB216" s="78"/>
      <c r="AC216" s="78"/>
      <c r="AD216" s="78"/>
    </row>
    <row r="217" customFormat="false" ht="14.25" hidden="false" customHeight="true" outlineLevel="0" collapsed="false">
      <c r="A217" s="65" t="s">
        <v>350</v>
      </c>
      <c r="B217" s="65"/>
      <c r="C217" s="65"/>
      <c r="D217" s="65"/>
      <c r="E217" s="65"/>
      <c r="F217" s="65"/>
      <c r="G217" s="79"/>
      <c r="H217" s="79"/>
      <c r="I217" s="79"/>
      <c r="J217" s="79"/>
      <c r="K217" s="79"/>
      <c r="L217" s="79"/>
      <c r="M217" s="79"/>
      <c r="N217" s="79"/>
      <c r="O217" s="79"/>
      <c r="P217" s="79"/>
      <c r="Q217" s="79"/>
      <c r="R217" s="78"/>
      <c r="S217" s="78"/>
      <c r="T217" s="78"/>
      <c r="U217" s="78"/>
      <c r="V217" s="78"/>
      <c r="W217" s="78"/>
      <c r="X217" s="78"/>
      <c r="Y217" s="78"/>
      <c r="Z217" s="78"/>
      <c r="AA217" s="78"/>
      <c r="AB217" s="78"/>
      <c r="AC217" s="78"/>
      <c r="AD217" s="78"/>
    </row>
    <row r="218" customFormat="false" ht="14.25" hidden="false" customHeight="true" outlineLevel="0" collapsed="false">
      <c r="A218" s="65" t="s">
        <v>351</v>
      </c>
      <c r="B218" s="65"/>
      <c r="C218" s="65"/>
      <c r="D218" s="65"/>
      <c r="E218" s="65"/>
      <c r="F218" s="65"/>
      <c r="G218" s="79"/>
      <c r="H218" s="79"/>
      <c r="I218" s="79"/>
      <c r="J218" s="79"/>
      <c r="K218" s="79"/>
      <c r="L218" s="79"/>
      <c r="M218" s="79"/>
      <c r="N218" s="79"/>
      <c r="O218" s="79"/>
      <c r="P218" s="79"/>
      <c r="Q218" s="79"/>
      <c r="R218" s="78"/>
      <c r="S218" s="78"/>
      <c r="T218" s="78"/>
      <c r="U218" s="78"/>
      <c r="V218" s="78"/>
      <c r="W218" s="78"/>
      <c r="X218" s="78"/>
      <c r="Y218" s="78"/>
      <c r="Z218" s="78"/>
      <c r="AA218" s="78"/>
      <c r="AB218" s="78"/>
      <c r="AC218" s="78"/>
      <c r="AD218" s="78"/>
    </row>
    <row r="219" customFormat="false" ht="14.25" hidden="false" customHeight="true" outlineLevel="0" collapsed="false">
      <c r="A219" s="65" t="s">
        <v>352</v>
      </c>
      <c r="B219" s="65"/>
      <c r="C219" s="65"/>
      <c r="D219" s="65"/>
      <c r="E219" s="65"/>
      <c r="F219" s="65"/>
      <c r="G219" s="79"/>
      <c r="H219" s="79"/>
      <c r="I219" s="79"/>
      <c r="J219" s="79"/>
      <c r="K219" s="79"/>
      <c r="L219" s="79"/>
      <c r="M219" s="79"/>
      <c r="N219" s="79"/>
      <c r="O219" s="79"/>
      <c r="P219" s="79"/>
      <c r="Q219" s="79"/>
      <c r="R219" s="78"/>
      <c r="S219" s="78"/>
      <c r="T219" s="78"/>
      <c r="U219" s="78"/>
      <c r="V219" s="78"/>
      <c r="W219" s="78"/>
      <c r="X219" s="78"/>
      <c r="Y219" s="78"/>
      <c r="Z219" s="78"/>
      <c r="AA219" s="78"/>
      <c r="AB219" s="78"/>
      <c r="AC219" s="78"/>
      <c r="AD219" s="78"/>
    </row>
    <row r="220" customFormat="false" ht="14.25" hidden="false" customHeight="true" outlineLevel="0" collapsed="false">
      <c r="A220" s="65" t="s">
        <v>353</v>
      </c>
      <c r="B220" s="65"/>
      <c r="C220" s="65"/>
      <c r="D220" s="65"/>
      <c r="E220" s="65"/>
      <c r="F220" s="65"/>
      <c r="G220" s="79"/>
      <c r="H220" s="79"/>
      <c r="I220" s="79"/>
      <c r="J220" s="79"/>
      <c r="K220" s="79"/>
      <c r="L220" s="79"/>
      <c r="M220" s="79"/>
      <c r="N220" s="79"/>
      <c r="O220" s="79"/>
      <c r="P220" s="79"/>
      <c r="Q220" s="79"/>
      <c r="R220" s="78"/>
      <c r="S220" s="78"/>
      <c r="T220" s="78"/>
      <c r="U220" s="78"/>
      <c r="V220" s="78"/>
      <c r="W220" s="78"/>
      <c r="X220" s="78"/>
      <c r="Y220" s="78"/>
      <c r="Z220" s="78"/>
      <c r="AA220" s="78"/>
      <c r="AB220" s="78"/>
      <c r="AC220" s="78"/>
      <c r="AD220" s="78"/>
    </row>
    <row r="221" customFormat="false" ht="14.25" hidden="false" customHeight="true" outlineLevel="0" collapsed="false">
      <c r="A221" s="80"/>
      <c r="B221" s="80"/>
      <c r="C221" s="80"/>
      <c r="D221" s="80"/>
      <c r="E221" s="80"/>
      <c r="F221" s="80"/>
      <c r="G221" s="80"/>
      <c r="H221" s="80"/>
      <c r="I221" s="80"/>
      <c r="J221" s="80"/>
      <c r="K221" s="80"/>
      <c r="L221" s="80"/>
      <c r="M221" s="80"/>
      <c r="N221" s="80"/>
      <c r="O221" s="80"/>
      <c r="P221" s="80"/>
      <c r="Q221" s="80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</row>
    <row r="222" customFormat="false" ht="14.25" hidden="false" customHeight="true" outlineLevel="0" collapsed="false">
      <c r="A222" s="80"/>
      <c r="B222" s="80"/>
      <c r="C222" s="80"/>
      <c r="D222" s="80"/>
      <c r="E222" s="80"/>
      <c r="F222" s="80"/>
      <c r="G222" s="80"/>
      <c r="H222" s="80"/>
      <c r="I222" s="80"/>
      <c r="J222" s="80"/>
      <c r="K222" s="80"/>
      <c r="L222" s="80"/>
      <c r="M222" s="80"/>
      <c r="N222" s="80"/>
      <c r="O222" s="80"/>
      <c r="P222" s="80"/>
      <c r="Q222" s="80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</row>
    <row r="223" customFormat="false" ht="14.25" hidden="false" customHeight="true" outlineLevel="0" collapsed="false">
      <c r="A223" s="80"/>
      <c r="B223" s="80"/>
      <c r="C223" s="80"/>
      <c r="D223" s="80"/>
      <c r="E223" s="80"/>
      <c r="F223" s="80"/>
      <c r="G223" s="80"/>
      <c r="H223" s="80"/>
      <c r="I223" s="80"/>
      <c r="J223" s="80"/>
      <c r="K223" s="80"/>
      <c r="L223" s="80"/>
      <c r="M223" s="80"/>
      <c r="N223" s="80"/>
      <c r="O223" s="80"/>
      <c r="P223" s="80"/>
      <c r="Q223" s="80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</row>
    <row r="224" customFormat="false" ht="14.25" hidden="false" customHeight="true" outlineLevel="0" collapsed="false">
      <c r="A224" s="80"/>
      <c r="B224" s="80"/>
      <c r="C224" s="80"/>
      <c r="D224" s="80"/>
      <c r="E224" s="80"/>
      <c r="F224" s="80"/>
      <c r="G224" s="80"/>
      <c r="H224" s="80"/>
      <c r="I224" s="80"/>
      <c r="J224" s="80"/>
      <c r="K224" s="80"/>
      <c r="L224" s="80"/>
      <c r="M224" s="80"/>
      <c r="N224" s="80"/>
      <c r="O224" s="80"/>
      <c r="P224" s="80"/>
      <c r="Q224" s="80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</row>
    <row r="225" customFormat="false" ht="14.25" hidden="false" customHeight="true" outlineLevel="0" collapsed="false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</row>
    <row r="226" customFormat="false" ht="14.25" hidden="false" customHeight="true" outlineLevel="0" collapsed="false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</row>
    <row r="227" customFormat="false" ht="14.25" hidden="false" customHeight="true" outlineLevel="0" collapsed="false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</row>
    <row r="228" customFormat="false" ht="14.25" hidden="false" customHeight="true" outlineLevel="0" collapsed="false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</row>
    <row r="229" customFormat="false" ht="14.25" hidden="false" customHeight="true" outlineLevel="0" collapsed="false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</row>
    <row r="230" customFormat="false" ht="14.25" hidden="false" customHeight="true" outlineLevel="0" collapsed="false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</row>
    <row r="231" customFormat="false" ht="14.25" hidden="false" customHeight="true" outlineLevel="0" collapsed="false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</row>
    <row r="232" customFormat="false" ht="14.25" hidden="false" customHeight="true" outlineLevel="0" collapsed="false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</row>
    <row r="233" customFormat="false" ht="14.25" hidden="false" customHeight="true" outlineLevel="0" collapsed="false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</row>
    <row r="234" customFormat="false" ht="14.25" hidden="false" customHeight="true" outlineLevel="0" collapsed="false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</row>
    <row r="235" customFormat="false" ht="14.25" hidden="false" customHeight="true" outlineLevel="0" collapsed="false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</row>
    <row r="236" customFormat="false" ht="14.25" hidden="false" customHeight="true" outlineLevel="0" collapsed="false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</row>
    <row r="237" customFormat="false" ht="14.25" hidden="false" customHeight="true" outlineLevel="0" collapsed="false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</row>
    <row r="238" customFormat="false" ht="14.25" hidden="false" customHeight="true" outlineLevel="0" collapsed="false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</row>
    <row r="239" customFormat="false" ht="14.25" hidden="false" customHeight="true" outlineLevel="0" collapsed="false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</row>
    <row r="240" customFormat="false" ht="14.25" hidden="false" customHeight="true" outlineLevel="0" collapsed="false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</row>
    <row r="241" customFormat="false" ht="14.25" hidden="false" customHeight="true" outlineLevel="0" collapsed="false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</row>
    <row r="242" customFormat="false" ht="14.25" hidden="false" customHeight="true" outlineLevel="0" collapsed="false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</row>
    <row r="243" customFormat="false" ht="14.25" hidden="false" customHeight="true" outlineLevel="0" collapsed="false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</row>
    <row r="244" customFormat="false" ht="14.25" hidden="false" customHeight="true" outlineLevel="0" collapsed="false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</row>
    <row r="245" customFormat="false" ht="14.25" hidden="false" customHeight="true" outlineLevel="0" collapsed="false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</row>
    <row r="246" customFormat="false" ht="14.25" hidden="false" customHeight="true" outlineLevel="0" collapsed="false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</row>
    <row r="247" customFormat="false" ht="14.25" hidden="false" customHeight="true" outlineLevel="0" collapsed="false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</row>
    <row r="248" customFormat="false" ht="14.25" hidden="false" customHeight="true" outlineLevel="0" collapsed="false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</row>
    <row r="249" customFormat="false" ht="14.25" hidden="false" customHeight="true" outlineLevel="0" collapsed="false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</row>
    <row r="250" customFormat="false" ht="14.25" hidden="false" customHeight="true" outlineLevel="0" collapsed="false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</row>
    <row r="251" customFormat="false" ht="14.25" hidden="false" customHeight="true" outlineLevel="0" collapsed="false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</row>
    <row r="252" customFormat="false" ht="14.25" hidden="false" customHeight="true" outlineLevel="0" collapsed="false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</row>
    <row r="253" customFormat="false" ht="14.25" hidden="false" customHeight="true" outlineLevel="0" collapsed="false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</row>
    <row r="254" customFormat="false" ht="14.25" hidden="false" customHeight="true" outlineLevel="0" collapsed="false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</row>
    <row r="255" customFormat="false" ht="14.25" hidden="false" customHeight="true" outlineLevel="0" collapsed="false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</row>
    <row r="256" customFormat="false" ht="14.25" hidden="false" customHeight="true" outlineLevel="0" collapsed="false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</row>
    <row r="257" customFormat="false" ht="14.25" hidden="false" customHeight="true" outlineLevel="0" collapsed="false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</row>
    <row r="258" customFormat="false" ht="14.25" hidden="false" customHeight="true" outlineLevel="0" collapsed="false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</row>
    <row r="259" customFormat="false" ht="14.25" hidden="false" customHeight="true" outlineLevel="0" collapsed="false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</row>
    <row r="260" customFormat="false" ht="14.25" hidden="false" customHeight="true" outlineLevel="0" collapsed="false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</row>
    <row r="261" customFormat="false" ht="14.25" hidden="false" customHeight="true" outlineLevel="0" collapsed="false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</row>
    <row r="262" customFormat="false" ht="14.25" hidden="false" customHeight="true" outlineLevel="0" collapsed="false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</row>
    <row r="263" customFormat="false" ht="14.25" hidden="false" customHeight="true" outlineLevel="0" collapsed="false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</row>
    <row r="264" customFormat="false" ht="14.25" hidden="false" customHeight="true" outlineLevel="0" collapsed="false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</row>
    <row r="265" customFormat="false" ht="14.25" hidden="false" customHeight="true" outlineLevel="0" collapsed="false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</row>
    <row r="266" customFormat="false" ht="14.25" hidden="false" customHeight="true" outlineLevel="0" collapsed="false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</row>
    <row r="267" customFormat="false" ht="14.25" hidden="false" customHeight="true" outlineLevel="0" collapsed="false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</row>
    <row r="268" customFormat="false" ht="14.25" hidden="false" customHeight="true" outlineLevel="0" collapsed="false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</row>
    <row r="269" customFormat="false" ht="14.25" hidden="false" customHeight="true" outlineLevel="0" collapsed="false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</row>
    <row r="270" customFormat="false" ht="14.25" hidden="false" customHeight="true" outlineLevel="0" collapsed="false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</row>
    <row r="271" customFormat="false" ht="14.25" hidden="false" customHeight="true" outlineLevel="0" collapsed="false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</row>
    <row r="272" customFormat="false" ht="14.25" hidden="false" customHeight="true" outlineLevel="0" collapsed="false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</row>
    <row r="273" customFormat="false" ht="14.25" hidden="false" customHeight="true" outlineLevel="0" collapsed="false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</row>
    <row r="274" customFormat="false" ht="14.25" hidden="false" customHeight="true" outlineLevel="0" collapsed="false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</row>
    <row r="275" customFormat="false" ht="14.25" hidden="false" customHeight="true" outlineLevel="0" collapsed="false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</row>
    <row r="276" customFormat="false" ht="14.25" hidden="false" customHeight="true" outlineLevel="0" collapsed="false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</row>
    <row r="277" customFormat="false" ht="14.25" hidden="false" customHeight="true" outlineLevel="0" collapsed="false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</row>
    <row r="278" customFormat="false" ht="14.25" hidden="false" customHeight="true" outlineLevel="0" collapsed="false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</row>
    <row r="279" customFormat="false" ht="14.25" hidden="false" customHeight="true" outlineLevel="0" collapsed="false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</row>
    <row r="280" customFormat="false" ht="14.25" hidden="false" customHeight="true" outlineLevel="0" collapsed="false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</row>
    <row r="281" customFormat="false" ht="14.25" hidden="false" customHeight="true" outlineLevel="0" collapsed="false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</row>
    <row r="282" customFormat="false" ht="14.25" hidden="false" customHeight="true" outlineLevel="0" collapsed="false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</row>
    <row r="283" customFormat="false" ht="14.25" hidden="false" customHeight="true" outlineLevel="0" collapsed="false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</row>
    <row r="284" customFormat="false" ht="14.25" hidden="false" customHeight="true" outlineLevel="0" collapsed="false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</row>
    <row r="285" customFormat="false" ht="14.25" hidden="false" customHeight="true" outlineLevel="0" collapsed="false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</row>
    <row r="286" customFormat="false" ht="14.25" hidden="false" customHeight="true" outlineLevel="0" collapsed="false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</row>
    <row r="287" customFormat="false" ht="14.25" hidden="false" customHeight="true" outlineLevel="0" collapsed="false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</row>
    <row r="288" customFormat="false" ht="14.25" hidden="false" customHeight="true" outlineLevel="0" collapsed="false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</row>
    <row r="289" customFormat="false" ht="14.25" hidden="false" customHeight="true" outlineLevel="0" collapsed="false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</row>
    <row r="290" customFormat="false" ht="14.25" hidden="false" customHeight="true" outlineLevel="0" collapsed="false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</row>
    <row r="291" customFormat="false" ht="14.25" hidden="false" customHeight="true" outlineLevel="0" collapsed="false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</row>
    <row r="292" customFormat="false" ht="14.25" hidden="false" customHeight="true" outlineLevel="0" collapsed="false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</row>
    <row r="293" customFormat="false" ht="14.25" hidden="false" customHeight="true" outlineLevel="0" collapsed="false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</row>
    <row r="294" customFormat="false" ht="14.25" hidden="false" customHeight="true" outlineLevel="0" collapsed="false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</row>
    <row r="295" customFormat="false" ht="14.25" hidden="false" customHeight="true" outlineLevel="0" collapsed="false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</row>
    <row r="296" customFormat="false" ht="14.25" hidden="false" customHeight="true" outlineLevel="0" collapsed="false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</row>
    <row r="297" customFormat="false" ht="14.25" hidden="false" customHeight="true" outlineLevel="0" collapsed="false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</row>
    <row r="298" customFormat="false" ht="14.25" hidden="false" customHeight="true" outlineLevel="0" collapsed="false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</row>
    <row r="299" customFormat="false" ht="14.25" hidden="false" customHeight="true" outlineLevel="0" collapsed="false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</row>
    <row r="300" customFormat="false" ht="14.25" hidden="false" customHeight="true" outlineLevel="0" collapsed="false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</row>
    <row r="301" customFormat="false" ht="14.25" hidden="false" customHeight="true" outlineLevel="0" collapsed="false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</row>
    <row r="302" customFormat="false" ht="14.25" hidden="false" customHeight="true" outlineLevel="0" collapsed="false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</row>
    <row r="303" customFormat="false" ht="14.25" hidden="false" customHeight="true" outlineLevel="0" collapsed="false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</row>
    <row r="304" customFormat="false" ht="14.25" hidden="false" customHeight="true" outlineLevel="0" collapsed="false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</row>
    <row r="305" customFormat="false" ht="14.25" hidden="false" customHeight="true" outlineLevel="0" collapsed="false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</row>
    <row r="306" customFormat="false" ht="14.25" hidden="false" customHeight="true" outlineLevel="0" collapsed="false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</row>
    <row r="307" customFormat="false" ht="14.25" hidden="false" customHeight="true" outlineLevel="0" collapsed="false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</row>
    <row r="308" customFormat="false" ht="14.25" hidden="false" customHeight="true" outlineLevel="0" collapsed="false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</row>
    <row r="309" customFormat="false" ht="14.25" hidden="false" customHeight="true" outlineLevel="0" collapsed="false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</row>
    <row r="310" customFormat="false" ht="14.25" hidden="false" customHeight="true" outlineLevel="0" collapsed="false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</row>
    <row r="311" customFormat="false" ht="14.25" hidden="false" customHeight="true" outlineLevel="0" collapsed="false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</row>
    <row r="312" customFormat="false" ht="14.25" hidden="false" customHeight="true" outlineLevel="0" collapsed="false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</row>
    <row r="313" customFormat="false" ht="14.25" hidden="false" customHeight="true" outlineLevel="0" collapsed="false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</row>
    <row r="314" customFormat="false" ht="14.25" hidden="false" customHeight="true" outlineLevel="0" collapsed="false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</row>
    <row r="315" customFormat="false" ht="14.25" hidden="false" customHeight="true" outlineLevel="0" collapsed="false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</row>
    <row r="316" customFormat="false" ht="14.25" hidden="false" customHeight="true" outlineLevel="0" collapsed="false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</row>
    <row r="317" customFormat="false" ht="14.25" hidden="false" customHeight="true" outlineLevel="0" collapsed="false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</row>
    <row r="318" customFormat="false" ht="14.25" hidden="false" customHeight="true" outlineLevel="0" collapsed="false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</row>
    <row r="319" customFormat="false" ht="14.25" hidden="false" customHeight="true" outlineLevel="0" collapsed="false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</row>
    <row r="320" customFormat="false" ht="14.25" hidden="false" customHeight="true" outlineLevel="0" collapsed="false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</row>
    <row r="321" customFormat="false" ht="14.25" hidden="false" customHeight="true" outlineLevel="0" collapsed="false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</row>
    <row r="322" customFormat="false" ht="14.25" hidden="false" customHeight="true" outlineLevel="0" collapsed="false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</row>
    <row r="323" customFormat="false" ht="14.25" hidden="false" customHeight="true" outlineLevel="0" collapsed="false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</row>
    <row r="324" customFormat="false" ht="14.25" hidden="false" customHeight="true" outlineLevel="0" collapsed="false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</row>
    <row r="325" customFormat="false" ht="14.25" hidden="false" customHeight="true" outlineLevel="0" collapsed="false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</row>
    <row r="326" customFormat="false" ht="14.25" hidden="false" customHeight="true" outlineLevel="0" collapsed="false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</row>
    <row r="327" customFormat="false" ht="14.25" hidden="false" customHeight="true" outlineLevel="0" collapsed="false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</row>
    <row r="328" customFormat="false" ht="14.25" hidden="false" customHeight="true" outlineLevel="0" collapsed="false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</row>
    <row r="329" customFormat="false" ht="14.25" hidden="false" customHeight="true" outlineLevel="0" collapsed="false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</row>
    <row r="330" customFormat="false" ht="14.25" hidden="false" customHeight="true" outlineLevel="0" collapsed="false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</row>
    <row r="331" customFormat="false" ht="14.25" hidden="false" customHeight="true" outlineLevel="0" collapsed="false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</row>
    <row r="332" customFormat="false" ht="14.25" hidden="false" customHeight="true" outlineLevel="0" collapsed="false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</row>
    <row r="333" customFormat="false" ht="14.25" hidden="false" customHeight="true" outlineLevel="0" collapsed="false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</row>
    <row r="334" customFormat="false" ht="14.25" hidden="false" customHeight="true" outlineLevel="0" collapsed="false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</row>
    <row r="335" customFormat="false" ht="14.25" hidden="false" customHeight="true" outlineLevel="0" collapsed="false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</row>
    <row r="336" customFormat="false" ht="14.25" hidden="false" customHeight="true" outlineLevel="0" collapsed="false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</row>
    <row r="337" customFormat="false" ht="14.25" hidden="false" customHeight="true" outlineLevel="0" collapsed="false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</row>
    <row r="338" customFormat="false" ht="14.25" hidden="false" customHeight="true" outlineLevel="0" collapsed="false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</row>
    <row r="339" customFormat="false" ht="14.25" hidden="false" customHeight="true" outlineLevel="0" collapsed="false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</row>
    <row r="340" customFormat="false" ht="14.25" hidden="false" customHeight="true" outlineLevel="0" collapsed="false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</row>
    <row r="341" customFormat="false" ht="14.25" hidden="false" customHeight="true" outlineLevel="0" collapsed="false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</row>
    <row r="342" customFormat="false" ht="14.25" hidden="false" customHeight="true" outlineLevel="0" collapsed="false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</row>
    <row r="343" customFormat="false" ht="14.25" hidden="false" customHeight="true" outlineLevel="0" collapsed="false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</row>
    <row r="344" customFormat="false" ht="14.25" hidden="false" customHeight="true" outlineLevel="0" collapsed="false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</row>
    <row r="345" customFormat="false" ht="14.25" hidden="false" customHeight="true" outlineLevel="0" collapsed="false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</row>
    <row r="346" customFormat="false" ht="14.25" hidden="false" customHeight="true" outlineLevel="0" collapsed="false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</row>
    <row r="347" customFormat="false" ht="14.25" hidden="false" customHeight="true" outlineLevel="0" collapsed="false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</row>
    <row r="348" customFormat="false" ht="14.25" hidden="false" customHeight="true" outlineLevel="0" collapsed="false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</row>
    <row r="349" customFormat="false" ht="14.25" hidden="false" customHeight="true" outlineLevel="0" collapsed="false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</row>
    <row r="350" customFormat="false" ht="14.25" hidden="false" customHeight="true" outlineLevel="0" collapsed="false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</row>
    <row r="351" customFormat="false" ht="14.25" hidden="false" customHeight="true" outlineLevel="0" collapsed="false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</row>
    <row r="352" customFormat="false" ht="14.25" hidden="false" customHeight="true" outlineLevel="0" collapsed="false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</row>
    <row r="353" customFormat="false" ht="14.25" hidden="false" customHeight="true" outlineLevel="0" collapsed="false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</row>
    <row r="354" customFormat="false" ht="14.25" hidden="false" customHeight="true" outlineLevel="0" collapsed="false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</row>
    <row r="355" customFormat="false" ht="14.25" hidden="false" customHeight="true" outlineLevel="0" collapsed="false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</row>
    <row r="356" customFormat="false" ht="14.25" hidden="false" customHeight="true" outlineLevel="0" collapsed="false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</row>
    <row r="357" customFormat="false" ht="14.25" hidden="false" customHeight="true" outlineLevel="0" collapsed="false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</row>
    <row r="358" customFormat="false" ht="14.25" hidden="false" customHeight="true" outlineLevel="0" collapsed="false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</row>
    <row r="359" customFormat="false" ht="14.25" hidden="false" customHeight="true" outlineLevel="0" collapsed="false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</row>
    <row r="360" customFormat="false" ht="14.25" hidden="false" customHeight="true" outlineLevel="0" collapsed="false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</row>
    <row r="361" customFormat="false" ht="14.25" hidden="false" customHeight="true" outlineLevel="0" collapsed="false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</row>
    <row r="362" customFormat="false" ht="14.25" hidden="false" customHeight="true" outlineLevel="0" collapsed="false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</row>
    <row r="363" customFormat="false" ht="14.25" hidden="false" customHeight="true" outlineLevel="0" collapsed="false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</row>
    <row r="364" customFormat="false" ht="14.25" hidden="false" customHeight="true" outlineLevel="0" collapsed="false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</row>
    <row r="365" customFormat="false" ht="14.25" hidden="false" customHeight="true" outlineLevel="0" collapsed="false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</row>
    <row r="366" customFormat="false" ht="14.25" hidden="false" customHeight="true" outlineLevel="0" collapsed="false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</row>
    <row r="367" customFormat="false" ht="14.25" hidden="false" customHeight="true" outlineLevel="0" collapsed="false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</row>
    <row r="368" customFormat="false" ht="14.25" hidden="false" customHeight="true" outlineLevel="0" collapsed="false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</row>
    <row r="369" customFormat="false" ht="14.25" hidden="false" customHeight="true" outlineLevel="0" collapsed="false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</row>
    <row r="370" customFormat="false" ht="14.25" hidden="false" customHeight="true" outlineLevel="0" collapsed="false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</row>
    <row r="371" customFormat="false" ht="14.25" hidden="false" customHeight="true" outlineLevel="0" collapsed="false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</row>
    <row r="372" customFormat="false" ht="14.25" hidden="false" customHeight="true" outlineLevel="0" collapsed="false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</row>
    <row r="373" customFormat="false" ht="14.25" hidden="false" customHeight="true" outlineLevel="0" collapsed="false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</row>
    <row r="374" customFormat="false" ht="14.25" hidden="false" customHeight="true" outlineLevel="0" collapsed="false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</row>
    <row r="375" customFormat="false" ht="14.25" hidden="false" customHeight="true" outlineLevel="0" collapsed="false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</row>
    <row r="376" customFormat="false" ht="14.25" hidden="false" customHeight="true" outlineLevel="0" collapsed="false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</row>
    <row r="377" customFormat="false" ht="14.25" hidden="false" customHeight="true" outlineLevel="0" collapsed="false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</row>
    <row r="378" customFormat="false" ht="14.25" hidden="false" customHeight="true" outlineLevel="0" collapsed="false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</row>
    <row r="379" customFormat="false" ht="14.25" hidden="false" customHeight="true" outlineLevel="0" collapsed="false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</row>
    <row r="380" customFormat="false" ht="14.25" hidden="false" customHeight="true" outlineLevel="0" collapsed="false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</row>
    <row r="381" customFormat="false" ht="14.25" hidden="false" customHeight="true" outlineLevel="0" collapsed="false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</row>
    <row r="382" customFormat="false" ht="14.25" hidden="false" customHeight="true" outlineLevel="0" collapsed="false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</row>
    <row r="383" customFormat="false" ht="14.25" hidden="false" customHeight="true" outlineLevel="0" collapsed="false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</row>
    <row r="384" customFormat="false" ht="14.25" hidden="false" customHeight="true" outlineLevel="0" collapsed="false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</row>
    <row r="385" customFormat="false" ht="14.25" hidden="false" customHeight="true" outlineLevel="0" collapsed="false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</row>
    <row r="386" customFormat="false" ht="14.25" hidden="false" customHeight="true" outlineLevel="0" collapsed="false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</row>
    <row r="387" customFormat="false" ht="14.25" hidden="false" customHeight="true" outlineLevel="0" collapsed="false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</row>
    <row r="388" customFormat="false" ht="14.25" hidden="false" customHeight="true" outlineLevel="0" collapsed="false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</row>
    <row r="389" customFormat="false" ht="14.25" hidden="false" customHeight="true" outlineLevel="0" collapsed="false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</row>
    <row r="390" customFormat="false" ht="14.25" hidden="false" customHeight="true" outlineLevel="0" collapsed="false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</row>
    <row r="391" customFormat="false" ht="14.25" hidden="false" customHeight="true" outlineLevel="0" collapsed="false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</row>
    <row r="392" customFormat="false" ht="14.25" hidden="false" customHeight="true" outlineLevel="0" collapsed="false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</row>
    <row r="393" customFormat="false" ht="14.25" hidden="false" customHeight="true" outlineLevel="0" collapsed="false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</row>
    <row r="394" customFormat="false" ht="14.25" hidden="false" customHeight="true" outlineLevel="0" collapsed="false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</row>
    <row r="395" customFormat="false" ht="14.25" hidden="false" customHeight="true" outlineLevel="0" collapsed="false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</row>
    <row r="396" customFormat="false" ht="14.25" hidden="false" customHeight="true" outlineLevel="0" collapsed="false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</row>
    <row r="397" customFormat="false" ht="14.25" hidden="false" customHeight="true" outlineLevel="0" collapsed="false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</row>
    <row r="398" customFormat="false" ht="14.25" hidden="false" customHeight="true" outlineLevel="0" collapsed="false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</row>
    <row r="399" customFormat="false" ht="14.25" hidden="false" customHeight="true" outlineLevel="0" collapsed="false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</row>
    <row r="400" customFormat="false" ht="14.25" hidden="false" customHeight="true" outlineLevel="0" collapsed="false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</row>
    <row r="401" customFormat="false" ht="14.25" hidden="false" customHeight="true" outlineLevel="0" collapsed="false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</row>
    <row r="402" customFormat="false" ht="14.25" hidden="false" customHeight="true" outlineLevel="0" collapsed="false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</row>
    <row r="403" customFormat="false" ht="14.25" hidden="false" customHeight="true" outlineLevel="0" collapsed="false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</row>
    <row r="404" customFormat="false" ht="14.25" hidden="false" customHeight="true" outlineLevel="0" collapsed="false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</row>
    <row r="405" customFormat="false" ht="14.25" hidden="false" customHeight="true" outlineLevel="0" collapsed="false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</row>
    <row r="406" customFormat="false" ht="14.25" hidden="false" customHeight="true" outlineLevel="0" collapsed="false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</row>
    <row r="407" customFormat="false" ht="14.25" hidden="false" customHeight="true" outlineLevel="0" collapsed="false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</row>
    <row r="408" customFormat="false" ht="14.25" hidden="false" customHeight="true" outlineLevel="0" collapsed="false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</row>
    <row r="409" customFormat="false" ht="14.25" hidden="false" customHeight="true" outlineLevel="0" collapsed="false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</row>
    <row r="410" customFormat="false" ht="14.25" hidden="false" customHeight="true" outlineLevel="0" collapsed="false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</row>
    <row r="411" customFormat="false" ht="14.25" hidden="false" customHeight="true" outlineLevel="0" collapsed="false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</row>
    <row r="412" customFormat="false" ht="14.25" hidden="false" customHeight="true" outlineLevel="0" collapsed="false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</row>
    <row r="413" customFormat="false" ht="14.25" hidden="false" customHeight="true" outlineLevel="0" collapsed="false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</row>
    <row r="414" customFormat="false" ht="14.25" hidden="false" customHeight="true" outlineLevel="0" collapsed="false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</row>
    <row r="415" customFormat="false" ht="14.25" hidden="false" customHeight="true" outlineLevel="0" collapsed="false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</row>
    <row r="416" customFormat="false" ht="14.25" hidden="false" customHeight="true" outlineLevel="0" collapsed="false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</row>
    <row r="417" customFormat="false" ht="14.25" hidden="false" customHeight="true" outlineLevel="0" collapsed="false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</row>
    <row r="418" customFormat="false" ht="14.25" hidden="false" customHeight="true" outlineLevel="0" collapsed="false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</row>
    <row r="419" customFormat="false" ht="14.25" hidden="false" customHeight="true" outlineLevel="0" collapsed="false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</row>
    <row r="420" customFormat="false" ht="14.25" hidden="false" customHeight="true" outlineLevel="0" collapsed="false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</row>
    <row r="421" customFormat="false" ht="14.25" hidden="false" customHeight="true" outlineLevel="0" collapsed="false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</row>
    <row r="422" customFormat="false" ht="14.25" hidden="false" customHeight="true" outlineLevel="0" collapsed="false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</row>
    <row r="423" customFormat="false" ht="14.25" hidden="false" customHeight="true" outlineLevel="0" collapsed="false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</row>
    <row r="424" customFormat="false" ht="14.25" hidden="false" customHeight="true" outlineLevel="0" collapsed="false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</row>
    <row r="425" customFormat="false" ht="14.25" hidden="false" customHeight="true" outlineLevel="0" collapsed="false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</row>
    <row r="426" customFormat="false" ht="14.25" hidden="false" customHeight="true" outlineLevel="0" collapsed="false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</row>
    <row r="427" customFormat="false" ht="14.25" hidden="false" customHeight="true" outlineLevel="0" collapsed="false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</row>
    <row r="428" customFormat="false" ht="14.25" hidden="false" customHeight="true" outlineLevel="0" collapsed="false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</row>
    <row r="429" customFormat="false" ht="14.25" hidden="false" customHeight="true" outlineLevel="0" collapsed="false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</row>
    <row r="430" customFormat="false" ht="14.25" hidden="false" customHeight="true" outlineLevel="0" collapsed="false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</row>
    <row r="431" customFormat="false" ht="14.25" hidden="false" customHeight="true" outlineLevel="0" collapsed="false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</row>
    <row r="432" customFormat="false" ht="14.25" hidden="false" customHeight="true" outlineLevel="0" collapsed="false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</row>
    <row r="433" customFormat="false" ht="14.25" hidden="false" customHeight="true" outlineLevel="0" collapsed="false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</row>
    <row r="434" customFormat="false" ht="14.25" hidden="false" customHeight="true" outlineLevel="0" collapsed="false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</row>
    <row r="435" customFormat="false" ht="14.25" hidden="false" customHeight="true" outlineLevel="0" collapsed="false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</row>
    <row r="436" customFormat="false" ht="14.25" hidden="false" customHeight="true" outlineLevel="0" collapsed="false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</row>
    <row r="437" customFormat="false" ht="14.25" hidden="false" customHeight="true" outlineLevel="0" collapsed="false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</row>
    <row r="438" customFormat="false" ht="14.25" hidden="false" customHeight="true" outlineLevel="0" collapsed="false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</row>
    <row r="439" customFormat="false" ht="14.25" hidden="false" customHeight="true" outlineLevel="0" collapsed="false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</row>
    <row r="440" customFormat="false" ht="14.25" hidden="false" customHeight="true" outlineLevel="0" collapsed="false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</row>
    <row r="441" customFormat="false" ht="14.25" hidden="false" customHeight="true" outlineLevel="0" collapsed="false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</row>
    <row r="442" customFormat="false" ht="14.25" hidden="false" customHeight="true" outlineLevel="0" collapsed="false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</row>
    <row r="443" customFormat="false" ht="14.25" hidden="false" customHeight="true" outlineLevel="0" collapsed="false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</row>
    <row r="444" customFormat="false" ht="14.25" hidden="false" customHeight="true" outlineLevel="0" collapsed="false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</row>
    <row r="445" customFormat="false" ht="14.25" hidden="false" customHeight="true" outlineLevel="0" collapsed="false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</row>
    <row r="446" customFormat="false" ht="14.25" hidden="false" customHeight="true" outlineLevel="0" collapsed="false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</row>
    <row r="447" customFormat="false" ht="14.25" hidden="false" customHeight="true" outlineLevel="0" collapsed="false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</row>
    <row r="448" customFormat="false" ht="14.25" hidden="false" customHeight="true" outlineLevel="0" collapsed="false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</row>
    <row r="449" customFormat="false" ht="14.25" hidden="false" customHeight="true" outlineLevel="0" collapsed="false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</row>
    <row r="450" customFormat="false" ht="14.25" hidden="false" customHeight="true" outlineLevel="0" collapsed="false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</row>
    <row r="451" customFormat="false" ht="14.25" hidden="false" customHeight="true" outlineLevel="0" collapsed="false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</row>
    <row r="452" customFormat="false" ht="14.25" hidden="false" customHeight="true" outlineLevel="0" collapsed="false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</row>
    <row r="453" customFormat="false" ht="14.25" hidden="false" customHeight="true" outlineLevel="0" collapsed="false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</row>
    <row r="454" customFormat="false" ht="14.25" hidden="false" customHeight="true" outlineLevel="0" collapsed="false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</row>
    <row r="455" customFormat="false" ht="14.25" hidden="false" customHeight="true" outlineLevel="0" collapsed="false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</row>
    <row r="456" customFormat="false" ht="14.25" hidden="false" customHeight="true" outlineLevel="0" collapsed="false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</row>
    <row r="457" customFormat="false" ht="14.25" hidden="false" customHeight="true" outlineLevel="0" collapsed="false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</row>
    <row r="458" customFormat="false" ht="14.25" hidden="false" customHeight="true" outlineLevel="0" collapsed="false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</row>
    <row r="459" customFormat="false" ht="14.25" hidden="false" customHeight="true" outlineLevel="0" collapsed="false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</row>
    <row r="460" customFormat="false" ht="14.25" hidden="false" customHeight="true" outlineLevel="0" collapsed="false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</row>
    <row r="461" customFormat="false" ht="14.25" hidden="false" customHeight="true" outlineLevel="0" collapsed="false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</row>
    <row r="462" customFormat="false" ht="14.25" hidden="false" customHeight="true" outlineLevel="0" collapsed="false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</row>
    <row r="463" customFormat="false" ht="14.25" hidden="false" customHeight="true" outlineLevel="0" collapsed="false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</row>
    <row r="464" customFormat="false" ht="14.25" hidden="false" customHeight="true" outlineLevel="0" collapsed="false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</row>
    <row r="465" customFormat="false" ht="14.25" hidden="false" customHeight="true" outlineLevel="0" collapsed="false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</row>
    <row r="466" customFormat="false" ht="14.25" hidden="false" customHeight="true" outlineLevel="0" collapsed="false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</row>
    <row r="467" customFormat="false" ht="14.25" hidden="false" customHeight="true" outlineLevel="0" collapsed="false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</row>
    <row r="468" customFormat="false" ht="14.25" hidden="false" customHeight="true" outlineLevel="0" collapsed="false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</row>
    <row r="469" customFormat="false" ht="14.25" hidden="false" customHeight="true" outlineLevel="0" collapsed="false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</row>
    <row r="470" customFormat="false" ht="14.25" hidden="false" customHeight="true" outlineLevel="0" collapsed="false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</row>
    <row r="471" customFormat="false" ht="14.25" hidden="false" customHeight="true" outlineLevel="0" collapsed="false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</row>
    <row r="472" customFormat="false" ht="14.25" hidden="false" customHeight="true" outlineLevel="0" collapsed="false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</row>
    <row r="473" customFormat="false" ht="14.25" hidden="false" customHeight="true" outlineLevel="0" collapsed="false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</row>
    <row r="474" customFormat="false" ht="14.25" hidden="false" customHeight="true" outlineLevel="0" collapsed="false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</row>
    <row r="475" customFormat="false" ht="14.25" hidden="false" customHeight="true" outlineLevel="0" collapsed="false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</row>
    <row r="476" customFormat="false" ht="14.25" hidden="false" customHeight="true" outlineLevel="0" collapsed="false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</row>
    <row r="477" customFormat="false" ht="14.25" hidden="false" customHeight="true" outlineLevel="0" collapsed="false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</row>
    <row r="478" customFormat="false" ht="14.25" hidden="false" customHeight="true" outlineLevel="0" collapsed="false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</row>
    <row r="479" customFormat="false" ht="14.25" hidden="false" customHeight="true" outlineLevel="0" collapsed="false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</row>
    <row r="480" customFormat="false" ht="14.25" hidden="false" customHeight="true" outlineLevel="0" collapsed="false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</row>
    <row r="481" customFormat="false" ht="14.25" hidden="false" customHeight="true" outlineLevel="0" collapsed="false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</row>
    <row r="482" customFormat="false" ht="14.25" hidden="false" customHeight="true" outlineLevel="0" collapsed="false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</row>
    <row r="483" customFormat="false" ht="14.25" hidden="false" customHeight="true" outlineLevel="0" collapsed="false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</row>
    <row r="484" customFormat="false" ht="14.25" hidden="false" customHeight="true" outlineLevel="0" collapsed="false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</row>
    <row r="485" customFormat="false" ht="14.25" hidden="false" customHeight="true" outlineLevel="0" collapsed="false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</row>
    <row r="486" customFormat="false" ht="14.25" hidden="false" customHeight="true" outlineLevel="0" collapsed="false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</row>
    <row r="487" customFormat="false" ht="14.25" hidden="false" customHeight="true" outlineLevel="0" collapsed="false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</row>
    <row r="488" customFormat="false" ht="14.25" hidden="false" customHeight="true" outlineLevel="0" collapsed="false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</row>
    <row r="489" customFormat="false" ht="14.25" hidden="false" customHeight="true" outlineLevel="0" collapsed="false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</row>
    <row r="490" customFormat="false" ht="14.25" hidden="false" customHeight="true" outlineLevel="0" collapsed="false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</row>
    <row r="491" customFormat="false" ht="14.25" hidden="false" customHeight="true" outlineLevel="0" collapsed="false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</row>
    <row r="492" customFormat="false" ht="14.25" hidden="false" customHeight="true" outlineLevel="0" collapsed="false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</row>
    <row r="493" customFormat="false" ht="14.25" hidden="false" customHeight="true" outlineLevel="0" collapsed="false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</row>
    <row r="494" customFormat="false" ht="14.25" hidden="false" customHeight="true" outlineLevel="0" collapsed="false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</row>
    <row r="495" customFormat="false" ht="14.25" hidden="false" customHeight="true" outlineLevel="0" collapsed="false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</row>
    <row r="496" customFormat="false" ht="14.25" hidden="false" customHeight="true" outlineLevel="0" collapsed="false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</row>
    <row r="497" customFormat="false" ht="14.25" hidden="false" customHeight="true" outlineLevel="0" collapsed="false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</row>
    <row r="498" customFormat="false" ht="14.25" hidden="false" customHeight="true" outlineLevel="0" collapsed="false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</row>
    <row r="499" customFormat="false" ht="14.25" hidden="false" customHeight="true" outlineLevel="0" collapsed="false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</row>
    <row r="500" customFormat="false" ht="14.25" hidden="false" customHeight="true" outlineLevel="0" collapsed="false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</row>
    <row r="501" customFormat="false" ht="14.25" hidden="false" customHeight="true" outlineLevel="0" collapsed="false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</row>
    <row r="502" customFormat="false" ht="14.25" hidden="false" customHeight="true" outlineLevel="0" collapsed="false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</row>
    <row r="503" customFormat="false" ht="14.25" hidden="false" customHeight="true" outlineLevel="0" collapsed="false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</row>
    <row r="504" customFormat="false" ht="14.25" hidden="false" customHeight="true" outlineLevel="0" collapsed="false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</row>
    <row r="505" customFormat="false" ht="14.25" hidden="false" customHeight="true" outlineLevel="0" collapsed="false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</row>
    <row r="506" customFormat="false" ht="14.25" hidden="false" customHeight="true" outlineLevel="0" collapsed="false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</row>
    <row r="507" customFormat="false" ht="14.25" hidden="false" customHeight="true" outlineLevel="0" collapsed="false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</row>
    <row r="508" customFormat="false" ht="14.25" hidden="false" customHeight="true" outlineLevel="0" collapsed="false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</row>
    <row r="509" customFormat="false" ht="14.25" hidden="false" customHeight="true" outlineLevel="0" collapsed="false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</row>
    <row r="510" customFormat="false" ht="14.25" hidden="false" customHeight="true" outlineLevel="0" collapsed="false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</row>
    <row r="511" customFormat="false" ht="14.25" hidden="false" customHeight="true" outlineLevel="0" collapsed="false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</row>
    <row r="512" customFormat="false" ht="14.25" hidden="false" customHeight="true" outlineLevel="0" collapsed="false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</row>
    <row r="513" customFormat="false" ht="14.25" hidden="false" customHeight="true" outlineLevel="0" collapsed="false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</row>
    <row r="514" customFormat="false" ht="14.25" hidden="false" customHeight="true" outlineLevel="0" collapsed="false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</row>
    <row r="515" customFormat="false" ht="14.25" hidden="false" customHeight="true" outlineLevel="0" collapsed="false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</row>
    <row r="516" customFormat="false" ht="14.25" hidden="false" customHeight="true" outlineLevel="0" collapsed="false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</row>
    <row r="517" customFormat="false" ht="14.25" hidden="false" customHeight="true" outlineLevel="0" collapsed="false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</row>
    <row r="518" customFormat="false" ht="14.25" hidden="false" customHeight="true" outlineLevel="0" collapsed="false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</row>
    <row r="519" customFormat="false" ht="14.25" hidden="false" customHeight="true" outlineLevel="0" collapsed="false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</row>
    <row r="520" customFormat="false" ht="14.25" hidden="false" customHeight="true" outlineLevel="0" collapsed="false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</row>
    <row r="521" customFormat="false" ht="14.25" hidden="false" customHeight="true" outlineLevel="0" collapsed="false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</row>
    <row r="522" customFormat="false" ht="14.25" hidden="false" customHeight="true" outlineLevel="0" collapsed="false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</row>
    <row r="523" customFormat="false" ht="14.25" hidden="false" customHeight="true" outlineLevel="0" collapsed="false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</row>
    <row r="524" customFormat="false" ht="14.25" hidden="false" customHeight="true" outlineLevel="0" collapsed="false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</row>
    <row r="525" customFormat="false" ht="14.25" hidden="false" customHeight="true" outlineLevel="0" collapsed="false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</row>
    <row r="526" customFormat="false" ht="14.25" hidden="false" customHeight="true" outlineLevel="0" collapsed="false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</row>
    <row r="527" customFormat="false" ht="14.25" hidden="false" customHeight="true" outlineLevel="0" collapsed="false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</row>
    <row r="528" customFormat="false" ht="14.25" hidden="false" customHeight="true" outlineLevel="0" collapsed="false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</row>
    <row r="529" customFormat="false" ht="14.25" hidden="false" customHeight="true" outlineLevel="0" collapsed="false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</row>
    <row r="530" customFormat="false" ht="14.25" hidden="false" customHeight="true" outlineLevel="0" collapsed="false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</row>
    <row r="531" customFormat="false" ht="14.25" hidden="false" customHeight="true" outlineLevel="0" collapsed="false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</row>
    <row r="532" customFormat="false" ht="14.25" hidden="false" customHeight="true" outlineLevel="0" collapsed="false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</row>
    <row r="533" customFormat="false" ht="14.25" hidden="false" customHeight="true" outlineLevel="0" collapsed="false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</row>
    <row r="534" customFormat="false" ht="14.25" hidden="false" customHeight="true" outlineLevel="0" collapsed="false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</row>
    <row r="535" customFormat="false" ht="14.25" hidden="false" customHeight="true" outlineLevel="0" collapsed="false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</row>
    <row r="536" customFormat="false" ht="14.25" hidden="false" customHeight="true" outlineLevel="0" collapsed="false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</row>
    <row r="537" customFormat="false" ht="14.25" hidden="false" customHeight="true" outlineLevel="0" collapsed="false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</row>
    <row r="538" customFormat="false" ht="14.25" hidden="false" customHeight="true" outlineLevel="0" collapsed="false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</row>
    <row r="539" customFormat="false" ht="14.25" hidden="false" customHeight="true" outlineLevel="0" collapsed="false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</row>
    <row r="540" customFormat="false" ht="14.25" hidden="false" customHeight="true" outlineLevel="0" collapsed="false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</row>
    <row r="541" customFormat="false" ht="14.25" hidden="false" customHeight="true" outlineLevel="0" collapsed="false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</row>
    <row r="542" customFormat="false" ht="14.25" hidden="false" customHeight="true" outlineLevel="0" collapsed="false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</row>
    <row r="543" customFormat="false" ht="14.25" hidden="false" customHeight="true" outlineLevel="0" collapsed="false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</row>
    <row r="544" customFormat="false" ht="14.25" hidden="false" customHeight="true" outlineLevel="0" collapsed="false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</row>
    <row r="545" customFormat="false" ht="14.25" hidden="false" customHeight="true" outlineLevel="0" collapsed="false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</row>
    <row r="546" customFormat="false" ht="14.25" hidden="false" customHeight="true" outlineLevel="0" collapsed="false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</row>
    <row r="547" customFormat="false" ht="14.25" hidden="false" customHeight="true" outlineLevel="0" collapsed="false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</row>
    <row r="548" customFormat="false" ht="14.25" hidden="false" customHeight="true" outlineLevel="0" collapsed="false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</row>
    <row r="549" customFormat="false" ht="14.25" hidden="false" customHeight="true" outlineLevel="0" collapsed="false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</row>
    <row r="550" customFormat="false" ht="14.25" hidden="false" customHeight="true" outlineLevel="0" collapsed="false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</row>
    <row r="551" customFormat="false" ht="14.25" hidden="false" customHeight="true" outlineLevel="0" collapsed="false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</row>
    <row r="552" customFormat="false" ht="14.25" hidden="false" customHeight="true" outlineLevel="0" collapsed="false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</row>
    <row r="553" customFormat="false" ht="14.25" hidden="false" customHeight="true" outlineLevel="0" collapsed="false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</row>
    <row r="554" customFormat="false" ht="14.25" hidden="false" customHeight="true" outlineLevel="0" collapsed="false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</row>
    <row r="555" customFormat="false" ht="14.25" hidden="false" customHeight="true" outlineLevel="0" collapsed="false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</row>
    <row r="556" customFormat="false" ht="14.25" hidden="false" customHeight="true" outlineLevel="0" collapsed="false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</row>
    <row r="557" customFormat="false" ht="14.25" hidden="false" customHeight="true" outlineLevel="0" collapsed="false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</row>
    <row r="558" customFormat="false" ht="14.25" hidden="false" customHeight="true" outlineLevel="0" collapsed="false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</row>
    <row r="559" customFormat="false" ht="14.25" hidden="false" customHeight="true" outlineLevel="0" collapsed="false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</row>
    <row r="560" customFormat="false" ht="14.25" hidden="false" customHeight="true" outlineLevel="0" collapsed="false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</row>
    <row r="561" customFormat="false" ht="14.25" hidden="false" customHeight="true" outlineLevel="0" collapsed="false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</row>
    <row r="562" customFormat="false" ht="14.25" hidden="false" customHeight="true" outlineLevel="0" collapsed="false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</row>
    <row r="563" customFormat="false" ht="14.25" hidden="false" customHeight="true" outlineLevel="0" collapsed="false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</row>
    <row r="564" customFormat="false" ht="14.25" hidden="false" customHeight="true" outlineLevel="0" collapsed="false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</row>
    <row r="565" customFormat="false" ht="14.25" hidden="false" customHeight="true" outlineLevel="0" collapsed="false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</row>
    <row r="566" customFormat="false" ht="14.25" hidden="false" customHeight="true" outlineLevel="0" collapsed="false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</row>
    <row r="567" customFormat="false" ht="14.25" hidden="false" customHeight="true" outlineLevel="0" collapsed="false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</row>
    <row r="568" customFormat="false" ht="14.25" hidden="false" customHeight="true" outlineLevel="0" collapsed="false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</row>
    <row r="569" customFormat="false" ht="14.25" hidden="false" customHeight="true" outlineLevel="0" collapsed="false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</row>
    <row r="570" customFormat="false" ht="14.25" hidden="false" customHeight="true" outlineLevel="0" collapsed="false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</row>
    <row r="571" customFormat="false" ht="14.25" hidden="false" customHeight="true" outlineLevel="0" collapsed="false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</row>
    <row r="572" customFormat="false" ht="14.25" hidden="false" customHeight="true" outlineLevel="0" collapsed="false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</row>
    <row r="573" customFormat="false" ht="14.25" hidden="false" customHeight="true" outlineLevel="0" collapsed="false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</row>
    <row r="574" customFormat="false" ht="14.25" hidden="false" customHeight="true" outlineLevel="0" collapsed="false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</row>
    <row r="575" customFormat="false" ht="14.25" hidden="false" customHeight="true" outlineLevel="0" collapsed="false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</row>
    <row r="576" customFormat="false" ht="14.25" hidden="false" customHeight="true" outlineLevel="0" collapsed="false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</row>
    <row r="577" customFormat="false" ht="14.25" hidden="false" customHeight="true" outlineLevel="0" collapsed="false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</row>
    <row r="578" customFormat="false" ht="14.25" hidden="false" customHeight="true" outlineLevel="0" collapsed="false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</row>
    <row r="579" customFormat="false" ht="14.25" hidden="false" customHeight="true" outlineLevel="0" collapsed="false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</row>
    <row r="580" customFormat="false" ht="14.25" hidden="false" customHeight="true" outlineLevel="0" collapsed="false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</row>
    <row r="581" customFormat="false" ht="14.25" hidden="false" customHeight="true" outlineLevel="0" collapsed="false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</row>
    <row r="582" customFormat="false" ht="14.25" hidden="false" customHeight="true" outlineLevel="0" collapsed="false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</row>
    <row r="583" customFormat="false" ht="14.25" hidden="false" customHeight="true" outlineLevel="0" collapsed="false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</row>
    <row r="584" customFormat="false" ht="14.25" hidden="false" customHeight="true" outlineLevel="0" collapsed="false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</row>
    <row r="585" customFormat="false" ht="14.25" hidden="false" customHeight="true" outlineLevel="0" collapsed="false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</row>
    <row r="586" customFormat="false" ht="14.25" hidden="false" customHeight="true" outlineLevel="0" collapsed="false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</row>
    <row r="587" customFormat="false" ht="14.25" hidden="false" customHeight="true" outlineLevel="0" collapsed="false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</row>
    <row r="588" customFormat="false" ht="14.25" hidden="false" customHeight="true" outlineLevel="0" collapsed="false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</row>
    <row r="589" customFormat="false" ht="14.25" hidden="false" customHeight="true" outlineLevel="0" collapsed="false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</row>
    <row r="590" customFormat="false" ht="14.25" hidden="false" customHeight="true" outlineLevel="0" collapsed="false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</row>
    <row r="591" customFormat="false" ht="14.25" hidden="false" customHeight="true" outlineLevel="0" collapsed="false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</row>
    <row r="592" customFormat="false" ht="14.25" hidden="false" customHeight="true" outlineLevel="0" collapsed="false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</row>
    <row r="593" customFormat="false" ht="14.25" hidden="false" customHeight="true" outlineLevel="0" collapsed="false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</row>
    <row r="594" customFormat="false" ht="14.25" hidden="false" customHeight="true" outlineLevel="0" collapsed="false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</row>
    <row r="595" customFormat="false" ht="14.25" hidden="false" customHeight="true" outlineLevel="0" collapsed="false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</row>
    <row r="596" customFormat="false" ht="14.25" hidden="false" customHeight="true" outlineLevel="0" collapsed="false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</row>
    <row r="597" customFormat="false" ht="14.25" hidden="false" customHeight="true" outlineLevel="0" collapsed="false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</row>
    <row r="598" customFormat="false" ht="14.25" hidden="false" customHeight="true" outlineLevel="0" collapsed="false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</row>
    <row r="599" customFormat="false" ht="14.25" hidden="false" customHeight="true" outlineLevel="0" collapsed="false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</row>
    <row r="600" customFormat="false" ht="14.25" hidden="false" customHeight="true" outlineLevel="0" collapsed="false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</row>
    <row r="601" customFormat="false" ht="14.25" hidden="false" customHeight="true" outlineLevel="0" collapsed="false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</row>
    <row r="602" customFormat="false" ht="14.25" hidden="false" customHeight="true" outlineLevel="0" collapsed="false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</row>
    <row r="603" customFormat="false" ht="14.25" hidden="false" customHeight="true" outlineLevel="0" collapsed="false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</row>
    <row r="604" customFormat="false" ht="14.25" hidden="false" customHeight="true" outlineLevel="0" collapsed="false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</row>
    <row r="605" customFormat="false" ht="14.25" hidden="false" customHeight="true" outlineLevel="0" collapsed="false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</row>
    <row r="606" customFormat="false" ht="14.25" hidden="false" customHeight="true" outlineLevel="0" collapsed="false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</row>
    <row r="607" customFormat="false" ht="14.25" hidden="false" customHeight="true" outlineLevel="0" collapsed="false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</row>
    <row r="608" customFormat="false" ht="14.25" hidden="false" customHeight="true" outlineLevel="0" collapsed="false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</row>
    <row r="609" customFormat="false" ht="14.25" hidden="false" customHeight="true" outlineLevel="0" collapsed="false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</row>
    <row r="610" customFormat="false" ht="14.25" hidden="false" customHeight="true" outlineLevel="0" collapsed="false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</row>
    <row r="611" customFormat="false" ht="14.25" hidden="false" customHeight="true" outlineLevel="0" collapsed="false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</row>
    <row r="612" customFormat="false" ht="14.25" hidden="false" customHeight="true" outlineLevel="0" collapsed="false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</row>
    <row r="613" customFormat="false" ht="14.25" hidden="false" customHeight="true" outlineLevel="0" collapsed="false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</row>
    <row r="614" customFormat="false" ht="14.25" hidden="false" customHeight="true" outlineLevel="0" collapsed="false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</row>
    <row r="615" customFormat="false" ht="14.25" hidden="false" customHeight="true" outlineLevel="0" collapsed="false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</row>
    <row r="616" customFormat="false" ht="14.25" hidden="false" customHeight="true" outlineLevel="0" collapsed="false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</row>
    <row r="617" customFormat="false" ht="14.25" hidden="false" customHeight="true" outlineLevel="0" collapsed="false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</row>
    <row r="618" customFormat="false" ht="14.25" hidden="false" customHeight="true" outlineLevel="0" collapsed="false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</row>
    <row r="619" customFormat="false" ht="14.25" hidden="false" customHeight="true" outlineLevel="0" collapsed="false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</row>
    <row r="620" customFormat="false" ht="14.25" hidden="false" customHeight="true" outlineLevel="0" collapsed="false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</row>
    <row r="621" customFormat="false" ht="14.25" hidden="false" customHeight="true" outlineLevel="0" collapsed="false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</row>
    <row r="622" customFormat="false" ht="14.25" hidden="false" customHeight="true" outlineLevel="0" collapsed="false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</row>
    <row r="623" customFormat="false" ht="14.25" hidden="false" customHeight="true" outlineLevel="0" collapsed="false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</row>
    <row r="624" customFormat="false" ht="14.25" hidden="false" customHeight="true" outlineLevel="0" collapsed="false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</row>
    <row r="625" customFormat="false" ht="14.25" hidden="false" customHeight="true" outlineLevel="0" collapsed="false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</row>
    <row r="626" customFormat="false" ht="14.25" hidden="false" customHeight="true" outlineLevel="0" collapsed="false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</row>
    <row r="627" customFormat="false" ht="14.25" hidden="false" customHeight="true" outlineLevel="0" collapsed="false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</row>
    <row r="628" customFormat="false" ht="14.25" hidden="false" customHeight="true" outlineLevel="0" collapsed="false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</row>
    <row r="629" customFormat="false" ht="14.25" hidden="false" customHeight="true" outlineLevel="0" collapsed="false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</row>
    <row r="630" customFormat="false" ht="14.25" hidden="false" customHeight="true" outlineLevel="0" collapsed="false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</row>
    <row r="631" customFormat="false" ht="14.25" hidden="false" customHeight="true" outlineLevel="0" collapsed="false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</row>
    <row r="632" customFormat="false" ht="14.25" hidden="false" customHeight="true" outlineLevel="0" collapsed="false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</row>
    <row r="633" customFormat="false" ht="14.25" hidden="false" customHeight="true" outlineLevel="0" collapsed="false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</row>
    <row r="634" customFormat="false" ht="14.25" hidden="false" customHeight="true" outlineLevel="0" collapsed="false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</row>
    <row r="635" customFormat="false" ht="14.25" hidden="false" customHeight="true" outlineLevel="0" collapsed="false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</row>
    <row r="636" customFormat="false" ht="14.25" hidden="false" customHeight="true" outlineLevel="0" collapsed="false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</row>
    <row r="637" customFormat="false" ht="14.25" hidden="false" customHeight="true" outlineLevel="0" collapsed="false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</row>
    <row r="638" customFormat="false" ht="14.25" hidden="false" customHeight="true" outlineLevel="0" collapsed="false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</row>
    <row r="639" customFormat="false" ht="14.25" hidden="false" customHeight="true" outlineLevel="0" collapsed="false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</row>
    <row r="640" customFormat="false" ht="14.25" hidden="false" customHeight="true" outlineLevel="0" collapsed="false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</row>
    <row r="641" customFormat="false" ht="14.25" hidden="false" customHeight="true" outlineLevel="0" collapsed="false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</row>
    <row r="642" customFormat="false" ht="14.25" hidden="false" customHeight="true" outlineLevel="0" collapsed="false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</row>
    <row r="643" customFormat="false" ht="14.25" hidden="false" customHeight="true" outlineLevel="0" collapsed="false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</row>
    <row r="644" customFormat="false" ht="14.25" hidden="false" customHeight="true" outlineLevel="0" collapsed="false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</row>
    <row r="645" customFormat="false" ht="14.25" hidden="false" customHeight="true" outlineLevel="0" collapsed="false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</row>
    <row r="646" customFormat="false" ht="14.25" hidden="false" customHeight="true" outlineLevel="0" collapsed="false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</row>
    <row r="647" customFormat="false" ht="14.25" hidden="false" customHeight="true" outlineLevel="0" collapsed="false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</row>
    <row r="648" customFormat="false" ht="14.25" hidden="false" customHeight="true" outlineLevel="0" collapsed="false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</row>
    <row r="649" customFormat="false" ht="14.25" hidden="false" customHeight="true" outlineLevel="0" collapsed="false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</row>
    <row r="650" customFormat="false" ht="14.25" hidden="false" customHeight="true" outlineLevel="0" collapsed="false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</row>
    <row r="651" customFormat="false" ht="14.25" hidden="false" customHeight="true" outlineLevel="0" collapsed="false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</row>
    <row r="652" customFormat="false" ht="14.25" hidden="false" customHeight="true" outlineLevel="0" collapsed="false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</row>
    <row r="653" customFormat="false" ht="14.25" hidden="false" customHeight="true" outlineLevel="0" collapsed="false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</row>
    <row r="654" customFormat="false" ht="14.25" hidden="false" customHeight="true" outlineLevel="0" collapsed="false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</row>
    <row r="655" customFormat="false" ht="14.25" hidden="false" customHeight="true" outlineLevel="0" collapsed="false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</row>
    <row r="656" customFormat="false" ht="14.25" hidden="false" customHeight="true" outlineLevel="0" collapsed="false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</row>
    <row r="657" customFormat="false" ht="14.25" hidden="false" customHeight="true" outlineLevel="0" collapsed="false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</row>
    <row r="658" customFormat="false" ht="14.25" hidden="false" customHeight="true" outlineLevel="0" collapsed="false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</row>
    <row r="659" customFormat="false" ht="14.25" hidden="false" customHeight="true" outlineLevel="0" collapsed="false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</row>
    <row r="660" customFormat="false" ht="14.25" hidden="false" customHeight="true" outlineLevel="0" collapsed="false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</row>
    <row r="661" customFormat="false" ht="14.25" hidden="false" customHeight="true" outlineLevel="0" collapsed="false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</row>
    <row r="662" customFormat="false" ht="14.25" hidden="false" customHeight="true" outlineLevel="0" collapsed="false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</row>
    <row r="663" customFormat="false" ht="14.25" hidden="false" customHeight="true" outlineLevel="0" collapsed="false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</row>
    <row r="664" customFormat="false" ht="14.25" hidden="false" customHeight="true" outlineLevel="0" collapsed="false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</row>
    <row r="665" customFormat="false" ht="14.25" hidden="false" customHeight="true" outlineLevel="0" collapsed="false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</row>
    <row r="666" customFormat="false" ht="14.25" hidden="false" customHeight="true" outlineLevel="0" collapsed="false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</row>
    <row r="667" customFormat="false" ht="14.25" hidden="false" customHeight="true" outlineLevel="0" collapsed="false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</row>
    <row r="668" customFormat="false" ht="14.25" hidden="false" customHeight="true" outlineLevel="0" collapsed="false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</row>
    <row r="669" customFormat="false" ht="14.25" hidden="false" customHeight="true" outlineLevel="0" collapsed="false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</row>
    <row r="670" customFormat="false" ht="14.25" hidden="false" customHeight="true" outlineLevel="0" collapsed="false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</row>
    <row r="671" customFormat="false" ht="14.25" hidden="false" customHeight="true" outlineLevel="0" collapsed="false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</row>
    <row r="672" customFormat="false" ht="14.25" hidden="false" customHeight="true" outlineLevel="0" collapsed="false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</row>
    <row r="673" customFormat="false" ht="14.25" hidden="false" customHeight="true" outlineLevel="0" collapsed="false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</row>
    <row r="674" customFormat="false" ht="14.25" hidden="false" customHeight="true" outlineLevel="0" collapsed="false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</row>
    <row r="675" customFormat="false" ht="14.25" hidden="false" customHeight="true" outlineLevel="0" collapsed="false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</row>
    <row r="676" customFormat="false" ht="14.25" hidden="false" customHeight="true" outlineLevel="0" collapsed="false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</row>
    <row r="677" customFormat="false" ht="14.25" hidden="false" customHeight="true" outlineLevel="0" collapsed="false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</row>
    <row r="678" customFormat="false" ht="14.25" hidden="false" customHeight="true" outlineLevel="0" collapsed="false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</row>
    <row r="679" customFormat="false" ht="14.25" hidden="false" customHeight="true" outlineLevel="0" collapsed="false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</row>
    <row r="680" customFormat="false" ht="14.25" hidden="false" customHeight="true" outlineLevel="0" collapsed="false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</row>
    <row r="681" customFormat="false" ht="14.25" hidden="false" customHeight="true" outlineLevel="0" collapsed="false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</row>
    <row r="682" customFormat="false" ht="14.25" hidden="false" customHeight="true" outlineLevel="0" collapsed="false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</row>
    <row r="683" customFormat="false" ht="14.25" hidden="false" customHeight="true" outlineLevel="0" collapsed="false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</row>
    <row r="684" customFormat="false" ht="14.25" hidden="false" customHeight="true" outlineLevel="0" collapsed="false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</row>
    <row r="685" customFormat="false" ht="14.25" hidden="false" customHeight="true" outlineLevel="0" collapsed="false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</row>
    <row r="686" customFormat="false" ht="14.25" hidden="false" customHeight="true" outlineLevel="0" collapsed="false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</row>
    <row r="687" customFormat="false" ht="14.25" hidden="false" customHeight="true" outlineLevel="0" collapsed="false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</row>
    <row r="688" customFormat="false" ht="14.25" hidden="false" customHeight="true" outlineLevel="0" collapsed="false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</row>
    <row r="689" customFormat="false" ht="14.25" hidden="false" customHeight="true" outlineLevel="0" collapsed="false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</row>
    <row r="690" customFormat="false" ht="14.25" hidden="false" customHeight="true" outlineLevel="0" collapsed="false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</row>
    <row r="691" customFormat="false" ht="14.25" hidden="false" customHeight="true" outlineLevel="0" collapsed="false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</row>
    <row r="692" customFormat="false" ht="14.25" hidden="false" customHeight="true" outlineLevel="0" collapsed="false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</row>
    <row r="693" customFormat="false" ht="14.25" hidden="false" customHeight="true" outlineLevel="0" collapsed="false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</row>
    <row r="694" customFormat="false" ht="14.25" hidden="false" customHeight="true" outlineLevel="0" collapsed="false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</row>
    <row r="695" customFormat="false" ht="14.25" hidden="false" customHeight="true" outlineLevel="0" collapsed="false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</row>
    <row r="696" customFormat="false" ht="14.25" hidden="false" customHeight="true" outlineLevel="0" collapsed="false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</row>
    <row r="697" customFormat="false" ht="14.25" hidden="false" customHeight="true" outlineLevel="0" collapsed="false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</row>
    <row r="698" customFormat="false" ht="14.25" hidden="false" customHeight="true" outlineLevel="0" collapsed="false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</row>
    <row r="699" customFormat="false" ht="14.25" hidden="false" customHeight="true" outlineLevel="0" collapsed="false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</row>
    <row r="700" customFormat="false" ht="14.25" hidden="false" customHeight="true" outlineLevel="0" collapsed="false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</row>
    <row r="701" customFormat="false" ht="14.25" hidden="false" customHeight="true" outlineLevel="0" collapsed="false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</row>
    <row r="702" customFormat="false" ht="14.25" hidden="false" customHeight="true" outlineLevel="0" collapsed="false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</row>
    <row r="703" customFormat="false" ht="14.25" hidden="false" customHeight="true" outlineLevel="0" collapsed="false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</row>
    <row r="704" customFormat="false" ht="14.25" hidden="false" customHeight="true" outlineLevel="0" collapsed="false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</row>
    <row r="705" customFormat="false" ht="14.25" hidden="false" customHeight="true" outlineLevel="0" collapsed="false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</row>
    <row r="706" customFormat="false" ht="14.25" hidden="false" customHeight="true" outlineLevel="0" collapsed="false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</row>
    <row r="707" customFormat="false" ht="14.25" hidden="false" customHeight="true" outlineLevel="0" collapsed="false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</row>
    <row r="708" customFormat="false" ht="14.25" hidden="false" customHeight="true" outlineLevel="0" collapsed="false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</row>
    <row r="709" customFormat="false" ht="14.25" hidden="false" customHeight="true" outlineLevel="0" collapsed="false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</row>
    <row r="710" customFormat="false" ht="14.25" hidden="false" customHeight="true" outlineLevel="0" collapsed="false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</row>
    <row r="711" customFormat="false" ht="14.25" hidden="false" customHeight="true" outlineLevel="0" collapsed="false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</row>
    <row r="712" customFormat="false" ht="14.25" hidden="false" customHeight="true" outlineLevel="0" collapsed="false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</row>
    <row r="713" customFormat="false" ht="14.25" hidden="false" customHeight="true" outlineLevel="0" collapsed="false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</row>
    <row r="714" customFormat="false" ht="14.25" hidden="false" customHeight="true" outlineLevel="0" collapsed="false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</row>
    <row r="715" customFormat="false" ht="14.25" hidden="false" customHeight="true" outlineLevel="0" collapsed="false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</row>
    <row r="716" customFormat="false" ht="14.25" hidden="false" customHeight="true" outlineLevel="0" collapsed="false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</row>
    <row r="717" customFormat="false" ht="14.25" hidden="false" customHeight="true" outlineLevel="0" collapsed="false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</row>
    <row r="718" customFormat="false" ht="14.25" hidden="false" customHeight="true" outlineLevel="0" collapsed="false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</row>
    <row r="719" customFormat="false" ht="14.25" hidden="false" customHeight="true" outlineLevel="0" collapsed="false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</row>
    <row r="720" customFormat="false" ht="14.25" hidden="false" customHeight="true" outlineLevel="0" collapsed="false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</row>
    <row r="721" customFormat="false" ht="14.25" hidden="false" customHeight="true" outlineLevel="0" collapsed="false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</row>
    <row r="722" customFormat="false" ht="14.25" hidden="false" customHeight="true" outlineLevel="0" collapsed="false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</row>
    <row r="723" customFormat="false" ht="14.25" hidden="false" customHeight="true" outlineLevel="0" collapsed="false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</row>
    <row r="724" customFormat="false" ht="14.25" hidden="false" customHeight="true" outlineLevel="0" collapsed="false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</row>
    <row r="725" customFormat="false" ht="14.25" hidden="false" customHeight="true" outlineLevel="0" collapsed="false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</row>
    <row r="726" customFormat="false" ht="14.25" hidden="false" customHeight="true" outlineLevel="0" collapsed="false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</row>
    <row r="727" customFormat="false" ht="14.25" hidden="false" customHeight="true" outlineLevel="0" collapsed="false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</row>
    <row r="728" customFormat="false" ht="14.25" hidden="false" customHeight="true" outlineLevel="0" collapsed="false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</row>
    <row r="729" customFormat="false" ht="14.25" hidden="false" customHeight="true" outlineLevel="0" collapsed="false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</row>
    <row r="730" customFormat="false" ht="14.25" hidden="false" customHeight="true" outlineLevel="0" collapsed="false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</row>
    <row r="731" customFormat="false" ht="14.25" hidden="false" customHeight="true" outlineLevel="0" collapsed="false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</row>
    <row r="732" customFormat="false" ht="14.25" hidden="false" customHeight="true" outlineLevel="0" collapsed="false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</row>
    <row r="733" customFormat="false" ht="14.25" hidden="false" customHeight="true" outlineLevel="0" collapsed="false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</row>
    <row r="734" customFormat="false" ht="14.25" hidden="false" customHeight="true" outlineLevel="0" collapsed="false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</row>
    <row r="735" customFormat="false" ht="14.25" hidden="false" customHeight="true" outlineLevel="0" collapsed="false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</row>
    <row r="736" customFormat="false" ht="14.25" hidden="false" customHeight="true" outlineLevel="0" collapsed="false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</row>
    <row r="737" customFormat="false" ht="14.25" hidden="false" customHeight="true" outlineLevel="0" collapsed="false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</row>
    <row r="738" customFormat="false" ht="14.25" hidden="false" customHeight="true" outlineLevel="0" collapsed="false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</row>
    <row r="739" customFormat="false" ht="14.25" hidden="false" customHeight="true" outlineLevel="0" collapsed="false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</row>
    <row r="740" customFormat="false" ht="14.25" hidden="false" customHeight="true" outlineLevel="0" collapsed="false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</row>
    <row r="741" customFormat="false" ht="14.25" hidden="false" customHeight="true" outlineLevel="0" collapsed="false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</row>
    <row r="742" customFormat="false" ht="14.25" hidden="false" customHeight="true" outlineLevel="0" collapsed="false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</row>
    <row r="743" customFormat="false" ht="14.25" hidden="false" customHeight="true" outlineLevel="0" collapsed="false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</row>
    <row r="744" customFormat="false" ht="14.25" hidden="false" customHeight="true" outlineLevel="0" collapsed="false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</row>
    <row r="745" customFormat="false" ht="14.25" hidden="false" customHeight="true" outlineLevel="0" collapsed="false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</row>
    <row r="746" customFormat="false" ht="14.25" hidden="false" customHeight="true" outlineLevel="0" collapsed="false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</row>
    <row r="747" customFormat="false" ht="14.25" hidden="false" customHeight="true" outlineLevel="0" collapsed="false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</row>
    <row r="748" customFormat="false" ht="14.25" hidden="false" customHeight="true" outlineLevel="0" collapsed="false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</row>
    <row r="749" customFormat="false" ht="14.25" hidden="false" customHeight="true" outlineLevel="0" collapsed="false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</row>
    <row r="750" customFormat="false" ht="14.25" hidden="false" customHeight="true" outlineLevel="0" collapsed="false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</row>
    <row r="751" customFormat="false" ht="14.25" hidden="false" customHeight="true" outlineLevel="0" collapsed="false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</row>
    <row r="752" customFormat="false" ht="14.25" hidden="false" customHeight="true" outlineLevel="0" collapsed="false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</row>
    <row r="753" customFormat="false" ht="14.25" hidden="false" customHeight="true" outlineLevel="0" collapsed="false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</row>
    <row r="754" customFormat="false" ht="14.25" hidden="false" customHeight="true" outlineLevel="0" collapsed="false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</row>
    <row r="755" customFormat="false" ht="14.25" hidden="false" customHeight="true" outlineLevel="0" collapsed="false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</row>
    <row r="756" customFormat="false" ht="14.25" hidden="false" customHeight="true" outlineLevel="0" collapsed="false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</row>
    <row r="757" customFormat="false" ht="14.25" hidden="false" customHeight="true" outlineLevel="0" collapsed="false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</row>
    <row r="758" customFormat="false" ht="14.25" hidden="false" customHeight="true" outlineLevel="0" collapsed="false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</row>
    <row r="759" customFormat="false" ht="14.25" hidden="false" customHeight="true" outlineLevel="0" collapsed="false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</row>
    <row r="760" customFormat="false" ht="14.25" hidden="false" customHeight="true" outlineLevel="0" collapsed="false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</row>
    <row r="761" customFormat="false" ht="14.25" hidden="false" customHeight="true" outlineLevel="0" collapsed="false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</row>
    <row r="762" customFormat="false" ht="14.25" hidden="false" customHeight="true" outlineLevel="0" collapsed="false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</row>
    <row r="763" customFormat="false" ht="14.25" hidden="false" customHeight="true" outlineLevel="0" collapsed="false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</row>
    <row r="764" customFormat="false" ht="14.25" hidden="false" customHeight="true" outlineLevel="0" collapsed="false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</row>
    <row r="765" customFormat="false" ht="14.25" hidden="false" customHeight="true" outlineLevel="0" collapsed="false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</row>
    <row r="766" customFormat="false" ht="14.25" hidden="false" customHeight="true" outlineLevel="0" collapsed="false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</row>
    <row r="767" customFormat="false" ht="14.25" hidden="false" customHeight="true" outlineLevel="0" collapsed="false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</row>
    <row r="768" customFormat="false" ht="14.25" hidden="false" customHeight="true" outlineLevel="0" collapsed="false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</row>
    <row r="769" customFormat="false" ht="14.25" hidden="false" customHeight="true" outlineLevel="0" collapsed="false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</row>
    <row r="770" customFormat="false" ht="14.25" hidden="false" customHeight="true" outlineLevel="0" collapsed="false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</row>
    <row r="771" customFormat="false" ht="14.25" hidden="false" customHeight="true" outlineLevel="0" collapsed="false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</row>
    <row r="772" customFormat="false" ht="14.25" hidden="false" customHeight="true" outlineLevel="0" collapsed="false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</row>
    <row r="773" customFormat="false" ht="14.25" hidden="false" customHeight="true" outlineLevel="0" collapsed="false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</row>
    <row r="774" customFormat="false" ht="14.25" hidden="false" customHeight="true" outlineLevel="0" collapsed="false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</row>
    <row r="775" customFormat="false" ht="14.25" hidden="false" customHeight="true" outlineLevel="0" collapsed="false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</row>
    <row r="776" customFormat="false" ht="14.25" hidden="false" customHeight="true" outlineLevel="0" collapsed="false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</row>
    <row r="777" customFormat="false" ht="14.25" hidden="false" customHeight="true" outlineLevel="0" collapsed="false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</row>
    <row r="778" customFormat="false" ht="14.25" hidden="false" customHeight="true" outlineLevel="0" collapsed="false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</row>
    <row r="779" customFormat="false" ht="14.25" hidden="false" customHeight="true" outlineLevel="0" collapsed="false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</row>
    <row r="780" customFormat="false" ht="14.25" hidden="false" customHeight="true" outlineLevel="0" collapsed="false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</row>
    <row r="781" customFormat="false" ht="14.25" hidden="false" customHeight="true" outlineLevel="0" collapsed="false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</row>
    <row r="782" customFormat="false" ht="14.25" hidden="false" customHeight="true" outlineLevel="0" collapsed="false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</row>
    <row r="783" customFormat="false" ht="14.25" hidden="false" customHeight="true" outlineLevel="0" collapsed="false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</row>
    <row r="784" customFormat="false" ht="14.25" hidden="false" customHeight="true" outlineLevel="0" collapsed="false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</row>
    <row r="785" customFormat="false" ht="14.25" hidden="false" customHeight="true" outlineLevel="0" collapsed="false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</row>
    <row r="786" customFormat="false" ht="14.25" hidden="false" customHeight="true" outlineLevel="0" collapsed="false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</row>
    <row r="787" customFormat="false" ht="14.25" hidden="false" customHeight="true" outlineLevel="0" collapsed="false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</row>
    <row r="788" customFormat="false" ht="14.25" hidden="false" customHeight="true" outlineLevel="0" collapsed="false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</row>
    <row r="789" customFormat="false" ht="14.25" hidden="false" customHeight="true" outlineLevel="0" collapsed="false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</row>
    <row r="790" customFormat="false" ht="14.25" hidden="false" customHeight="true" outlineLevel="0" collapsed="false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</row>
    <row r="791" customFormat="false" ht="14.25" hidden="false" customHeight="true" outlineLevel="0" collapsed="false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</row>
    <row r="792" customFormat="false" ht="14.25" hidden="false" customHeight="true" outlineLevel="0" collapsed="false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</row>
    <row r="793" customFormat="false" ht="14.25" hidden="false" customHeight="true" outlineLevel="0" collapsed="false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</row>
    <row r="794" customFormat="false" ht="14.25" hidden="false" customHeight="true" outlineLevel="0" collapsed="false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</row>
    <row r="795" customFormat="false" ht="14.25" hidden="false" customHeight="true" outlineLevel="0" collapsed="false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</row>
    <row r="796" customFormat="false" ht="14.25" hidden="false" customHeight="true" outlineLevel="0" collapsed="false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</row>
    <row r="797" customFormat="false" ht="14.25" hidden="false" customHeight="true" outlineLevel="0" collapsed="false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</row>
    <row r="798" customFormat="false" ht="14.25" hidden="false" customHeight="true" outlineLevel="0" collapsed="false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</row>
    <row r="799" customFormat="false" ht="14.25" hidden="false" customHeight="true" outlineLevel="0" collapsed="false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</row>
    <row r="800" customFormat="false" ht="14.25" hidden="false" customHeight="true" outlineLevel="0" collapsed="false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</row>
    <row r="801" customFormat="false" ht="14.25" hidden="false" customHeight="true" outlineLevel="0" collapsed="false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</row>
    <row r="802" customFormat="false" ht="14.25" hidden="false" customHeight="true" outlineLevel="0" collapsed="false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</row>
    <row r="803" customFormat="false" ht="14.25" hidden="false" customHeight="true" outlineLevel="0" collapsed="false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</row>
    <row r="804" customFormat="false" ht="14.25" hidden="false" customHeight="true" outlineLevel="0" collapsed="false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</row>
    <row r="805" customFormat="false" ht="14.25" hidden="false" customHeight="true" outlineLevel="0" collapsed="false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</row>
    <row r="806" customFormat="false" ht="14.25" hidden="false" customHeight="true" outlineLevel="0" collapsed="false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</row>
    <row r="807" customFormat="false" ht="14.25" hidden="false" customHeight="true" outlineLevel="0" collapsed="false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</row>
    <row r="808" customFormat="false" ht="14.25" hidden="false" customHeight="true" outlineLevel="0" collapsed="false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</row>
    <row r="809" customFormat="false" ht="14.25" hidden="false" customHeight="true" outlineLevel="0" collapsed="false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</row>
    <row r="810" customFormat="false" ht="14.25" hidden="false" customHeight="true" outlineLevel="0" collapsed="false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</row>
    <row r="811" customFormat="false" ht="14.25" hidden="false" customHeight="true" outlineLevel="0" collapsed="false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</row>
    <row r="812" customFormat="false" ht="14.25" hidden="false" customHeight="true" outlineLevel="0" collapsed="false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</row>
    <row r="813" customFormat="false" ht="14.25" hidden="false" customHeight="true" outlineLevel="0" collapsed="false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</row>
    <row r="814" customFormat="false" ht="14.25" hidden="false" customHeight="true" outlineLevel="0" collapsed="false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</row>
    <row r="815" customFormat="false" ht="14.25" hidden="false" customHeight="true" outlineLevel="0" collapsed="false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</row>
    <row r="816" customFormat="false" ht="14.25" hidden="false" customHeight="true" outlineLevel="0" collapsed="false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</row>
    <row r="817" customFormat="false" ht="14.25" hidden="false" customHeight="true" outlineLevel="0" collapsed="false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</row>
    <row r="818" customFormat="false" ht="14.25" hidden="false" customHeight="true" outlineLevel="0" collapsed="false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</row>
    <row r="819" customFormat="false" ht="14.25" hidden="false" customHeight="true" outlineLevel="0" collapsed="false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</row>
    <row r="820" customFormat="false" ht="14.25" hidden="false" customHeight="true" outlineLevel="0" collapsed="false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</row>
    <row r="821" customFormat="false" ht="14.25" hidden="false" customHeight="true" outlineLevel="0" collapsed="false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</row>
    <row r="822" customFormat="false" ht="14.25" hidden="false" customHeight="true" outlineLevel="0" collapsed="false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</row>
    <row r="823" customFormat="false" ht="14.25" hidden="false" customHeight="true" outlineLevel="0" collapsed="false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</row>
    <row r="824" customFormat="false" ht="14.25" hidden="false" customHeight="true" outlineLevel="0" collapsed="false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</row>
    <row r="825" customFormat="false" ht="14.25" hidden="false" customHeight="true" outlineLevel="0" collapsed="false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</row>
    <row r="826" customFormat="false" ht="14.25" hidden="false" customHeight="true" outlineLevel="0" collapsed="false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</row>
    <row r="827" customFormat="false" ht="14.25" hidden="false" customHeight="true" outlineLevel="0" collapsed="false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</row>
    <row r="828" customFormat="false" ht="14.25" hidden="false" customHeight="true" outlineLevel="0" collapsed="false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</row>
    <row r="829" customFormat="false" ht="14.25" hidden="false" customHeight="true" outlineLevel="0" collapsed="false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</row>
    <row r="830" customFormat="false" ht="14.25" hidden="false" customHeight="true" outlineLevel="0" collapsed="false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</row>
    <row r="831" customFormat="false" ht="14.25" hidden="false" customHeight="true" outlineLevel="0" collapsed="false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</row>
    <row r="832" customFormat="false" ht="14.25" hidden="false" customHeight="true" outlineLevel="0" collapsed="false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</row>
    <row r="833" customFormat="false" ht="14.25" hidden="false" customHeight="true" outlineLevel="0" collapsed="false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</row>
    <row r="834" customFormat="false" ht="14.25" hidden="false" customHeight="true" outlineLevel="0" collapsed="false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</row>
    <row r="835" customFormat="false" ht="14.25" hidden="false" customHeight="true" outlineLevel="0" collapsed="false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</row>
    <row r="836" customFormat="false" ht="14.25" hidden="false" customHeight="true" outlineLevel="0" collapsed="false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</row>
    <row r="837" customFormat="false" ht="14.25" hidden="false" customHeight="true" outlineLevel="0" collapsed="false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</row>
    <row r="838" customFormat="false" ht="14.25" hidden="false" customHeight="true" outlineLevel="0" collapsed="false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</row>
    <row r="839" customFormat="false" ht="14.25" hidden="false" customHeight="true" outlineLevel="0" collapsed="false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</row>
    <row r="840" customFormat="false" ht="14.25" hidden="false" customHeight="true" outlineLevel="0" collapsed="false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</row>
    <row r="841" customFormat="false" ht="14.25" hidden="false" customHeight="true" outlineLevel="0" collapsed="false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</row>
    <row r="842" customFormat="false" ht="14.25" hidden="false" customHeight="true" outlineLevel="0" collapsed="false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</row>
    <row r="843" customFormat="false" ht="14.25" hidden="false" customHeight="true" outlineLevel="0" collapsed="false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</row>
    <row r="844" customFormat="false" ht="14.25" hidden="false" customHeight="true" outlineLevel="0" collapsed="false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</row>
    <row r="845" customFormat="false" ht="14.25" hidden="false" customHeight="true" outlineLevel="0" collapsed="false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</row>
    <row r="846" customFormat="false" ht="14.25" hidden="false" customHeight="true" outlineLevel="0" collapsed="false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</row>
    <row r="847" customFormat="false" ht="14.25" hidden="false" customHeight="true" outlineLevel="0" collapsed="false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</row>
    <row r="848" customFormat="false" ht="14.25" hidden="false" customHeight="true" outlineLevel="0" collapsed="false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</row>
    <row r="849" customFormat="false" ht="14.25" hidden="false" customHeight="true" outlineLevel="0" collapsed="false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</row>
    <row r="850" customFormat="false" ht="14.25" hidden="false" customHeight="true" outlineLevel="0" collapsed="false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</row>
    <row r="851" customFormat="false" ht="14.25" hidden="false" customHeight="true" outlineLevel="0" collapsed="false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</row>
    <row r="852" customFormat="false" ht="14.25" hidden="false" customHeight="true" outlineLevel="0" collapsed="false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</row>
    <row r="853" customFormat="false" ht="14.25" hidden="false" customHeight="true" outlineLevel="0" collapsed="false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</row>
    <row r="854" customFormat="false" ht="14.25" hidden="false" customHeight="true" outlineLevel="0" collapsed="false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</row>
    <row r="855" customFormat="false" ht="14.25" hidden="false" customHeight="true" outlineLevel="0" collapsed="false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</row>
    <row r="856" customFormat="false" ht="14.25" hidden="false" customHeight="true" outlineLevel="0" collapsed="false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</row>
    <row r="857" customFormat="false" ht="14.25" hidden="false" customHeight="true" outlineLevel="0" collapsed="false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</row>
    <row r="858" customFormat="false" ht="14.25" hidden="false" customHeight="true" outlineLevel="0" collapsed="false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</row>
    <row r="859" customFormat="false" ht="14.25" hidden="false" customHeight="true" outlineLevel="0" collapsed="false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</row>
    <row r="860" customFormat="false" ht="14.25" hidden="false" customHeight="true" outlineLevel="0" collapsed="false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</row>
    <row r="861" customFormat="false" ht="14.25" hidden="false" customHeight="true" outlineLevel="0" collapsed="false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</row>
    <row r="862" customFormat="false" ht="14.25" hidden="false" customHeight="true" outlineLevel="0" collapsed="false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</row>
    <row r="863" customFormat="false" ht="14.25" hidden="false" customHeight="true" outlineLevel="0" collapsed="false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</row>
    <row r="864" customFormat="false" ht="14.25" hidden="false" customHeight="true" outlineLevel="0" collapsed="false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</row>
    <row r="865" customFormat="false" ht="14.25" hidden="false" customHeight="true" outlineLevel="0" collapsed="false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</row>
    <row r="866" customFormat="false" ht="14.25" hidden="false" customHeight="true" outlineLevel="0" collapsed="false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</row>
    <row r="867" customFormat="false" ht="14.25" hidden="false" customHeight="true" outlineLevel="0" collapsed="false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</row>
    <row r="868" customFormat="false" ht="14.25" hidden="false" customHeight="true" outlineLevel="0" collapsed="false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</row>
    <row r="869" customFormat="false" ht="14.25" hidden="false" customHeight="true" outlineLevel="0" collapsed="false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</row>
    <row r="870" customFormat="false" ht="14.25" hidden="false" customHeight="true" outlineLevel="0" collapsed="false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</row>
    <row r="871" customFormat="false" ht="14.25" hidden="false" customHeight="true" outlineLevel="0" collapsed="false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</row>
    <row r="872" customFormat="false" ht="14.25" hidden="false" customHeight="true" outlineLevel="0" collapsed="false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</row>
    <row r="873" customFormat="false" ht="14.25" hidden="false" customHeight="true" outlineLevel="0" collapsed="false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</row>
    <row r="874" customFormat="false" ht="14.25" hidden="false" customHeight="true" outlineLevel="0" collapsed="false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</row>
    <row r="875" customFormat="false" ht="14.25" hidden="false" customHeight="true" outlineLevel="0" collapsed="false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</row>
    <row r="876" customFormat="false" ht="14.25" hidden="false" customHeight="true" outlineLevel="0" collapsed="false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</row>
    <row r="877" customFormat="false" ht="14.25" hidden="false" customHeight="true" outlineLevel="0" collapsed="false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</row>
    <row r="878" customFormat="false" ht="14.25" hidden="false" customHeight="true" outlineLevel="0" collapsed="false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</row>
    <row r="879" customFormat="false" ht="14.25" hidden="false" customHeight="true" outlineLevel="0" collapsed="false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</row>
    <row r="880" customFormat="false" ht="14.25" hidden="false" customHeight="true" outlineLevel="0" collapsed="false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</row>
    <row r="881" customFormat="false" ht="14.25" hidden="false" customHeight="true" outlineLevel="0" collapsed="false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</row>
    <row r="882" customFormat="false" ht="14.25" hidden="false" customHeight="true" outlineLevel="0" collapsed="false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</row>
    <row r="883" customFormat="false" ht="14.25" hidden="false" customHeight="true" outlineLevel="0" collapsed="false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</row>
    <row r="884" customFormat="false" ht="14.25" hidden="false" customHeight="true" outlineLevel="0" collapsed="false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</row>
    <row r="885" customFormat="false" ht="14.25" hidden="false" customHeight="true" outlineLevel="0" collapsed="false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</row>
    <row r="886" customFormat="false" ht="14.25" hidden="false" customHeight="true" outlineLevel="0" collapsed="false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</row>
    <row r="887" customFormat="false" ht="14.25" hidden="false" customHeight="true" outlineLevel="0" collapsed="false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</row>
    <row r="888" customFormat="false" ht="14.25" hidden="false" customHeight="true" outlineLevel="0" collapsed="false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</row>
    <row r="889" customFormat="false" ht="14.25" hidden="false" customHeight="true" outlineLevel="0" collapsed="false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</row>
    <row r="890" customFormat="false" ht="14.25" hidden="false" customHeight="true" outlineLevel="0" collapsed="false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</row>
    <row r="891" customFormat="false" ht="14.25" hidden="false" customHeight="true" outlineLevel="0" collapsed="false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</row>
    <row r="892" customFormat="false" ht="14.25" hidden="false" customHeight="true" outlineLevel="0" collapsed="false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</row>
    <row r="893" customFormat="false" ht="14.25" hidden="false" customHeight="true" outlineLevel="0" collapsed="false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</row>
    <row r="894" customFormat="false" ht="14.25" hidden="false" customHeight="true" outlineLevel="0" collapsed="false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</row>
    <row r="895" customFormat="false" ht="14.25" hidden="false" customHeight="true" outlineLevel="0" collapsed="false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</row>
    <row r="896" customFormat="false" ht="14.25" hidden="false" customHeight="true" outlineLevel="0" collapsed="false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</row>
    <row r="897" customFormat="false" ht="14.25" hidden="false" customHeight="true" outlineLevel="0" collapsed="false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</row>
    <row r="898" customFormat="false" ht="14.25" hidden="false" customHeight="true" outlineLevel="0" collapsed="false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</row>
    <row r="899" customFormat="false" ht="14.25" hidden="false" customHeight="true" outlineLevel="0" collapsed="false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</row>
    <row r="900" customFormat="false" ht="14.25" hidden="false" customHeight="true" outlineLevel="0" collapsed="false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</row>
    <row r="901" customFormat="false" ht="14.25" hidden="false" customHeight="true" outlineLevel="0" collapsed="false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</row>
    <row r="902" customFormat="false" ht="14.25" hidden="false" customHeight="true" outlineLevel="0" collapsed="false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</row>
    <row r="903" customFormat="false" ht="14.25" hidden="false" customHeight="true" outlineLevel="0" collapsed="false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</row>
    <row r="904" customFormat="false" ht="14.25" hidden="false" customHeight="true" outlineLevel="0" collapsed="false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</row>
    <row r="905" customFormat="false" ht="14.25" hidden="false" customHeight="true" outlineLevel="0" collapsed="false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</row>
    <row r="906" customFormat="false" ht="14.25" hidden="false" customHeight="true" outlineLevel="0" collapsed="false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</row>
    <row r="907" customFormat="false" ht="14.25" hidden="false" customHeight="true" outlineLevel="0" collapsed="false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</row>
    <row r="908" customFormat="false" ht="14.25" hidden="false" customHeight="true" outlineLevel="0" collapsed="false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</row>
    <row r="909" customFormat="false" ht="14.25" hidden="false" customHeight="true" outlineLevel="0" collapsed="false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</row>
    <row r="910" customFormat="false" ht="14.25" hidden="false" customHeight="true" outlineLevel="0" collapsed="false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</row>
    <row r="911" customFormat="false" ht="14.25" hidden="false" customHeight="true" outlineLevel="0" collapsed="false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</row>
    <row r="912" customFormat="false" ht="14.25" hidden="false" customHeight="true" outlineLevel="0" collapsed="false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</row>
    <row r="913" customFormat="false" ht="14.25" hidden="false" customHeight="true" outlineLevel="0" collapsed="false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</row>
    <row r="914" customFormat="false" ht="14.25" hidden="false" customHeight="true" outlineLevel="0" collapsed="false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</row>
    <row r="915" customFormat="false" ht="14.25" hidden="false" customHeight="true" outlineLevel="0" collapsed="false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</row>
    <row r="916" customFormat="false" ht="14.25" hidden="false" customHeight="true" outlineLevel="0" collapsed="false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</row>
    <row r="917" customFormat="false" ht="14.25" hidden="false" customHeight="true" outlineLevel="0" collapsed="false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</row>
    <row r="918" customFormat="false" ht="14.25" hidden="false" customHeight="true" outlineLevel="0" collapsed="false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</row>
    <row r="919" customFormat="false" ht="14.25" hidden="false" customHeight="true" outlineLevel="0" collapsed="false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</row>
    <row r="920" customFormat="false" ht="14.25" hidden="false" customHeight="true" outlineLevel="0" collapsed="false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</row>
    <row r="921" customFormat="false" ht="14.25" hidden="false" customHeight="true" outlineLevel="0" collapsed="false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</row>
    <row r="922" customFormat="false" ht="14.25" hidden="false" customHeight="true" outlineLevel="0" collapsed="false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</row>
    <row r="923" customFormat="false" ht="14.25" hidden="false" customHeight="true" outlineLevel="0" collapsed="false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</row>
    <row r="924" customFormat="false" ht="14.25" hidden="false" customHeight="true" outlineLevel="0" collapsed="false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</row>
    <row r="925" customFormat="false" ht="14.25" hidden="false" customHeight="true" outlineLevel="0" collapsed="false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</row>
    <row r="926" customFormat="false" ht="14.25" hidden="false" customHeight="true" outlineLevel="0" collapsed="false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</row>
    <row r="927" customFormat="false" ht="14.25" hidden="false" customHeight="true" outlineLevel="0" collapsed="false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</row>
    <row r="928" customFormat="false" ht="14.25" hidden="false" customHeight="true" outlineLevel="0" collapsed="false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</row>
    <row r="929" customFormat="false" ht="14.25" hidden="false" customHeight="true" outlineLevel="0" collapsed="false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</row>
    <row r="930" customFormat="false" ht="14.25" hidden="false" customHeight="true" outlineLevel="0" collapsed="false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</row>
    <row r="931" customFormat="false" ht="14.25" hidden="false" customHeight="true" outlineLevel="0" collapsed="false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</row>
    <row r="932" customFormat="false" ht="14.25" hidden="false" customHeight="true" outlineLevel="0" collapsed="false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</row>
    <row r="933" customFormat="false" ht="14.25" hidden="false" customHeight="true" outlineLevel="0" collapsed="false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</row>
    <row r="934" customFormat="false" ht="14.25" hidden="false" customHeight="true" outlineLevel="0" collapsed="false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</row>
    <row r="935" customFormat="false" ht="14.25" hidden="false" customHeight="true" outlineLevel="0" collapsed="false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</row>
    <row r="936" customFormat="false" ht="14.25" hidden="false" customHeight="true" outlineLevel="0" collapsed="false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</row>
    <row r="937" customFormat="false" ht="14.25" hidden="false" customHeight="true" outlineLevel="0" collapsed="false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</row>
    <row r="938" customFormat="false" ht="14.25" hidden="false" customHeight="true" outlineLevel="0" collapsed="false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</row>
    <row r="939" customFormat="false" ht="14.25" hidden="false" customHeight="true" outlineLevel="0" collapsed="false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</row>
    <row r="940" customFormat="false" ht="14.25" hidden="false" customHeight="true" outlineLevel="0" collapsed="false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</row>
    <row r="941" customFormat="false" ht="14.25" hidden="false" customHeight="true" outlineLevel="0" collapsed="false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</row>
    <row r="942" customFormat="false" ht="14.25" hidden="false" customHeight="true" outlineLevel="0" collapsed="false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</row>
    <row r="943" customFormat="false" ht="14.25" hidden="false" customHeight="true" outlineLevel="0" collapsed="false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</row>
    <row r="944" customFormat="false" ht="14.25" hidden="false" customHeight="true" outlineLevel="0" collapsed="false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</row>
    <row r="945" customFormat="false" ht="14.25" hidden="false" customHeight="true" outlineLevel="0" collapsed="false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</row>
    <row r="946" customFormat="false" ht="14.25" hidden="false" customHeight="true" outlineLevel="0" collapsed="false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</row>
    <row r="947" customFormat="false" ht="14.25" hidden="false" customHeight="true" outlineLevel="0" collapsed="false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</row>
    <row r="948" customFormat="false" ht="14.25" hidden="false" customHeight="true" outlineLevel="0" collapsed="false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</row>
    <row r="949" customFormat="false" ht="14.25" hidden="false" customHeight="true" outlineLevel="0" collapsed="false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</row>
    <row r="950" customFormat="false" ht="14.25" hidden="false" customHeight="true" outlineLevel="0" collapsed="false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</row>
    <row r="951" customFormat="false" ht="14.25" hidden="false" customHeight="true" outlineLevel="0" collapsed="false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</row>
    <row r="952" customFormat="false" ht="14.25" hidden="false" customHeight="true" outlineLevel="0" collapsed="false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</row>
    <row r="953" customFormat="false" ht="14.25" hidden="false" customHeight="true" outlineLevel="0" collapsed="false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</row>
    <row r="954" customFormat="false" ht="14.25" hidden="false" customHeight="true" outlineLevel="0" collapsed="false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</row>
    <row r="955" customFormat="false" ht="14.25" hidden="false" customHeight="true" outlineLevel="0" collapsed="false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</row>
    <row r="956" customFormat="false" ht="14.25" hidden="false" customHeight="true" outlineLevel="0" collapsed="false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</row>
    <row r="957" customFormat="false" ht="14.25" hidden="false" customHeight="true" outlineLevel="0" collapsed="false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</row>
    <row r="958" customFormat="false" ht="14.25" hidden="false" customHeight="true" outlineLevel="0" collapsed="false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</row>
    <row r="959" customFormat="false" ht="14.25" hidden="false" customHeight="true" outlineLevel="0" collapsed="false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</row>
    <row r="960" customFormat="false" ht="14.25" hidden="false" customHeight="true" outlineLevel="0" collapsed="false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</row>
    <row r="961" customFormat="false" ht="14.25" hidden="false" customHeight="true" outlineLevel="0" collapsed="false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</row>
    <row r="962" customFormat="false" ht="14.25" hidden="false" customHeight="true" outlineLevel="0" collapsed="false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</row>
    <row r="963" customFormat="false" ht="14.25" hidden="false" customHeight="true" outlineLevel="0" collapsed="false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</row>
    <row r="964" customFormat="false" ht="14.25" hidden="false" customHeight="true" outlineLevel="0" collapsed="false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</row>
    <row r="965" customFormat="false" ht="14.25" hidden="false" customHeight="true" outlineLevel="0" collapsed="false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</row>
    <row r="966" customFormat="false" ht="14.25" hidden="false" customHeight="true" outlineLevel="0" collapsed="false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</row>
    <row r="967" customFormat="false" ht="14.25" hidden="false" customHeight="true" outlineLevel="0" collapsed="false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</row>
    <row r="968" customFormat="false" ht="14.25" hidden="false" customHeight="true" outlineLevel="0" collapsed="false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</row>
    <row r="969" customFormat="false" ht="14.25" hidden="false" customHeight="true" outlineLevel="0" collapsed="false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</row>
    <row r="970" customFormat="false" ht="14.25" hidden="false" customHeight="true" outlineLevel="0" collapsed="false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</row>
    <row r="971" customFormat="false" ht="14.25" hidden="false" customHeight="true" outlineLevel="0" collapsed="false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</row>
    <row r="972" customFormat="false" ht="14.25" hidden="false" customHeight="true" outlineLevel="0" collapsed="false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</row>
    <row r="973" customFormat="false" ht="14.25" hidden="false" customHeight="true" outlineLevel="0" collapsed="false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</row>
    <row r="974" customFormat="false" ht="14.25" hidden="false" customHeight="true" outlineLevel="0" collapsed="false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</row>
    <row r="975" customFormat="false" ht="14.25" hidden="false" customHeight="true" outlineLevel="0" collapsed="false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</row>
    <row r="976" customFormat="false" ht="14.25" hidden="false" customHeight="true" outlineLevel="0" collapsed="false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</row>
    <row r="977" customFormat="false" ht="14.25" hidden="false" customHeight="true" outlineLevel="0" collapsed="false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</row>
    <row r="978" customFormat="false" ht="14.25" hidden="false" customHeight="true" outlineLevel="0" collapsed="false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</row>
    <row r="979" customFormat="false" ht="14.25" hidden="false" customHeight="true" outlineLevel="0" collapsed="false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</row>
    <row r="980" customFormat="false" ht="14.25" hidden="false" customHeight="true" outlineLevel="0" collapsed="false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</row>
    <row r="981" customFormat="false" ht="14.25" hidden="false" customHeight="true" outlineLevel="0" collapsed="false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</row>
    <row r="982" customFormat="false" ht="14.25" hidden="false" customHeight="true" outlineLevel="0" collapsed="false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</row>
    <row r="983" customFormat="false" ht="14.25" hidden="false" customHeight="true" outlineLevel="0" collapsed="false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</row>
    <row r="984" customFormat="false" ht="14.25" hidden="false" customHeight="true" outlineLevel="0" collapsed="false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</row>
    <row r="985" customFormat="false" ht="14.25" hidden="false" customHeight="true" outlineLevel="0" collapsed="false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</row>
    <row r="986" customFormat="false" ht="14.25" hidden="false" customHeight="true" outlineLevel="0" collapsed="false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</row>
    <row r="987" customFormat="false" ht="14.25" hidden="false" customHeight="true" outlineLevel="0" collapsed="false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</row>
    <row r="988" customFormat="false" ht="14.25" hidden="false" customHeight="true" outlineLevel="0" collapsed="false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</row>
    <row r="989" customFormat="false" ht="14.25" hidden="false" customHeight="true" outlineLevel="0" collapsed="false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</row>
    <row r="990" customFormat="false" ht="14.25" hidden="false" customHeight="true" outlineLevel="0" collapsed="false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</row>
    <row r="991" customFormat="false" ht="14.25" hidden="false" customHeight="true" outlineLevel="0" collapsed="false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</row>
    <row r="992" customFormat="false" ht="14.25" hidden="false" customHeight="true" outlineLevel="0" collapsed="false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</row>
    <row r="993" customFormat="false" ht="14.25" hidden="false" customHeight="true" outlineLevel="0" collapsed="false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</row>
    <row r="994" customFormat="false" ht="14.25" hidden="false" customHeight="true" outlineLevel="0" collapsed="false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</row>
    <row r="995" customFormat="false" ht="14.25" hidden="false" customHeight="true" outlineLevel="0" collapsed="false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</row>
    <row r="996" customFormat="false" ht="14.25" hidden="false" customHeight="true" outlineLevel="0" collapsed="false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</row>
    <row r="997" customFormat="false" ht="14.25" hidden="false" customHeight="true" outlineLevel="0" collapsed="false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</row>
    <row r="998" customFormat="false" ht="14.25" hidden="false" customHeight="true" outlineLevel="0" collapsed="false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</row>
    <row r="999" customFormat="false" ht="14.25" hidden="false" customHeight="true" outlineLevel="0" collapsed="false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</row>
    <row r="1000" customFormat="false" ht="14.25" hidden="false" customHeight="true" outlineLevel="0" collapsed="false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</row>
  </sheetData>
  <autoFilter ref="A6:AD99">
    <filterColumn colId="0">
      <filters>
        <filter val="Assistente Pleno Controles Internos"/>
        <filter val="Assistente Pleno Administrativo"/>
        <filter val="Assistente Pleno"/>
        <filter val="Assistente Pleno RH"/>
        <filter val="Assistente Pleno de Negócios"/>
        <filter val="Assistente Pleno de Cobrança"/>
        <filter val="Assistente Pleno Financeiro"/>
        <filter val="Assistente Pleno  de Negocio de Cadastro"/>
      </filters>
    </filterColumn>
  </autoFilter>
  <mergeCells count="83">
    <mergeCell ref="A1:J1"/>
    <mergeCell ref="A2:J2"/>
    <mergeCell ref="A3:J3"/>
    <mergeCell ref="B4:J4"/>
    <mergeCell ref="A5:J5"/>
    <mergeCell ref="A101:I101"/>
    <mergeCell ref="A121:I121"/>
    <mergeCell ref="A145:F145"/>
    <mergeCell ref="A146:F146"/>
    <mergeCell ref="A147:F147"/>
    <mergeCell ref="A148:F148"/>
    <mergeCell ref="A149:F149"/>
    <mergeCell ref="A150:F150"/>
    <mergeCell ref="A151:F151"/>
    <mergeCell ref="A152:F152"/>
    <mergeCell ref="A153:F153"/>
    <mergeCell ref="A154:F154"/>
    <mergeCell ref="A155:F155"/>
    <mergeCell ref="A156:F156"/>
    <mergeCell ref="A157:F157"/>
    <mergeCell ref="A158:F158"/>
    <mergeCell ref="A159:F159"/>
    <mergeCell ref="A160:F160"/>
    <mergeCell ref="A161:F161"/>
    <mergeCell ref="A162:F162"/>
    <mergeCell ref="A163:F163"/>
    <mergeCell ref="A164:F164"/>
    <mergeCell ref="A165:F165"/>
    <mergeCell ref="A166:F166"/>
    <mergeCell ref="A167:F167"/>
    <mergeCell ref="A168:F168"/>
    <mergeCell ref="A169:F169"/>
    <mergeCell ref="A170:F170"/>
    <mergeCell ref="A171:F171"/>
    <mergeCell ref="A172:F172"/>
    <mergeCell ref="A173:F173"/>
    <mergeCell ref="A174:F174"/>
    <mergeCell ref="A175:F175"/>
    <mergeCell ref="A176:F176"/>
    <mergeCell ref="A177:F177"/>
    <mergeCell ref="A178:F178"/>
    <mergeCell ref="A179:F179"/>
    <mergeCell ref="A180:F180"/>
    <mergeCell ref="A181:F181"/>
    <mergeCell ref="A182:F182"/>
    <mergeCell ref="A183:F183"/>
    <mergeCell ref="A184:F184"/>
    <mergeCell ref="A185:F185"/>
    <mergeCell ref="A186:F186"/>
    <mergeCell ref="A187:F187"/>
    <mergeCell ref="A188:F188"/>
    <mergeCell ref="A189:F189"/>
    <mergeCell ref="A190:F190"/>
    <mergeCell ref="A191:F191"/>
    <mergeCell ref="A192:F192"/>
    <mergeCell ref="A193:F193"/>
    <mergeCell ref="A194:F194"/>
    <mergeCell ref="A195:F195"/>
    <mergeCell ref="A196:F196"/>
    <mergeCell ref="A197:F197"/>
    <mergeCell ref="A198:F198"/>
    <mergeCell ref="A199:F199"/>
    <mergeCell ref="A200:F200"/>
    <mergeCell ref="A201:F201"/>
    <mergeCell ref="A202:F202"/>
    <mergeCell ref="A203:F203"/>
    <mergeCell ref="A204:F204"/>
    <mergeCell ref="A205:F205"/>
    <mergeCell ref="A206:F206"/>
    <mergeCell ref="A207:F207"/>
    <mergeCell ref="A208:F208"/>
    <mergeCell ref="A209:F209"/>
    <mergeCell ref="A210:F210"/>
    <mergeCell ref="A211:F211"/>
    <mergeCell ref="A212:F212"/>
    <mergeCell ref="A213:F213"/>
    <mergeCell ref="A214:F214"/>
    <mergeCell ref="A215:F215"/>
    <mergeCell ref="A216:F216"/>
    <mergeCell ref="A217:F217"/>
    <mergeCell ref="A218:F218"/>
    <mergeCell ref="A219:F219"/>
    <mergeCell ref="A220:F220"/>
  </mergeCells>
  <dataValidations count="4">
    <dataValidation allowBlank="true" errorStyle="stop" operator="between" showDropDown="false" showErrorMessage="false" showInputMessage="false" sqref="D7:D86 D103:D112 D123:D132" type="list">
      <formula1>"AGP,CLH,CLT,COM,CTD,CTI,DES,DISP,ELE,ESG,EST,EXM,EXQ,EXR,FRQ,REV,VAGO"</formula1>
      <formula2>0</formula2>
    </dataValidation>
    <dataValidation allowBlank="true" errorStyle="stop" operator="between" showDropDown="false" showErrorMessage="false" showInputMessage="false" sqref="B103:B112" type="list">
      <formula1>"FDA,FDA-1,FDA-2,FDA-3,FDA-4"</formula1>
      <formula2>0</formula2>
    </dataValidation>
    <dataValidation allowBlank="true" errorStyle="stop" operator="between" showDropDown="false" showErrorMessage="false" showInputMessage="false" sqref="B7:B86" type="list">
      <formula1>"DAS,DAS-1,DAS-2,DAS-3,DAS-4,DAS-5,CAA-1,CAA-2,CAA-3,CAA-4,CAA-5"</formula1>
      <formula2>0</formula2>
    </dataValidation>
    <dataValidation allowBlank="true" errorStyle="stop" operator="between" showDropDown="false" showErrorMessage="false" showInputMessage="false" sqref="B123:B132" type="list">
      <formula1>"FGS-1,FGS-2,FGS-3,FGA-1,FGA-2,FGA-3"</formula1>
      <formula2>0</formula2>
    </dataValidation>
  </dataValidation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D99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328125" defaultRowHeight="15" zeroHeight="false" outlineLevelRow="0" outlineLevelCol="0"/>
  <cols>
    <col collapsed="false" customWidth="true" hidden="false" outlineLevel="0" max="1" min="1" style="1" width="59.5"/>
    <col collapsed="false" customWidth="true" hidden="false" outlineLevel="0" max="2" min="2" style="1" width="12"/>
    <col collapsed="false" customWidth="true" hidden="false" outlineLevel="0" max="3" min="3" style="1" width="17.37"/>
    <col collapsed="false" customWidth="true" hidden="false" outlineLevel="0" max="4" min="4" style="1" width="14.5"/>
    <col collapsed="false" customWidth="true" hidden="false" outlineLevel="0" max="5" min="5" style="1" width="9.87"/>
    <col collapsed="false" customWidth="true" hidden="false" outlineLevel="0" max="6" min="6" style="1" width="42.75"/>
    <col collapsed="false" customWidth="true" hidden="false" outlineLevel="0" max="7" min="7" style="1" width="19.88"/>
    <col collapsed="false" customWidth="true" hidden="false" outlineLevel="0" max="8" min="8" style="1" width="18.25"/>
    <col collapsed="false" customWidth="true" hidden="false" outlineLevel="0" max="9" min="9" style="1" width="17.88"/>
    <col collapsed="false" customWidth="true" hidden="false" outlineLevel="0" max="10" min="10" style="1" width="15"/>
    <col collapsed="false" customWidth="true" hidden="false" outlineLevel="0" max="11" min="11" style="1" width="8"/>
    <col collapsed="false" customWidth="true" hidden="false" outlineLevel="0" max="12" min="12" style="1" width="15.26"/>
    <col collapsed="false" customWidth="true" hidden="false" outlineLevel="0" max="14" min="13" style="1" width="9.75"/>
    <col collapsed="false" customWidth="true" hidden="false" outlineLevel="0" max="15" min="15" style="1" width="6.5"/>
    <col collapsed="false" customWidth="true" hidden="false" outlineLevel="0" max="16" min="16" style="1" width="9"/>
    <col collapsed="false" customWidth="true" hidden="false" outlineLevel="0" max="17" min="17" style="1" width="43.88"/>
    <col collapsed="false" customWidth="true" hidden="false" outlineLevel="0" max="30" min="18" style="1" width="8"/>
  </cols>
  <sheetData>
    <row r="1" customFormat="false" ht="14.25" hidden="false" customHeight="true" outlineLevel="0" collapsed="false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4"/>
      <c r="AC1" s="4"/>
      <c r="AD1" s="4"/>
    </row>
    <row r="2" customFormat="false" ht="14.25" hidden="false" customHeight="true" outlineLevel="0" collapsed="false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4"/>
      <c r="AC2" s="4"/>
      <c r="AD2" s="4"/>
    </row>
    <row r="3" customFormat="false" ht="14.25" hidden="false" customHeight="true" outlineLevel="0" collapsed="false">
      <c r="A3" s="5" t="s">
        <v>2</v>
      </c>
      <c r="B3" s="5"/>
      <c r="C3" s="5"/>
      <c r="D3" s="5"/>
      <c r="E3" s="5"/>
      <c r="F3" s="5"/>
      <c r="G3" s="5"/>
      <c r="H3" s="5"/>
      <c r="I3" s="5"/>
      <c r="J3" s="5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7"/>
      <c r="AA3" s="7"/>
      <c r="AB3" s="4"/>
      <c r="AC3" s="4"/>
      <c r="AD3" s="4"/>
    </row>
    <row r="4" customFormat="false" ht="14.25" hidden="false" customHeight="true" outlineLevel="0" collapsed="false">
      <c r="A4" s="8" t="s">
        <v>354</v>
      </c>
      <c r="B4" s="9"/>
      <c r="C4" s="9"/>
      <c r="D4" s="9"/>
      <c r="E4" s="9"/>
      <c r="F4" s="9"/>
      <c r="G4" s="9"/>
      <c r="H4" s="9"/>
      <c r="I4" s="9"/>
      <c r="J4" s="9"/>
      <c r="K4" s="10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customFormat="false" ht="15" hidden="false" customHeight="true" outlineLevel="0" collapsed="false">
      <c r="A5" s="11" t="s">
        <v>4</v>
      </c>
      <c r="B5" s="11"/>
      <c r="C5" s="11"/>
      <c r="D5" s="11"/>
      <c r="E5" s="11"/>
      <c r="F5" s="11"/>
      <c r="G5" s="11"/>
      <c r="H5" s="11"/>
      <c r="I5" s="11"/>
      <c r="J5" s="11"/>
      <c r="K5" s="12"/>
      <c r="L5" s="13"/>
      <c r="M5" s="14"/>
      <c r="N5" s="14"/>
      <c r="O5" s="14"/>
      <c r="P5" s="14"/>
      <c r="Q5" s="1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customFormat="false" ht="14.25" hidden="false" customHeight="true" outlineLevel="0" collapsed="false">
      <c r="A6" s="15" t="s">
        <v>5</v>
      </c>
      <c r="B6" s="15" t="s">
        <v>6</v>
      </c>
      <c r="C6" s="15" t="s">
        <v>7</v>
      </c>
      <c r="D6" s="15" t="s">
        <v>8</v>
      </c>
      <c r="E6" s="11" t="s">
        <v>9</v>
      </c>
      <c r="F6" s="15" t="s">
        <v>10</v>
      </c>
      <c r="G6" s="11" t="s">
        <v>11</v>
      </c>
      <c r="H6" s="11" t="s">
        <v>12</v>
      </c>
      <c r="I6" s="11" t="s">
        <v>13</v>
      </c>
      <c r="J6" s="11" t="s">
        <v>14</v>
      </c>
      <c r="K6" s="16"/>
      <c r="L6" s="17"/>
      <c r="M6" s="17"/>
      <c r="N6" s="17"/>
      <c r="O6" s="17"/>
      <c r="P6" s="17"/>
      <c r="Q6" s="18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</row>
    <row r="7" customFormat="false" ht="14.25" hidden="false" customHeight="true" outlineLevel="0" collapsed="false">
      <c r="A7" s="20" t="s">
        <v>15</v>
      </c>
      <c r="B7" s="21" t="s">
        <v>16</v>
      </c>
      <c r="C7" s="21" t="s">
        <v>17</v>
      </c>
      <c r="D7" s="21" t="s">
        <v>18</v>
      </c>
      <c r="E7" s="22" t="n">
        <v>1</v>
      </c>
      <c r="F7" s="20" t="s">
        <v>19</v>
      </c>
      <c r="G7" s="23" t="n">
        <v>0</v>
      </c>
      <c r="H7" s="24" t="n">
        <v>3526.4</v>
      </c>
      <c r="I7" s="24" t="n">
        <v>14105.6</v>
      </c>
      <c r="J7" s="25" t="n">
        <f aca="false">SUM(G7:I7)</f>
        <v>17632</v>
      </c>
      <c r="K7" s="26"/>
      <c r="L7" s="27" t="s">
        <v>20</v>
      </c>
      <c r="M7" s="27"/>
      <c r="N7" s="27"/>
      <c r="O7" s="27"/>
      <c r="P7" s="27"/>
      <c r="Q7" s="26"/>
      <c r="R7" s="28"/>
      <c r="S7" s="28"/>
      <c r="T7" s="28"/>
      <c r="U7" s="28"/>
      <c r="V7" s="28"/>
      <c r="W7" s="28"/>
      <c r="X7" s="28"/>
      <c r="Y7" s="28"/>
      <c r="Z7" s="28"/>
      <c r="AA7" s="10"/>
      <c r="AB7" s="10"/>
      <c r="AC7" s="10"/>
      <c r="AD7" s="10"/>
    </row>
    <row r="8" customFormat="false" ht="14.25" hidden="false" customHeight="true" outlineLevel="0" collapsed="false">
      <c r="A8" s="20" t="s">
        <v>21</v>
      </c>
      <c r="B8" s="21" t="s">
        <v>16</v>
      </c>
      <c r="C8" s="21" t="s">
        <v>17</v>
      </c>
      <c r="D8" s="21" t="s">
        <v>18</v>
      </c>
      <c r="E8" s="22" t="n">
        <v>1</v>
      </c>
      <c r="F8" s="20" t="s">
        <v>22</v>
      </c>
      <c r="G8" s="23" t="n">
        <v>0</v>
      </c>
      <c r="H8" s="24" t="n">
        <v>3016</v>
      </c>
      <c r="I8" s="24" t="n">
        <v>12064</v>
      </c>
      <c r="J8" s="25" t="n">
        <f aca="false">SUM(G8:I8)</f>
        <v>15080</v>
      </c>
      <c r="K8" s="26"/>
      <c r="L8" s="27"/>
      <c r="M8" s="27"/>
      <c r="N8" s="27"/>
      <c r="O8" s="27"/>
      <c r="P8" s="27"/>
      <c r="Q8" s="26"/>
      <c r="R8" s="28"/>
      <c r="S8" s="28"/>
      <c r="T8" s="28"/>
      <c r="U8" s="28"/>
      <c r="V8" s="28"/>
      <c r="W8" s="28"/>
      <c r="X8" s="28"/>
      <c r="Y8" s="28"/>
      <c r="Z8" s="28"/>
      <c r="AA8" s="10"/>
      <c r="AB8" s="10"/>
      <c r="AC8" s="10"/>
      <c r="AD8" s="10"/>
    </row>
    <row r="9" customFormat="false" ht="14.25" hidden="false" customHeight="true" outlineLevel="0" collapsed="false">
      <c r="A9" s="29" t="s">
        <v>23</v>
      </c>
      <c r="B9" s="21" t="s">
        <v>16</v>
      </c>
      <c r="C9" s="21" t="s">
        <v>17</v>
      </c>
      <c r="D9" s="21" t="s">
        <v>18</v>
      </c>
      <c r="E9" s="22" t="n">
        <v>1</v>
      </c>
      <c r="F9" s="20" t="s">
        <v>24</v>
      </c>
      <c r="G9" s="23" t="n">
        <v>0</v>
      </c>
      <c r="H9" s="24" t="n">
        <v>0</v>
      </c>
      <c r="I9" s="24" t="n">
        <v>0</v>
      </c>
      <c r="J9" s="25" t="n">
        <f aca="false">SUM(G9:I9)</f>
        <v>0</v>
      </c>
      <c r="K9" s="26"/>
      <c r="L9" s="30" t="s">
        <v>25</v>
      </c>
      <c r="M9" s="30"/>
      <c r="N9" s="30"/>
      <c r="O9" s="30"/>
      <c r="P9" s="30"/>
      <c r="Q9" s="26"/>
      <c r="R9" s="28"/>
      <c r="S9" s="28"/>
      <c r="T9" s="28"/>
      <c r="U9" s="28"/>
      <c r="V9" s="28"/>
      <c r="W9" s="28"/>
      <c r="X9" s="28"/>
      <c r="Y9" s="28"/>
      <c r="Z9" s="28"/>
      <c r="AA9" s="10"/>
      <c r="AB9" s="10"/>
      <c r="AC9" s="10"/>
      <c r="AD9" s="10"/>
    </row>
    <row r="10" customFormat="false" ht="14.25" hidden="false" customHeight="true" outlineLevel="0" collapsed="false">
      <c r="A10" s="20" t="s">
        <v>26</v>
      </c>
      <c r="B10" s="21" t="s">
        <v>16</v>
      </c>
      <c r="C10" s="21" t="s">
        <v>17</v>
      </c>
      <c r="D10" s="21" t="s">
        <v>27</v>
      </c>
      <c r="E10" s="22" t="n">
        <v>1</v>
      </c>
      <c r="F10" s="20" t="s">
        <v>28</v>
      </c>
      <c r="G10" s="23" t="n">
        <v>0</v>
      </c>
      <c r="H10" s="24" t="n">
        <v>0</v>
      </c>
      <c r="I10" s="24" t="n">
        <v>12064</v>
      </c>
      <c r="J10" s="25" t="n">
        <f aca="false">SUM(G10:I10)</f>
        <v>12064</v>
      </c>
      <c r="K10" s="26"/>
      <c r="L10" s="31" t="s">
        <v>29</v>
      </c>
      <c r="M10" s="32" t="s">
        <v>29</v>
      </c>
      <c r="N10" s="32" t="s">
        <v>30</v>
      </c>
      <c r="O10" s="32" t="s">
        <v>31</v>
      </c>
      <c r="P10" s="33" t="s">
        <v>32</v>
      </c>
      <c r="Q10" s="26"/>
      <c r="R10" s="28"/>
      <c r="S10" s="28"/>
      <c r="T10" s="28"/>
      <c r="U10" s="28"/>
      <c r="V10" s="28"/>
      <c r="W10" s="28"/>
      <c r="X10" s="28"/>
      <c r="Y10" s="28"/>
      <c r="Z10" s="28"/>
      <c r="AA10" s="10"/>
      <c r="AB10" s="10"/>
      <c r="AC10" s="10"/>
      <c r="AD10" s="10"/>
    </row>
    <row r="11" customFormat="false" ht="14.25" hidden="false" customHeight="true" outlineLevel="0" collapsed="false">
      <c r="A11" s="20" t="s">
        <v>33</v>
      </c>
      <c r="B11" s="21" t="s">
        <v>34</v>
      </c>
      <c r="C11" s="21" t="s">
        <v>17</v>
      </c>
      <c r="D11" s="21" t="s">
        <v>18</v>
      </c>
      <c r="E11" s="22" t="n">
        <v>1</v>
      </c>
      <c r="F11" s="20" t="s">
        <v>35</v>
      </c>
      <c r="G11" s="23" t="n">
        <v>0</v>
      </c>
      <c r="H11" s="24" t="n">
        <v>1695.65</v>
      </c>
      <c r="I11" s="24" t="n">
        <v>6782.62</v>
      </c>
      <c r="J11" s="25" t="n">
        <f aca="false">SUM(G11:I11)</f>
        <v>8478.27</v>
      </c>
      <c r="K11" s="26"/>
      <c r="L11" s="34" t="s">
        <v>15</v>
      </c>
      <c r="M11" s="35" t="n">
        <f aca="false">COUNTIFS($B$7:$B$95,P11,$A$7:$A$95,"=Presidente")</f>
        <v>1</v>
      </c>
      <c r="N11" s="35" t="n">
        <f aca="false">COUNTIFS($B$7:$B$95,P11,$A$7:$A$95,"=Presidente",$D$7:$D$95,"&lt;&gt;VAGO")</f>
        <v>1</v>
      </c>
      <c r="O11" s="35" t="n">
        <f aca="false">COUNTIFS($B$7:$B$95,P11,$A$7:$A$95,"&lt;&gt;Presidente",$D$7:$D$95,"=VAGO")</f>
        <v>0</v>
      </c>
      <c r="P11" s="36" t="s">
        <v>16</v>
      </c>
      <c r="Q11" s="26"/>
      <c r="R11" s="28"/>
      <c r="S11" s="28"/>
      <c r="T11" s="28"/>
      <c r="U11" s="28"/>
      <c r="V11" s="28"/>
      <c r="W11" s="28"/>
      <c r="X11" s="28"/>
      <c r="Y11" s="28"/>
      <c r="Z11" s="28"/>
      <c r="AA11" s="10"/>
      <c r="AB11" s="10"/>
      <c r="AC11" s="10"/>
      <c r="AD11" s="10"/>
    </row>
    <row r="12" customFormat="false" ht="14.25" hidden="false" customHeight="true" outlineLevel="0" collapsed="false">
      <c r="A12" s="20" t="s">
        <v>36</v>
      </c>
      <c r="B12" s="21" t="s">
        <v>34</v>
      </c>
      <c r="C12" s="21" t="s">
        <v>17</v>
      </c>
      <c r="D12" s="21" t="s">
        <v>18</v>
      </c>
      <c r="E12" s="22" t="n">
        <v>1</v>
      </c>
      <c r="F12" s="20" t="s">
        <v>37</v>
      </c>
      <c r="G12" s="23" t="n">
        <v>0</v>
      </c>
      <c r="H12" s="24" t="n">
        <v>1695.65</v>
      </c>
      <c r="I12" s="24" t="n">
        <v>6782.62</v>
      </c>
      <c r="J12" s="25" t="n">
        <f aca="false">SUM(G12:I12)</f>
        <v>8478.27</v>
      </c>
      <c r="K12" s="26"/>
      <c r="L12" s="34" t="s">
        <v>38</v>
      </c>
      <c r="M12" s="35" t="n">
        <f aca="false">COUNTIFS($B$7:$B$95,P12,$A$7:$A$95,"&lt;&gt;Presidente")</f>
        <v>3</v>
      </c>
      <c r="N12" s="35" t="n">
        <f aca="false">COUNTIFS($B$7:$B$95,P12,$A$7:$A$95,"&lt;&gt;Presidente",$D$7:$D$95,"&lt;&gt;VAGO")</f>
        <v>3</v>
      </c>
      <c r="O12" s="35" t="n">
        <f aca="false">COUNTIFS($B$7:$B$95,P12,$A$7:$A$95,"&lt;&gt;Presidente",$D$7:$D$95,"=VAGO")</f>
        <v>0</v>
      </c>
      <c r="P12" s="36" t="s">
        <v>16</v>
      </c>
      <c r="Q12" s="26"/>
      <c r="R12" s="28"/>
      <c r="S12" s="28"/>
      <c r="T12" s="28"/>
      <c r="U12" s="28"/>
      <c r="V12" s="28"/>
      <c r="W12" s="28"/>
      <c r="X12" s="28"/>
      <c r="Y12" s="28"/>
      <c r="Z12" s="28"/>
      <c r="AA12" s="10"/>
      <c r="AB12" s="10"/>
      <c r="AC12" s="10"/>
      <c r="AD12" s="10"/>
    </row>
    <row r="13" customFormat="false" ht="14.25" hidden="false" customHeight="true" outlineLevel="0" collapsed="false">
      <c r="A13" s="20" t="s">
        <v>39</v>
      </c>
      <c r="B13" s="37" t="s">
        <v>34</v>
      </c>
      <c r="C13" s="37" t="s">
        <v>17</v>
      </c>
      <c r="D13" s="37" t="s">
        <v>18</v>
      </c>
      <c r="E13" s="38" t="n">
        <v>1</v>
      </c>
      <c r="F13" s="20" t="s">
        <v>40</v>
      </c>
      <c r="G13" s="39" t="n">
        <v>0</v>
      </c>
      <c r="H13" s="40" t="n">
        <v>1695.65</v>
      </c>
      <c r="I13" s="40" t="n">
        <v>6782.62</v>
      </c>
      <c r="J13" s="41" t="n">
        <f aca="false">SUM(G13:I13)</f>
        <v>8478.27</v>
      </c>
      <c r="K13" s="12"/>
      <c r="L13" s="34" t="s">
        <v>41</v>
      </c>
      <c r="M13" s="35" t="n">
        <f aca="false">COUNTIFS($B$7:$B$95,P13)</f>
        <v>6</v>
      </c>
      <c r="N13" s="35" t="n">
        <f aca="false">COUNTIFS($B$7:$B$95,P13,$D$7:$D$95,"&lt;&gt;VAGO")</f>
        <v>6</v>
      </c>
      <c r="O13" s="35" t="n">
        <f aca="false">COUNTIFS($B$7:$B$95,P13,$D$7:$D$95,"=VAGO")</f>
        <v>0</v>
      </c>
      <c r="P13" s="36" t="s">
        <v>34</v>
      </c>
      <c r="Q13" s="12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</row>
    <row r="14" customFormat="false" ht="14.25" hidden="false" customHeight="true" outlineLevel="0" collapsed="false">
      <c r="A14" s="20" t="s">
        <v>42</v>
      </c>
      <c r="B14" s="21" t="s">
        <v>34</v>
      </c>
      <c r="C14" s="21" t="s">
        <v>17</v>
      </c>
      <c r="D14" s="21" t="s">
        <v>18</v>
      </c>
      <c r="E14" s="22" t="n">
        <v>1</v>
      </c>
      <c r="F14" s="20" t="s">
        <v>43</v>
      </c>
      <c r="G14" s="23" t="n">
        <v>0</v>
      </c>
      <c r="H14" s="24" t="n">
        <v>1695.65</v>
      </c>
      <c r="I14" s="24" t="n">
        <v>6782.62</v>
      </c>
      <c r="J14" s="25" t="n">
        <f aca="false">SUM(G14:I14)</f>
        <v>8478.27</v>
      </c>
      <c r="K14" s="26"/>
      <c r="L14" s="34" t="s">
        <v>44</v>
      </c>
      <c r="M14" s="35" t="n">
        <f aca="false">COUNTIFS($B$7:$B$95,P14)</f>
        <v>11</v>
      </c>
      <c r="N14" s="35" t="n">
        <f aca="false">COUNTIFS($B$7:$B$95,P14,$D$7:$D$95,"&lt;&gt;VAGO")</f>
        <v>11</v>
      </c>
      <c r="O14" s="35" t="n">
        <f aca="false">COUNTIFS($B$7:$B$95,P14,$D$7:$D$95,"=VAGO")</f>
        <v>0</v>
      </c>
      <c r="P14" s="36" t="s">
        <v>45</v>
      </c>
      <c r="Q14" s="26"/>
      <c r="R14" s="28"/>
      <c r="S14" s="28"/>
      <c r="T14" s="28"/>
      <c r="U14" s="28"/>
      <c r="V14" s="28"/>
      <c r="W14" s="28"/>
      <c r="X14" s="28"/>
      <c r="Y14" s="28"/>
      <c r="Z14" s="28"/>
      <c r="AA14" s="10"/>
      <c r="AB14" s="10"/>
      <c r="AC14" s="10"/>
      <c r="AD14" s="10"/>
    </row>
    <row r="15" customFormat="false" ht="14.25" hidden="false" customHeight="true" outlineLevel="0" collapsed="false">
      <c r="A15" s="20" t="s">
        <v>46</v>
      </c>
      <c r="B15" s="21" t="s">
        <v>34</v>
      </c>
      <c r="C15" s="21" t="s">
        <v>17</v>
      </c>
      <c r="D15" s="21" t="s">
        <v>27</v>
      </c>
      <c r="E15" s="22" t="n">
        <v>1</v>
      </c>
      <c r="F15" s="20" t="s">
        <v>47</v>
      </c>
      <c r="G15" s="23" t="n">
        <v>0</v>
      </c>
      <c r="H15" s="24" t="n">
        <v>0</v>
      </c>
      <c r="I15" s="24" t="n">
        <v>6782.62</v>
      </c>
      <c r="J15" s="25" t="n">
        <f aca="false">SUM(G15:I15)</f>
        <v>6782.62</v>
      </c>
      <c r="K15" s="26"/>
      <c r="L15" s="34" t="s">
        <v>48</v>
      </c>
      <c r="M15" s="35" t="n">
        <f aca="false">COUNTIFS($B$7:$B$95,P15)</f>
        <v>5</v>
      </c>
      <c r="N15" s="35" t="n">
        <f aca="false">COUNTIFS($B$7:$B$95,P15,$D$7:$D$95,"&lt;&gt;VAGO")</f>
        <v>4</v>
      </c>
      <c r="O15" s="35" t="n">
        <f aca="false">COUNTIFS($B$7:$B$95,P15,$D$7:$D$95,"=VAGO")</f>
        <v>1</v>
      </c>
      <c r="P15" s="36" t="s">
        <v>49</v>
      </c>
      <c r="Q15" s="26"/>
      <c r="R15" s="28"/>
      <c r="S15" s="28"/>
      <c r="T15" s="28"/>
      <c r="U15" s="28"/>
      <c r="V15" s="28"/>
      <c r="W15" s="28"/>
      <c r="X15" s="28"/>
      <c r="Y15" s="28"/>
      <c r="Z15" s="28"/>
      <c r="AA15" s="10"/>
      <c r="AB15" s="10"/>
      <c r="AC15" s="10"/>
      <c r="AD15" s="10"/>
    </row>
    <row r="16" customFormat="false" ht="14.25" hidden="false" customHeight="true" outlineLevel="0" collapsed="false">
      <c r="A16" s="20" t="s">
        <v>50</v>
      </c>
      <c r="B16" s="21" t="s">
        <v>34</v>
      </c>
      <c r="C16" s="21" t="s">
        <v>17</v>
      </c>
      <c r="D16" s="21" t="s">
        <v>18</v>
      </c>
      <c r="E16" s="22" t="n">
        <v>1</v>
      </c>
      <c r="F16" s="20" t="s">
        <v>51</v>
      </c>
      <c r="G16" s="23" t="n">
        <v>0</v>
      </c>
      <c r="H16" s="24" t="n">
        <v>1695.65</v>
      </c>
      <c r="I16" s="24" t="n">
        <v>6782.62</v>
      </c>
      <c r="J16" s="25" t="n">
        <f aca="false">SUM(G16:I16)</f>
        <v>8478.27</v>
      </c>
      <c r="K16" s="26"/>
      <c r="L16" s="34" t="s">
        <v>52</v>
      </c>
      <c r="M16" s="35" t="n">
        <f aca="false">COUNTIFS($B$7:$B$95,P16)</f>
        <v>22</v>
      </c>
      <c r="N16" s="35" t="n">
        <f aca="false">COUNTIFS($B$7:$B$95,P16,$D$7:$D$95,"&lt;&gt;VAGO")</f>
        <v>21</v>
      </c>
      <c r="O16" s="35" t="n">
        <f aca="false">COUNTIFS($B$7:$B$95,P16,$D$7:$D$95,"=VAGO")</f>
        <v>1</v>
      </c>
      <c r="P16" s="36" t="s">
        <v>53</v>
      </c>
      <c r="Q16" s="26"/>
      <c r="R16" s="28"/>
      <c r="S16" s="28"/>
      <c r="T16" s="28"/>
      <c r="U16" s="28"/>
      <c r="V16" s="28"/>
      <c r="W16" s="28"/>
      <c r="X16" s="28"/>
      <c r="Y16" s="28"/>
      <c r="Z16" s="28"/>
      <c r="AA16" s="10"/>
      <c r="AB16" s="10"/>
      <c r="AC16" s="10"/>
      <c r="AD16" s="10"/>
    </row>
    <row r="17" customFormat="false" ht="14.25" hidden="false" customHeight="true" outlineLevel="0" collapsed="false">
      <c r="A17" s="20" t="s">
        <v>54</v>
      </c>
      <c r="B17" s="21" t="s">
        <v>45</v>
      </c>
      <c r="C17" s="21" t="s">
        <v>17</v>
      </c>
      <c r="D17" s="21" t="s">
        <v>18</v>
      </c>
      <c r="E17" s="22" t="n">
        <v>1</v>
      </c>
      <c r="F17" s="20" t="s">
        <v>55</v>
      </c>
      <c r="G17" s="23" t="n">
        <v>0</v>
      </c>
      <c r="H17" s="24" t="n">
        <v>1310.28</v>
      </c>
      <c r="I17" s="24" t="n">
        <v>5241.11</v>
      </c>
      <c r="J17" s="25" t="n">
        <f aca="false">SUM(G17:I17)</f>
        <v>6551.39</v>
      </c>
      <c r="K17" s="26"/>
      <c r="L17" s="34" t="s">
        <v>56</v>
      </c>
      <c r="M17" s="35" t="n">
        <f aca="false">COUNTIFS($B$7:$B$95,P17)</f>
        <v>10</v>
      </c>
      <c r="N17" s="35" t="n">
        <f aca="false">COUNTIFS($B$7:$B$95,P17,$D$7:$D$95,"&lt;&gt;VAGO")</f>
        <v>10</v>
      </c>
      <c r="O17" s="35" t="n">
        <f aca="false">COUNTIFS($B$7:$B$95,P17,$D$7:$D$95,"=VAGO")</f>
        <v>0</v>
      </c>
      <c r="P17" s="36" t="s">
        <v>57</v>
      </c>
      <c r="Q17" s="26"/>
      <c r="R17" s="28"/>
      <c r="S17" s="28"/>
      <c r="T17" s="28"/>
      <c r="U17" s="28"/>
      <c r="V17" s="28"/>
      <c r="W17" s="28"/>
      <c r="X17" s="28"/>
      <c r="Y17" s="28"/>
      <c r="Z17" s="28"/>
      <c r="AA17" s="10"/>
      <c r="AB17" s="10"/>
      <c r="AC17" s="10"/>
      <c r="AD17" s="10"/>
    </row>
    <row r="18" customFormat="false" ht="14.25" hidden="false" customHeight="true" outlineLevel="0" collapsed="false">
      <c r="A18" s="20" t="s">
        <v>58</v>
      </c>
      <c r="B18" s="21" t="s">
        <v>45</v>
      </c>
      <c r="C18" s="21" t="s">
        <v>17</v>
      </c>
      <c r="D18" s="21" t="s">
        <v>18</v>
      </c>
      <c r="E18" s="22" t="n">
        <v>1</v>
      </c>
      <c r="F18" s="20" t="s">
        <v>59</v>
      </c>
      <c r="G18" s="23" t="n">
        <v>0</v>
      </c>
      <c r="H18" s="24" t="n">
        <v>1310.28</v>
      </c>
      <c r="I18" s="24" t="n">
        <v>5241.11</v>
      </c>
      <c r="J18" s="25" t="n">
        <f aca="false">SUM(G18:I18)</f>
        <v>6551.39</v>
      </c>
      <c r="K18" s="26"/>
      <c r="L18" s="34" t="s">
        <v>60</v>
      </c>
      <c r="M18" s="35" t="n">
        <f aca="false">COUNTIFS($B$7:$B$95,P18)</f>
        <v>11</v>
      </c>
      <c r="N18" s="35" t="n">
        <f aca="false">COUNTIFS($B$7:$B$95,P18,$D$7:$D$95,"&lt;&gt;VAGO")</f>
        <v>11</v>
      </c>
      <c r="O18" s="35" t="n">
        <f aca="false">COUNTIFS($B$7:$B$95,P18,$D$7:$D$95,"=VAGO")</f>
        <v>0</v>
      </c>
      <c r="P18" s="36" t="s">
        <v>61</v>
      </c>
      <c r="Q18" s="26"/>
      <c r="R18" s="28"/>
      <c r="S18" s="28"/>
      <c r="T18" s="28"/>
      <c r="U18" s="28"/>
      <c r="V18" s="28"/>
      <c r="W18" s="28"/>
      <c r="X18" s="28"/>
      <c r="Y18" s="28"/>
      <c r="Z18" s="28"/>
      <c r="AA18" s="10"/>
      <c r="AB18" s="10"/>
      <c r="AC18" s="10"/>
      <c r="AD18" s="10"/>
    </row>
    <row r="19" customFormat="false" ht="14.25" hidden="false" customHeight="true" outlineLevel="0" collapsed="false">
      <c r="A19" s="20" t="s">
        <v>62</v>
      </c>
      <c r="B19" s="37" t="s">
        <v>45</v>
      </c>
      <c r="C19" s="37" t="s">
        <v>17</v>
      </c>
      <c r="D19" s="37" t="s">
        <v>27</v>
      </c>
      <c r="E19" s="22" t="n">
        <v>1</v>
      </c>
      <c r="F19" s="20" t="s">
        <v>63</v>
      </c>
      <c r="G19" s="39" t="n">
        <v>0</v>
      </c>
      <c r="H19" s="40" t="n">
        <v>0</v>
      </c>
      <c r="I19" s="40" t="n">
        <v>5241.11</v>
      </c>
      <c r="J19" s="25" t="n">
        <f aca="false">SUM(G19:I19)</f>
        <v>5241.11</v>
      </c>
      <c r="K19" s="12"/>
      <c r="L19" s="34" t="s">
        <v>64</v>
      </c>
      <c r="M19" s="35" t="n">
        <f aca="false">COUNTIFS($B$7:$B$95,P19)</f>
        <v>11</v>
      </c>
      <c r="N19" s="35" t="n">
        <f aca="false">COUNTIFS($B$7:$B$95,P19,$D$7:$D$95,"&lt;&gt;VAGO")</f>
        <v>9</v>
      </c>
      <c r="O19" s="35" t="n">
        <f aca="false">COUNTIFS($B$7:$B$95,P19,$D$7:$D$95,"=VAGO")</f>
        <v>2</v>
      </c>
      <c r="P19" s="36" t="s">
        <v>65</v>
      </c>
      <c r="Q19" s="12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</row>
    <row r="20" customFormat="false" ht="14.25" hidden="false" customHeight="true" outlineLevel="0" collapsed="false">
      <c r="A20" s="29" t="s">
        <v>66</v>
      </c>
      <c r="B20" s="21" t="s">
        <v>45</v>
      </c>
      <c r="C20" s="21" t="s">
        <v>17</v>
      </c>
      <c r="D20" s="21" t="s">
        <v>18</v>
      </c>
      <c r="E20" s="22" t="n">
        <v>1</v>
      </c>
      <c r="F20" s="20" t="s">
        <v>67</v>
      </c>
      <c r="G20" s="23" t="n">
        <v>0</v>
      </c>
      <c r="H20" s="24" t="n">
        <v>1310.28</v>
      </c>
      <c r="I20" s="24" t="n">
        <v>5241.11</v>
      </c>
      <c r="J20" s="25" t="n">
        <f aca="false">SUM(G20:I20)</f>
        <v>6551.39</v>
      </c>
      <c r="K20" s="26"/>
      <c r="L20" s="42" t="s">
        <v>68</v>
      </c>
      <c r="M20" s="43" t="n">
        <f aca="false">COUNTIFS($B$7:$B$95,P20)</f>
        <v>6</v>
      </c>
      <c r="N20" s="43" t="n">
        <f aca="false">COUNTIFS($B$7:$B$95,P20,$D$7:$D$95,"&lt;&gt;VAGO")</f>
        <v>2</v>
      </c>
      <c r="O20" s="43" t="n">
        <f aca="false">COUNTIFS($B$7:$B$95,P20,$D$7:$D$95,"=VAGO")</f>
        <v>4</v>
      </c>
      <c r="P20" s="44" t="s">
        <v>69</v>
      </c>
      <c r="Q20" s="26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</row>
    <row r="21" customFormat="false" ht="14.25" hidden="false" customHeight="true" outlineLevel="0" collapsed="false">
      <c r="A21" s="20" t="s">
        <v>70</v>
      </c>
      <c r="B21" s="21" t="s">
        <v>45</v>
      </c>
      <c r="C21" s="21" t="s">
        <v>17</v>
      </c>
      <c r="D21" s="21" t="s">
        <v>18</v>
      </c>
      <c r="E21" s="22" t="n">
        <v>1</v>
      </c>
      <c r="F21" s="20" t="s">
        <v>71</v>
      </c>
      <c r="G21" s="23" t="n">
        <v>0</v>
      </c>
      <c r="H21" s="24" t="n">
        <v>1310.28</v>
      </c>
      <c r="I21" s="24" t="n">
        <v>5241.11</v>
      </c>
      <c r="J21" s="25" t="n">
        <f aca="false">SUM(G21:I21)</f>
        <v>6551.39</v>
      </c>
      <c r="K21" s="26"/>
      <c r="L21" s="42" t="s">
        <v>72</v>
      </c>
      <c r="M21" s="43" t="n">
        <f aca="false">COUNTIFS($B$7:$B$95,P21)</f>
        <v>2</v>
      </c>
      <c r="N21" s="43" t="n">
        <f aca="false">COUNTIFS($B$7:$B$95,P21,$D$7:$D$95,"&lt;&gt;VAGO")</f>
        <v>1</v>
      </c>
      <c r="O21" s="43" t="n">
        <f aca="false">COUNTIFS($B$7:$B$95,P21,$D$7:$D$95,"=VAGO")</f>
        <v>1</v>
      </c>
      <c r="P21" s="44" t="s">
        <v>73</v>
      </c>
      <c r="Q21" s="26"/>
      <c r="R21" s="28"/>
      <c r="S21" s="28"/>
      <c r="T21" s="28"/>
      <c r="U21" s="28"/>
      <c r="V21" s="28"/>
      <c r="W21" s="28"/>
      <c r="X21" s="28"/>
      <c r="Y21" s="28"/>
      <c r="Z21" s="28"/>
      <c r="AA21" s="10"/>
      <c r="AB21" s="10"/>
      <c r="AC21" s="10"/>
      <c r="AD21" s="10"/>
    </row>
    <row r="22" customFormat="false" ht="14.25" hidden="false" customHeight="true" outlineLevel="0" collapsed="false">
      <c r="A22" s="20" t="s">
        <v>66</v>
      </c>
      <c r="B22" s="21" t="s">
        <v>45</v>
      </c>
      <c r="C22" s="21" t="s">
        <v>17</v>
      </c>
      <c r="D22" s="21" t="s">
        <v>18</v>
      </c>
      <c r="E22" s="22" t="n">
        <v>1</v>
      </c>
      <c r="F22" s="20" t="s">
        <v>74</v>
      </c>
      <c r="G22" s="23" t="n">
        <v>0</v>
      </c>
      <c r="H22" s="24" t="n">
        <v>1310.28</v>
      </c>
      <c r="I22" s="24" t="n">
        <v>5241.11</v>
      </c>
      <c r="J22" s="25" t="n">
        <f aca="false">SUM(G22:I22)</f>
        <v>6551.39</v>
      </c>
      <c r="K22" s="26"/>
      <c r="L22" s="45" t="s">
        <v>75</v>
      </c>
      <c r="M22" s="46" t="n">
        <f aca="false">SUM(M11:M19)</f>
        <v>80</v>
      </c>
      <c r="N22" s="46" t="n">
        <f aca="false">SUM(N11:N19)</f>
        <v>76</v>
      </c>
      <c r="O22" s="46" t="n">
        <f aca="false">SUM(O11:O19)</f>
        <v>4</v>
      </c>
      <c r="P22" s="47"/>
      <c r="Q22" s="26"/>
      <c r="R22" s="28"/>
      <c r="S22" s="28"/>
      <c r="T22" s="28"/>
      <c r="U22" s="28"/>
      <c r="V22" s="28"/>
      <c r="W22" s="28"/>
      <c r="X22" s="28"/>
      <c r="Y22" s="28"/>
      <c r="Z22" s="28"/>
      <c r="AA22" s="10"/>
      <c r="AB22" s="10"/>
      <c r="AC22" s="10"/>
      <c r="AD22" s="10"/>
    </row>
    <row r="23" customFormat="false" ht="14.25" hidden="false" customHeight="true" outlineLevel="0" collapsed="false">
      <c r="A23" s="20" t="s">
        <v>76</v>
      </c>
      <c r="B23" s="21" t="s">
        <v>45</v>
      </c>
      <c r="C23" s="21" t="s">
        <v>17</v>
      </c>
      <c r="D23" s="21" t="s">
        <v>18</v>
      </c>
      <c r="E23" s="22" t="n">
        <v>1</v>
      </c>
      <c r="F23" s="20" t="s">
        <v>77</v>
      </c>
      <c r="G23" s="23" t="n">
        <v>0</v>
      </c>
      <c r="H23" s="24" t="n">
        <v>1310.28</v>
      </c>
      <c r="I23" s="24" t="n">
        <v>5241.11</v>
      </c>
      <c r="J23" s="25" t="n">
        <f aca="false">SUM(G23:I23)</f>
        <v>6551.39</v>
      </c>
      <c r="K23" s="26"/>
      <c r="L23" s="26"/>
      <c r="M23" s="26"/>
      <c r="N23" s="26"/>
      <c r="O23" s="26"/>
      <c r="P23" s="26"/>
      <c r="Q23" s="26"/>
      <c r="R23" s="28"/>
      <c r="S23" s="28"/>
      <c r="T23" s="28"/>
      <c r="U23" s="28"/>
      <c r="V23" s="28"/>
      <c r="W23" s="28"/>
      <c r="X23" s="28"/>
      <c r="Y23" s="28"/>
      <c r="Z23" s="28"/>
      <c r="AA23" s="10"/>
      <c r="AB23" s="10"/>
      <c r="AC23" s="10"/>
      <c r="AD23" s="10"/>
    </row>
    <row r="24" customFormat="false" ht="14.25" hidden="false" customHeight="true" outlineLevel="0" collapsed="false">
      <c r="A24" s="20" t="s">
        <v>78</v>
      </c>
      <c r="B24" s="21" t="s">
        <v>45</v>
      </c>
      <c r="C24" s="21" t="s">
        <v>17</v>
      </c>
      <c r="D24" s="21" t="s">
        <v>27</v>
      </c>
      <c r="E24" s="22" t="n">
        <v>1</v>
      </c>
      <c r="F24" s="20" t="s">
        <v>79</v>
      </c>
      <c r="G24" s="23" t="n">
        <v>0</v>
      </c>
      <c r="H24" s="24" t="n">
        <v>0</v>
      </c>
      <c r="I24" s="24" t="n">
        <v>5241.11</v>
      </c>
      <c r="J24" s="25" t="n">
        <f aca="false">SUM(G24:I24)</f>
        <v>5241.11</v>
      </c>
      <c r="K24" s="26"/>
      <c r="L24" s="26"/>
      <c r="M24" s="26"/>
      <c r="N24" s="26"/>
      <c r="O24" s="26"/>
      <c r="P24" s="26"/>
      <c r="Q24" s="26"/>
      <c r="R24" s="28"/>
      <c r="S24" s="28"/>
      <c r="T24" s="28"/>
      <c r="U24" s="28"/>
      <c r="V24" s="28"/>
      <c r="W24" s="28"/>
      <c r="X24" s="28"/>
      <c r="Y24" s="28"/>
      <c r="Z24" s="28"/>
      <c r="AA24" s="10"/>
      <c r="AB24" s="10"/>
      <c r="AC24" s="10"/>
      <c r="AD24" s="10"/>
    </row>
    <row r="25" customFormat="false" ht="14.25" hidden="false" customHeight="true" outlineLevel="0" collapsed="false">
      <c r="A25" s="20" t="s">
        <v>80</v>
      </c>
      <c r="B25" s="21" t="s">
        <v>45</v>
      </c>
      <c r="C25" s="21" t="s">
        <v>17</v>
      </c>
      <c r="D25" s="21" t="s">
        <v>18</v>
      </c>
      <c r="E25" s="22" t="n">
        <v>1</v>
      </c>
      <c r="F25" s="20" t="s">
        <v>81</v>
      </c>
      <c r="G25" s="23" t="n">
        <v>0</v>
      </c>
      <c r="H25" s="24" t="n">
        <v>1310.28</v>
      </c>
      <c r="I25" s="24" t="n">
        <v>5241.11</v>
      </c>
      <c r="J25" s="25" t="n">
        <f aca="false">SUM(G25:I25)</f>
        <v>6551.39</v>
      </c>
      <c r="K25" s="26"/>
      <c r="L25" s="26"/>
      <c r="M25" s="26"/>
      <c r="N25" s="26"/>
      <c r="O25" s="26"/>
      <c r="P25" s="26"/>
      <c r="Q25" s="26"/>
      <c r="R25" s="28"/>
      <c r="S25" s="28"/>
      <c r="T25" s="28"/>
      <c r="U25" s="28"/>
      <c r="V25" s="28"/>
      <c r="W25" s="28"/>
      <c r="X25" s="28"/>
      <c r="Y25" s="28"/>
      <c r="Z25" s="28"/>
      <c r="AA25" s="10"/>
      <c r="AB25" s="10"/>
      <c r="AC25" s="10"/>
      <c r="AD25" s="10"/>
    </row>
    <row r="26" customFormat="false" ht="14.25" hidden="false" customHeight="true" outlineLevel="0" collapsed="false">
      <c r="A26" s="20" t="s">
        <v>82</v>
      </c>
      <c r="B26" s="37" t="s">
        <v>45</v>
      </c>
      <c r="C26" s="37" t="s">
        <v>17</v>
      </c>
      <c r="D26" s="37" t="s">
        <v>27</v>
      </c>
      <c r="E26" s="38" t="n">
        <v>1</v>
      </c>
      <c r="F26" s="20" t="s">
        <v>83</v>
      </c>
      <c r="G26" s="39" t="n">
        <v>0</v>
      </c>
      <c r="H26" s="40" t="n">
        <v>0</v>
      </c>
      <c r="I26" s="40" t="n">
        <v>5241.11</v>
      </c>
      <c r="J26" s="41" t="n">
        <f aca="false">SUM(G26:I26)</f>
        <v>5241.11</v>
      </c>
      <c r="K26" s="26"/>
      <c r="L26" s="26"/>
      <c r="M26" s="26"/>
      <c r="N26" s="26"/>
      <c r="O26" s="26"/>
      <c r="P26" s="26"/>
      <c r="Q26" s="26"/>
      <c r="R26" s="28"/>
      <c r="S26" s="28"/>
      <c r="T26" s="28"/>
      <c r="U26" s="28"/>
      <c r="V26" s="28"/>
      <c r="W26" s="28"/>
      <c r="X26" s="28"/>
      <c r="Y26" s="28"/>
      <c r="Z26" s="28"/>
      <c r="AA26" s="10"/>
      <c r="AB26" s="10"/>
      <c r="AC26" s="10"/>
      <c r="AD26" s="10"/>
    </row>
    <row r="27" customFormat="false" ht="14.25" hidden="false" customHeight="true" outlineLevel="0" collapsed="false">
      <c r="A27" s="29" t="s">
        <v>84</v>
      </c>
      <c r="B27" s="21" t="s">
        <v>45</v>
      </c>
      <c r="C27" s="21" t="s">
        <v>17</v>
      </c>
      <c r="D27" s="21" t="s">
        <v>18</v>
      </c>
      <c r="E27" s="38" t="n">
        <v>1</v>
      </c>
      <c r="F27" s="20" t="s">
        <v>85</v>
      </c>
      <c r="G27" s="23" t="n">
        <v>0</v>
      </c>
      <c r="H27" s="24" t="n">
        <v>1079.06</v>
      </c>
      <c r="I27" s="24" t="n">
        <v>4316.21</v>
      </c>
      <c r="J27" s="41" t="n">
        <f aca="false">SUM(G27:I27)</f>
        <v>5395.27</v>
      </c>
      <c r="K27" s="12"/>
      <c r="L27" s="12"/>
      <c r="M27" s="12"/>
      <c r="N27" s="12"/>
      <c r="O27" s="12"/>
      <c r="P27" s="12"/>
      <c r="Q27" s="12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</row>
    <row r="28" customFormat="false" ht="14.25" hidden="false" customHeight="true" outlineLevel="0" collapsed="false">
      <c r="A28" s="20" t="s">
        <v>86</v>
      </c>
      <c r="B28" s="21" t="s">
        <v>49</v>
      </c>
      <c r="C28" s="21" t="s">
        <v>17</v>
      </c>
      <c r="D28" s="21" t="s">
        <v>18</v>
      </c>
      <c r="E28" s="22" t="n">
        <v>1</v>
      </c>
      <c r="F28" s="20" t="s">
        <v>87</v>
      </c>
      <c r="G28" s="23" t="n">
        <v>0</v>
      </c>
      <c r="H28" s="24" t="n">
        <v>1079.05</v>
      </c>
      <c r="I28" s="24" t="n">
        <v>4316.21</v>
      </c>
      <c r="J28" s="25" t="n">
        <f aca="false">SUM(G28:I28)</f>
        <v>5395.26</v>
      </c>
      <c r="K28" s="26"/>
      <c r="L28" s="26"/>
      <c r="M28" s="26"/>
      <c r="N28" s="26"/>
      <c r="O28" s="26"/>
      <c r="P28" s="26"/>
      <c r="Q28" s="26"/>
      <c r="R28" s="28"/>
      <c r="S28" s="28"/>
      <c r="T28" s="28"/>
      <c r="U28" s="28"/>
      <c r="V28" s="28"/>
      <c r="W28" s="28"/>
      <c r="X28" s="28"/>
      <c r="Y28" s="28"/>
      <c r="Z28" s="28"/>
      <c r="AA28" s="10"/>
      <c r="AB28" s="10"/>
      <c r="AC28" s="10"/>
      <c r="AD28" s="10"/>
    </row>
    <row r="29" customFormat="false" ht="14.25" hidden="false" customHeight="true" outlineLevel="0" collapsed="false">
      <c r="A29" s="20" t="s">
        <v>88</v>
      </c>
      <c r="B29" s="21" t="s">
        <v>49</v>
      </c>
      <c r="C29" s="21" t="s">
        <v>17</v>
      </c>
      <c r="D29" s="21" t="s">
        <v>18</v>
      </c>
      <c r="E29" s="22" t="n">
        <v>1</v>
      </c>
      <c r="F29" s="20" t="s">
        <v>89</v>
      </c>
      <c r="G29" s="23" t="n">
        <v>0</v>
      </c>
      <c r="H29" s="24" t="n">
        <v>1079.05</v>
      </c>
      <c r="I29" s="24" t="n">
        <v>4316.21</v>
      </c>
      <c r="J29" s="25" t="n">
        <f aca="false">SUM(G29:I29)</f>
        <v>5395.26</v>
      </c>
      <c r="K29" s="26"/>
      <c r="L29" s="26"/>
      <c r="M29" s="26"/>
      <c r="N29" s="26"/>
      <c r="O29" s="26"/>
      <c r="P29" s="26"/>
      <c r="Q29" s="26"/>
      <c r="R29" s="28"/>
      <c r="S29" s="28"/>
      <c r="T29" s="28"/>
      <c r="U29" s="28"/>
      <c r="V29" s="28"/>
      <c r="W29" s="28"/>
      <c r="X29" s="28"/>
      <c r="Y29" s="28"/>
      <c r="Z29" s="28"/>
      <c r="AA29" s="10"/>
      <c r="AB29" s="10"/>
      <c r="AC29" s="10"/>
      <c r="AD29" s="10"/>
    </row>
    <row r="30" customFormat="false" ht="14.25" hidden="false" customHeight="true" outlineLevel="0" collapsed="false">
      <c r="A30" s="81" t="s">
        <v>90</v>
      </c>
      <c r="B30" s="82" t="s">
        <v>49</v>
      </c>
      <c r="C30" s="82" t="s">
        <v>17</v>
      </c>
      <c r="D30" s="82" t="s">
        <v>91</v>
      </c>
      <c r="E30" s="83" t="n">
        <v>1</v>
      </c>
      <c r="F30" s="20"/>
      <c r="G30" s="84" t="n">
        <v>0</v>
      </c>
      <c r="H30" s="85" t="n">
        <v>1079.05</v>
      </c>
      <c r="I30" s="85" t="n">
        <v>4316.21</v>
      </c>
      <c r="J30" s="85" t="n">
        <f aca="false">SUM(G30:I30)</f>
        <v>5395.26</v>
      </c>
      <c r="K30" s="26"/>
      <c r="L30" s="26"/>
      <c r="M30" s="26"/>
      <c r="N30" s="26"/>
      <c r="O30" s="26"/>
      <c r="P30" s="26"/>
      <c r="Q30" s="26"/>
      <c r="R30" s="28"/>
      <c r="S30" s="28"/>
      <c r="T30" s="28"/>
      <c r="U30" s="28"/>
      <c r="V30" s="28"/>
      <c r="W30" s="28"/>
      <c r="X30" s="28"/>
      <c r="Y30" s="28"/>
      <c r="Z30" s="28"/>
      <c r="AA30" s="10"/>
      <c r="AB30" s="10"/>
      <c r="AC30" s="10"/>
      <c r="AD30" s="10"/>
    </row>
    <row r="31" customFormat="false" ht="14.25" hidden="false" customHeight="true" outlineLevel="0" collapsed="false">
      <c r="A31" s="20" t="s">
        <v>92</v>
      </c>
      <c r="B31" s="21" t="s">
        <v>49</v>
      </c>
      <c r="C31" s="21" t="s">
        <v>17</v>
      </c>
      <c r="D31" s="21" t="s">
        <v>18</v>
      </c>
      <c r="E31" s="22" t="n">
        <v>1</v>
      </c>
      <c r="F31" s="20" t="s">
        <v>93</v>
      </c>
      <c r="G31" s="23" t="n">
        <v>0</v>
      </c>
      <c r="H31" s="24" t="n">
        <v>1079.05</v>
      </c>
      <c r="I31" s="24" t="n">
        <v>4316.21</v>
      </c>
      <c r="J31" s="25" t="n">
        <f aca="false">SUM(G31:I31)</f>
        <v>5395.26</v>
      </c>
      <c r="K31" s="26"/>
      <c r="L31" s="26"/>
      <c r="M31" s="26"/>
      <c r="N31" s="26"/>
      <c r="O31" s="26"/>
      <c r="P31" s="26"/>
      <c r="Q31" s="26"/>
      <c r="R31" s="28"/>
      <c r="S31" s="28"/>
      <c r="T31" s="28"/>
      <c r="U31" s="28"/>
      <c r="V31" s="28"/>
      <c r="W31" s="28"/>
      <c r="X31" s="28"/>
      <c r="Y31" s="28"/>
      <c r="Z31" s="28"/>
      <c r="AA31" s="10"/>
      <c r="AB31" s="10"/>
      <c r="AC31" s="10"/>
      <c r="AD31" s="10"/>
    </row>
    <row r="32" customFormat="false" ht="14.25" hidden="false" customHeight="true" outlineLevel="0" collapsed="false">
      <c r="A32" s="20" t="s">
        <v>94</v>
      </c>
      <c r="B32" s="21" t="s">
        <v>49</v>
      </c>
      <c r="C32" s="21" t="s">
        <v>17</v>
      </c>
      <c r="D32" s="21" t="s">
        <v>18</v>
      </c>
      <c r="E32" s="22" t="n">
        <v>1</v>
      </c>
      <c r="F32" s="20" t="s">
        <v>95</v>
      </c>
      <c r="G32" s="23" t="n">
        <v>0</v>
      </c>
      <c r="H32" s="24" t="n">
        <v>1079.05</v>
      </c>
      <c r="I32" s="24" t="n">
        <v>4316.21</v>
      </c>
      <c r="J32" s="25" t="n">
        <f aca="false">SUM(G32:I32)</f>
        <v>5395.26</v>
      </c>
      <c r="K32" s="26"/>
      <c r="L32" s="26"/>
      <c r="M32" s="26"/>
      <c r="N32" s="26"/>
      <c r="O32" s="26"/>
      <c r="P32" s="26"/>
      <c r="Q32" s="26"/>
      <c r="R32" s="28"/>
      <c r="S32" s="28"/>
      <c r="T32" s="28"/>
      <c r="U32" s="28"/>
      <c r="V32" s="28"/>
      <c r="W32" s="28"/>
      <c r="X32" s="28"/>
      <c r="Y32" s="28"/>
      <c r="Z32" s="28"/>
      <c r="AA32" s="10"/>
      <c r="AB32" s="10"/>
      <c r="AC32" s="10"/>
      <c r="AD32" s="10"/>
    </row>
    <row r="33" customFormat="false" ht="14.25" hidden="false" customHeight="true" outlineLevel="0" collapsed="false">
      <c r="A33" s="20" t="s">
        <v>96</v>
      </c>
      <c r="B33" s="21" t="s">
        <v>53</v>
      </c>
      <c r="C33" s="21" t="s">
        <v>17</v>
      </c>
      <c r="D33" s="21" t="s">
        <v>18</v>
      </c>
      <c r="E33" s="22" t="n">
        <v>1</v>
      </c>
      <c r="F33" s="20" t="s">
        <v>97</v>
      </c>
      <c r="G33" s="23" t="n">
        <v>0</v>
      </c>
      <c r="H33" s="24" t="n">
        <v>936.46</v>
      </c>
      <c r="I33" s="24" t="n">
        <v>3745.85</v>
      </c>
      <c r="J33" s="25" t="n">
        <f aca="false">SUM(G33:I33)</f>
        <v>4682.31</v>
      </c>
      <c r="K33" s="26"/>
      <c r="L33" s="26"/>
      <c r="M33" s="26"/>
      <c r="N33" s="26"/>
      <c r="O33" s="26"/>
      <c r="P33" s="26"/>
      <c r="Q33" s="26"/>
      <c r="R33" s="28"/>
      <c r="S33" s="28"/>
      <c r="T33" s="28"/>
      <c r="U33" s="28"/>
      <c r="V33" s="28"/>
      <c r="W33" s="28"/>
      <c r="X33" s="28"/>
      <c r="Y33" s="28"/>
      <c r="Z33" s="28"/>
      <c r="AA33" s="10"/>
      <c r="AB33" s="10"/>
      <c r="AC33" s="10"/>
      <c r="AD33" s="10"/>
    </row>
    <row r="34" customFormat="false" ht="14.25" hidden="false" customHeight="true" outlineLevel="0" collapsed="false">
      <c r="A34" s="20" t="s">
        <v>98</v>
      </c>
      <c r="B34" s="21" t="s">
        <v>53</v>
      </c>
      <c r="C34" s="21" t="s">
        <v>17</v>
      </c>
      <c r="D34" s="21" t="s">
        <v>18</v>
      </c>
      <c r="E34" s="22" t="n">
        <v>1</v>
      </c>
      <c r="F34" s="20" t="s">
        <v>99</v>
      </c>
      <c r="G34" s="23" t="n">
        <v>0</v>
      </c>
      <c r="H34" s="24" t="n">
        <v>936.46</v>
      </c>
      <c r="I34" s="24" t="n">
        <v>3745.85</v>
      </c>
      <c r="J34" s="25" t="n">
        <f aca="false">SUM(G34:I34)</f>
        <v>4682.31</v>
      </c>
      <c r="K34" s="26"/>
      <c r="L34" s="26"/>
      <c r="M34" s="26"/>
      <c r="N34" s="26"/>
      <c r="O34" s="26"/>
      <c r="P34" s="26"/>
      <c r="Q34" s="26"/>
      <c r="R34" s="28"/>
      <c r="S34" s="28"/>
      <c r="T34" s="28"/>
      <c r="U34" s="28"/>
      <c r="V34" s="28"/>
      <c r="W34" s="28"/>
      <c r="X34" s="28"/>
      <c r="Y34" s="28"/>
      <c r="Z34" s="28"/>
      <c r="AA34" s="10"/>
      <c r="AB34" s="10"/>
      <c r="AC34" s="10"/>
      <c r="AD34" s="10"/>
    </row>
    <row r="35" customFormat="false" ht="14.25" hidden="false" customHeight="true" outlineLevel="0" collapsed="false">
      <c r="A35" s="81" t="s">
        <v>100</v>
      </c>
      <c r="B35" s="82" t="s">
        <v>53</v>
      </c>
      <c r="C35" s="82" t="s">
        <v>17</v>
      </c>
      <c r="D35" s="82" t="s">
        <v>91</v>
      </c>
      <c r="E35" s="83" t="n">
        <v>1</v>
      </c>
      <c r="F35" s="81"/>
      <c r="G35" s="84" t="n">
        <v>0</v>
      </c>
      <c r="H35" s="85" t="n">
        <v>936.46</v>
      </c>
      <c r="I35" s="85" t="n">
        <v>3745.85</v>
      </c>
      <c r="J35" s="85" t="n">
        <f aca="false">SUM(G35:I35)</f>
        <v>4682.31</v>
      </c>
      <c r="K35" s="12"/>
      <c r="L35" s="12"/>
      <c r="M35" s="12"/>
      <c r="N35" s="12"/>
      <c r="O35" s="12"/>
      <c r="P35" s="12"/>
      <c r="Q35" s="12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</row>
    <row r="36" customFormat="false" ht="14.25" hidden="false" customHeight="true" outlineLevel="0" collapsed="false">
      <c r="A36" s="20" t="s">
        <v>102</v>
      </c>
      <c r="B36" s="21" t="s">
        <v>65</v>
      </c>
      <c r="C36" s="21" t="s">
        <v>17</v>
      </c>
      <c r="D36" s="21" t="s">
        <v>18</v>
      </c>
      <c r="E36" s="22" t="n">
        <v>1</v>
      </c>
      <c r="F36" s="86" t="s">
        <v>103</v>
      </c>
      <c r="G36" s="23" t="n">
        <v>0</v>
      </c>
      <c r="H36" s="24" t="n">
        <v>269.76</v>
      </c>
      <c r="I36" s="24" t="n">
        <v>1079.06</v>
      </c>
      <c r="J36" s="25" t="n">
        <f aca="false">SUM(G36:I36)</f>
        <v>1348.82</v>
      </c>
      <c r="K36" s="12"/>
      <c r="L36" s="12"/>
      <c r="M36" s="12"/>
      <c r="N36" s="12"/>
      <c r="O36" s="12"/>
      <c r="P36" s="12"/>
      <c r="Q36" s="12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</row>
    <row r="37" customFormat="false" ht="14.25" hidden="false" customHeight="true" outlineLevel="0" collapsed="false">
      <c r="A37" s="20" t="s">
        <v>104</v>
      </c>
      <c r="B37" s="21" t="s">
        <v>53</v>
      </c>
      <c r="C37" s="21" t="s">
        <v>17</v>
      </c>
      <c r="D37" s="21" t="s">
        <v>18</v>
      </c>
      <c r="E37" s="22" t="n">
        <v>1</v>
      </c>
      <c r="F37" s="20" t="s">
        <v>105</v>
      </c>
      <c r="G37" s="23" t="n">
        <v>0</v>
      </c>
      <c r="H37" s="24" t="n">
        <v>936.46</v>
      </c>
      <c r="I37" s="24" t="n">
        <v>3745.85</v>
      </c>
      <c r="J37" s="25" t="n">
        <f aca="false">SUM(G37:I37)</f>
        <v>4682.31</v>
      </c>
      <c r="K37" s="26"/>
      <c r="L37" s="26"/>
      <c r="M37" s="26"/>
      <c r="N37" s="26"/>
      <c r="O37" s="26"/>
      <c r="P37" s="26"/>
      <c r="Q37" s="26"/>
      <c r="R37" s="28"/>
      <c r="S37" s="28"/>
      <c r="T37" s="28"/>
      <c r="U37" s="28"/>
      <c r="V37" s="28"/>
      <c r="W37" s="28"/>
      <c r="X37" s="28"/>
      <c r="Y37" s="28"/>
      <c r="Z37" s="28"/>
      <c r="AA37" s="10"/>
      <c r="AB37" s="10"/>
      <c r="AC37" s="10"/>
      <c r="AD37" s="10"/>
    </row>
    <row r="38" customFormat="false" ht="14.25" hidden="false" customHeight="true" outlineLevel="0" collapsed="false">
      <c r="A38" s="20" t="s">
        <v>106</v>
      </c>
      <c r="B38" s="21" t="s">
        <v>53</v>
      </c>
      <c r="C38" s="21" t="s">
        <v>17</v>
      </c>
      <c r="D38" s="21" t="s">
        <v>18</v>
      </c>
      <c r="E38" s="22" t="n">
        <v>1</v>
      </c>
      <c r="F38" s="20" t="s">
        <v>107</v>
      </c>
      <c r="G38" s="23" t="n">
        <v>0</v>
      </c>
      <c r="H38" s="24" t="n">
        <v>936.46</v>
      </c>
      <c r="I38" s="24" t="n">
        <v>3745.85</v>
      </c>
      <c r="J38" s="25" t="n">
        <f aca="false">SUM(G38:I38)</f>
        <v>4682.31</v>
      </c>
      <c r="K38" s="26"/>
      <c r="L38" s="26"/>
      <c r="M38" s="26"/>
      <c r="N38" s="26"/>
      <c r="O38" s="26"/>
      <c r="P38" s="26"/>
      <c r="Q38" s="26"/>
      <c r="R38" s="28"/>
      <c r="S38" s="28"/>
      <c r="T38" s="28"/>
      <c r="U38" s="28"/>
      <c r="V38" s="28"/>
      <c r="W38" s="28"/>
      <c r="X38" s="28"/>
      <c r="Y38" s="28"/>
      <c r="Z38" s="28"/>
      <c r="AA38" s="10"/>
      <c r="AB38" s="10"/>
      <c r="AC38" s="10"/>
      <c r="AD38" s="10"/>
    </row>
    <row r="39" customFormat="false" ht="14.25" hidden="false" customHeight="true" outlineLevel="0" collapsed="false">
      <c r="A39" s="20" t="s">
        <v>98</v>
      </c>
      <c r="B39" s="21" t="s">
        <v>53</v>
      </c>
      <c r="C39" s="21" t="s">
        <v>17</v>
      </c>
      <c r="D39" s="21" t="s">
        <v>18</v>
      </c>
      <c r="E39" s="22" t="n">
        <v>1</v>
      </c>
      <c r="F39" s="20" t="s">
        <v>108</v>
      </c>
      <c r="G39" s="23" t="n">
        <v>0</v>
      </c>
      <c r="H39" s="24" t="n">
        <v>936.46</v>
      </c>
      <c r="I39" s="24" t="n">
        <v>3745.85</v>
      </c>
      <c r="J39" s="25" t="n">
        <f aca="false">SUM(G39:I39)</f>
        <v>4682.31</v>
      </c>
      <c r="K39" s="26"/>
      <c r="L39" s="26"/>
      <c r="M39" s="26"/>
      <c r="N39" s="26"/>
      <c r="O39" s="26"/>
      <c r="P39" s="26"/>
      <c r="Q39" s="26"/>
      <c r="R39" s="28"/>
      <c r="S39" s="28"/>
      <c r="T39" s="28"/>
      <c r="U39" s="28"/>
      <c r="V39" s="28"/>
      <c r="W39" s="28"/>
      <c r="X39" s="28"/>
      <c r="Y39" s="28"/>
      <c r="Z39" s="28"/>
      <c r="AA39" s="10"/>
      <c r="AB39" s="10"/>
      <c r="AC39" s="10"/>
      <c r="AD39" s="10"/>
    </row>
    <row r="40" customFormat="false" ht="14.25" hidden="false" customHeight="true" outlineLevel="0" collapsed="false">
      <c r="A40" s="29" t="s">
        <v>106</v>
      </c>
      <c r="B40" s="21" t="s">
        <v>53</v>
      </c>
      <c r="C40" s="21" t="s">
        <v>17</v>
      </c>
      <c r="D40" s="21" t="s">
        <v>18</v>
      </c>
      <c r="E40" s="22" t="n">
        <v>1</v>
      </c>
      <c r="F40" s="20" t="s">
        <v>109</v>
      </c>
      <c r="G40" s="23" t="n">
        <v>0</v>
      </c>
      <c r="H40" s="24" t="n">
        <v>936.46</v>
      </c>
      <c r="I40" s="24" t="n">
        <v>3745.85</v>
      </c>
      <c r="J40" s="25" t="n">
        <f aca="false">SUM(G40:I40)</f>
        <v>4682.31</v>
      </c>
      <c r="K40" s="26"/>
      <c r="L40" s="26"/>
      <c r="M40" s="26"/>
      <c r="N40" s="26"/>
      <c r="O40" s="26"/>
      <c r="P40" s="26"/>
      <c r="Q40" s="26"/>
      <c r="R40" s="28"/>
      <c r="S40" s="28"/>
      <c r="T40" s="28"/>
      <c r="U40" s="28"/>
      <c r="V40" s="28"/>
      <c r="W40" s="28"/>
      <c r="X40" s="28"/>
      <c r="Y40" s="28"/>
      <c r="Z40" s="28"/>
      <c r="AA40" s="10"/>
      <c r="AB40" s="10"/>
      <c r="AC40" s="10"/>
      <c r="AD40" s="10"/>
    </row>
    <row r="41" customFormat="false" ht="14.25" hidden="false" customHeight="true" outlineLevel="0" collapsed="false">
      <c r="A41" s="20" t="s">
        <v>98</v>
      </c>
      <c r="B41" s="21" t="s">
        <v>53</v>
      </c>
      <c r="C41" s="21" t="s">
        <v>17</v>
      </c>
      <c r="D41" s="21" t="s">
        <v>18</v>
      </c>
      <c r="E41" s="22" t="n">
        <v>1</v>
      </c>
      <c r="F41" s="20" t="s">
        <v>110</v>
      </c>
      <c r="G41" s="23" t="n">
        <v>0</v>
      </c>
      <c r="H41" s="24" t="n">
        <v>936.46</v>
      </c>
      <c r="I41" s="24" t="n">
        <v>3745.85</v>
      </c>
      <c r="J41" s="25" t="n">
        <f aca="false">SUM(G41:I41)</f>
        <v>4682.31</v>
      </c>
      <c r="K41" s="26"/>
      <c r="L41" s="26"/>
      <c r="M41" s="26"/>
      <c r="N41" s="26"/>
      <c r="O41" s="26"/>
      <c r="P41" s="26"/>
      <c r="Q41" s="26"/>
      <c r="R41" s="28"/>
      <c r="S41" s="28"/>
      <c r="T41" s="28"/>
      <c r="U41" s="28"/>
      <c r="V41" s="28"/>
      <c r="W41" s="28"/>
      <c r="X41" s="28"/>
      <c r="Y41" s="28"/>
      <c r="Z41" s="28"/>
      <c r="AA41" s="10"/>
      <c r="AB41" s="10"/>
      <c r="AC41" s="10"/>
      <c r="AD41" s="10"/>
    </row>
    <row r="42" customFormat="false" ht="14.25" hidden="false" customHeight="true" outlineLevel="0" collapsed="false">
      <c r="A42" s="20" t="s">
        <v>111</v>
      </c>
      <c r="B42" s="21" t="s">
        <v>53</v>
      </c>
      <c r="C42" s="21" t="s">
        <v>17</v>
      </c>
      <c r="D42" s="21" t="s">
        <v>18</v>
      </c>
      <c r="E42" s="22" t="n">
        <v>1</v>
      </c>
      <c r="F42" s="20" t="s">
        <v>112</v>
      </c>
      <c r="G42" s="23" t="n">
        <v>0</v>
      </c>
      <c r="H42" s="24" t="n">
        <v>936.46</v>
      </c>
      <c r="I42" s="24" t="n">
        <v>3745.85</v>
      </c>
      <c r="J42" s="25" t="n">
        <f aca="false">SUM(G42:I42)</f>
        <v>4682.31</v>
      </c>
      <c r="K42" s="26"/>
      <c r="L42" s="26"/>
      <c r="M42" s="26"/>
      <c r="N42" s="26"/>
      <c r="O42" s="26"/>
      <c r="P42" s="26"/>
      <c r="Q42" s="26"/>
      <c r="R42" s="28"/>
      <c r="S42" s="28"/>
      <c r="T42" s="28"/>
      <c r="U42" s="28"/>
      <c r="V42" s="28"/>
      <c r="W42" s="28"/>
      <c r="X42" s="28"/>
      <c r="Y42" s="28"/>
      <c r="Z42" s="28"/>
      <c r="AA42" s="10"/>
      <c r="AB42" s="10"/>
      <c r="AC42" s="10"/>
      <c r="AD42" s="10"/>
    </row>
    <row r="43" customFormat="false" ht="14.25" hidden="false" customHeight="true" outlineLevel="0" collapsed="false">
      <c r="A43" s="20" t="s">
        <v>113</v>
      </c>
      <c r="B43" s="21" t="s">
        <v>53</v>
      </c>
      <c r="C43" s="21" t="s">
        <v>17</v>
      </c>
      <c r="D43" s="21" t="s">
        <v>18</v>
      </c>
      <c r="E43" s="22" t="n">
        <v>1</v>
      </c>
      <c r="F43" s="20" t="s">
        <v>114</v>
      </c>
      <c r="G43" s="23" t="n">
        <v>0</v>
      </c>
      <c r="H43" s="24" t="n">
        <v>936.46</v>
      </c>
      <c r="I43" s="24" t="n">
        <v>3745.85</v>
      </c>
      <c r="J43" s="25" t="n">
        <f aca="false">SUM(G43:I43)</f>
        <v>4682.31</v>
      </c>
      <c r="K43" s="26"/>
      <c r="L43" s="26"/>
      <c r="M43" s="26"/>
      <c r="N43" s="26"/>
      <c r="O43" s="26"/>
      <c r="P43" s="26"/>
      <c r="Q43" s="26"/>
      <c r="R43" s="28"/>
      <c r="S43" s="28"/>
      <c r="T43" s="28"/>
      <c r="U43" s="28"/>
      <c r="V43" s="28"/>
      <c r="W43" s="28"/>
      <c r="X43" s="28"/>
      <c r="Y43" s="28"/>
      <c r="Z43" s="28"/>
      <c r="AA43" s="10"/>
      <c r="AB43" s="10"/>
      <c r="AC43" s="10"/>
      <c r="AD43" s="10"/>
    </row>
    <row r="44" customFormat="false" ht="14.25" hidden="false" customHeight="true" outlineLevel="0" collapsed="false">
      <c r="A44" s="20" t="s">
        <v>115</v>
      </c>
      <c r="B44" s="21" t="s">
        <v>53</v>
      </c>
      <c r="C44" s="21" t="s">
        <v>17</v>
      </c>
      <c r="D44" s="21" t="s">
        <v>18</v>
      </c>
      <c r="E44" s="22" t="n">
        <v>1</v>
      </c>
      <c r="F44" s="20" t="s">
        <v>116</v>
      </c>
      <c r="G44" s="23" t="n">
        <v>0</v>
      </c>
      <c r="H44" s="24" t="n">
        <v>936.46</v>
      </c>
      <c r="I44" s="24" t="n">
        <v>3745.85</v>
      </c>
      <c r="J44" s="25" t="n">
        <f aca="false">SUM(G44:I44)</f>
        <v>4682.31</v>
      </c>
      <c r="K44" s="26"/>
      <c r="L44" s="26"/>
      <c r="M44" s="26"/>
      <c r="N44" s="26"/>
      <c r="O44" s="26"/>
      <c r="P44" s="26"/>
      <c r="Q44" s="26"/>
      <c r="R44" s="28"/>
      <c r="S44" s="28"/>
      <c r="T44" s="28"/>
      <c r="U44" s="28"/>
      <c r="V44" s="28"/>
      <c r="W44" s="28"/>
      <c r="X44" s="28"/>
      <c r="Y44" s="28"/>
      <c r="Z44" s="28"/>
      <c r="AA44" s="10"/>
      <c r="AB44" s="10"/>
      <c r="AC44" s="10"/>
      <c r="AD44" s="10"/>
    </row>
    <row r="45" customFormat="false" ht="14.25" hidden="false" customHeight="true" outlineLevel="0" collapsed="false">
      <c r="A45" s="20" t="s">
        <v>117</v>
      </c>
      <c r="B45" s="21" t="s">
        <v>53</v>
      </c>
      <c r="C45" s="21" t="s">
        <v>17</v>
      </c>
      <c r="D45" s="21" t="s">
        <v>18</v>
      </c>
      <c r="E45" s="22" t="n">
        <v>1</v>
      </c>
      <c r="F45" s="20" t="s">
        <v>118</v>
      </c>
      <c r="G45" s="23" t="n">
        <v>0</v>
      </c>
      <c r="H45" s="24" t="n">
        <v>936.46</v>
      </c>
      <c r="I45" s="24" t="n">
        <v>3745.85</v>
      </c>
      <c r="J45" s="25" t="n">
        <f aca="false">SUM(G45:I45)</f>
        <v>4682.31</v>
      </c>
      <c r="K45" s="26" t="s">
        <v>119</v>
      </c>
      <c r="L45" s="26"/>
      <c r="M45" s="26"/>
      <c r="N45" s="26"/>
      <c r="O45" s="26"/>
      <c r="P45" s="26"/>
      <c r="Q45" s="26"/>
      <c r="R45" s="28"/>
      <c r="S45" s="28"/>
      <c r="T45" s="28"/>
      <c r="U45" s="28"/>
      <c r="V45" s="28"/>
      <c r="W45" s="28"/>
      <c r="X45" s="28"/>
      <c r="Y45" s="28"/>
      <c r="Z45" s="28"/>
      <c r="AA45" s="10"/>
      <c r="AB45" s="10"/>
      <c r="AC45" s="10"/>
      <c r="AD45" s="10"/>
    </row>
    <row r="46" customFormat="false" ht="14.25" hidden="false" customHeight="true" outlineLevel="0" collapsed="false">
      <c r="A46" s="20" t="s">
        <v>120</v>
      </c>
      <c r="B46" s="21" t="s">
        <v>53</v>
      </c>
      <c r="C46" s="21" t="s">
        <v>17</v>
      </c>
      <c r="D46" s="21" t="s">
        <v>18</v>
      </c>
      <c r="E46" s="22" t="n">
        <v>1</v>
      </c>
      <c r="F46" s="20" t="s">
        <v>121</v>
      </c>
      <c r="G46" s="23" t="n">
        <v>0</v>
      </c>
      <c r="H46" s="24" t="n">
        <v>936.46</v>
      </c>
      <c r="I46" s="24" t="n">
        <v>3745.85</v>
      </c>
      <c r="J46" s="25" t="n">
        <f aca="false">SUM(G46:I46)</f>
        <v>4682.31</v>
      </c>
      <c r="K46" s="26"/>
      <c r="L46" s="26"/>
      <c r="M46" s="26"/>
      <c r="N46" s="26"/>
      <c r="O46" s="26"/>
      <c r="P46" s="26"/>
      <c r="Q46" s="26"/>
      <c r="R46" s="28"/>
      <c r="S46" s="28"/>
      <c r="T46" s="28"/>
      <c r="U46" s="28"/>
      <c r="V46" s="28"/>
      <c r="W46" s="28"/>
      <c r="X46" s="28"/>
      <c r="Y46" s="28"/>
      <c r="Z46" s="28"/>
      <c r="AA46" s="10"/>
      <c r="AB46" s="10"/>
      <c r="AC46" s="10"/>
      <c r="AD46" s="10"/>
    </row>
    <row r="47" customFormat="false" ht="14.25" hidden="false" customHeight="true" outlineLevel="0" collapsed="false">
      <c r="A47" s="29" t="s">
        <v>122</v>
      </c>
      <c r="B47" s="21" t="s">
        <v>53</v>
      </c>
      <c r="C47" s="21" t="s">
        <v>17</v>
      </c>
      <c r="D47" s="21" t="s">
        <v>18</v>
      </c>
      <c r="E47" s="22" t="n">
        <v>1</v>
      </c>
      <c r="F47" s="20" t="s">
        <v>123</v>
      </c>
      <c r="G47" s="23" t="n">
        <v>0</v>
      </c>
      <c r="H47" s="24" t="n">
        <v>936.46</v>
      </c>
      <c r="I47" s="24" t="n">
        <v>3745.85</v>
      </c>
      <c r="J47" s="25" t="n">
        <f aca="false">SUM(G47:I47)</f>
        <v>4682.31</v>
      </c>
      <c r="K47" s="26"/>
      <c r="L47" s="26"/>
      <c r="M47" s="26"/>
      <c r="N47" s="26"/>
      <c r="O47" s="26"/>
      <c r="P47" s="26"/>
      <c r="Q47" s="26"/>
      <c r="R47" s="28"/>
      <c r="S47" s="28"/>
      <c r="T47" s="28"/>
      <c r="U47" s="28"/>
      <c r="V47" s="28"/>
      <c r="W47" s="28"/>
      <c r="X47" s="28"/>
      <c r="Y47" s="28"/>
      <c r="Z47" s="28"/>
      <c r="AA47" s="10"/>
      <c r="AB47" s="10"/>
      <c r="AC47" s="10"/>
      <c r="AD47" s="10"/>
    </row>
    <row r="48" customFormat="false" ht="14.25" hidden="false" customHeight="true" outlineLevel="0" collapsed="false">
      <c r="A48" s="20" t="s">
        <v>115</v>
      </c>
      <c r="B48" s="21" t="s">
        <v>53</v>
      </c>
      <c r="C48" s="21" t="s">
        <v>17</v>
      </c>
      <c r="D48" s="21" t="s">
        <v>18</v>
      </c>
      <c r="E48" s="22" t="n">
        <v>1</v>
      </c>
      <c r="F48" s="20" t="s">
        <v>124</v>
      </c>
      <c r="G48" s="23" t="n">
        <v>0</v>
      </c>
      <c r="H48" s="24" t="n">
        <v>936.46</v>
      </c>
      <c r="I48" s="24" t="n">
        <v>3745.85</v>
      </c>
      <c r="J48" s="25" t="n">
        <f aca="false">SUM(G48:I48)</f>
        <v>4682.31</v>
      </c>
      <c r="K48" s="26"/>
      <c r="L48" s="26"/>
      <c r="M48" s="26"/>
      <c r="N48" s="26"/>
      <c r="O48" s="26"/>
      <c r="P48" s="26"/>
      <c r="Q48" s="26"/>
      <c r="R48" s="28"/>
      <c r="S48" s="28"/>
      <c r="T48" s="28"/>
      <c r="U48" s="28"/>
      <c r="V48" s="28"/>
      <c r="W48" s="28"/>
      <c r="X48" s="28"/>
      <c r="Y48" s="28"/>
      <c r="Z48" s="28"/>
      <c r="AA48" s="10"/>
      <c r="AB48" s="10"/>
      <c r="AC48" s="10"/>
      <c r="AD48" s="10"/>
    </row>
    <row r="49" customFormat="false" ht="14.25" hidden="false" customHeight="true" outlineLevel="0" collapsed="false">
      <c r="A49" s="20" t="s">
        <v>125</v>
      </c>
      <c r="B49" s="21" t="s">
        <v>53</v>
      </c>
      <c r="C49" s="21" t="s">
        <v>17</v>
      </c>
      <c r="D49" s="21" t="s">
        <v>18</v>
      </c>
      <c r="E49" s="22" t="n">
        <v>1</v>
      </c>
      <c r="F49" s="20" t="s">
        <v>126</v>
      </c>
      <c r="G49" s="23" t="n">
        <v>0</v>
      </c>
      <c r="H49" s="24" t="n">
        <v>936.46</v>
      </c>
      <c r="I49" s="24" t="n">
        <v>3745.85</v>
      </c>
      <c r="J49" s="25" t="n">
        <f aca="false">SUM(G49:I49)</f>
        <v>4682.31</v>
      </c>
      <c r="K49" s="26"/>
      <c r="L49" s="26"/>
      <c r="M49" s="26"/>
      <c r="N49" s="26"/>
      <c r="O49" s="26"/>
      <c r="P49" s="26"/>
      <c r="Q49" s="26"/>
      <c r="R49" s="28"/>
      <c r="S49" s="28"/>
      <c r="T49" s="28"/>
      <c r="U49" s="28"/>
      <c r="V49" s="28"/>
      <c r="W49" s="28"/>
      <c r="X49" s="28"/>
      <c r="Y49" s="28"/>
      <c r="Z49" s="28"/>
      <c r="AA49" s="10"/>
      <c r="AB49" s="10"/>
      <c r="AC49" s="10"/>
      <c r="AD49" s="10"/>
    </row>
    <row r="50" customFormat="false" ht="14.25" hidden="false" customHeight="true" outlineLevel="0" collapsed="false">
      <c r="A50" s="20" t="s">
        <v>120</v>
      </c>
      <c r="B50" s="21" t="s">
        <v>53</v>
      </c>
      <c r="C50" s="21" t="s">
        <v>17</v>
      </c>
      <c r="D50" s="21" t="s">
        <v>18</v>
      </c>
      <c r="E50" s="22" t="n">
        <v>1</v>
      </c>
      <c r="F50" s="20" t="s">
        <v>127</v>
      </c>
      <c r="G50" s="23" t="n">
        <v>0</v>
      </c>
      <c r="H50" s="24" t="n">
        <v>936.46</v>
      </c>
      <c r="I50" s="24" t="n">
        <v>3745.85</v>
      </c>
      <c r="J50" s="25" t="n">
        <f aca="false">SUM(G50:I50)</f>
        <v>4682.31</v>
      </c>
      <c r="K50" s="26"/>
      <c r="L50" s="26"/>
      <c r="M50" s="26"/>
      <c r="N50" s="26"/>
      <c r="O50" s="26"/>
      <c r="P50" s="26"/>
      <c r="Q50" s="26"/>
      <c r="R50" s="28"/>
      <c r="S50" s="28"/>
      <c r="T50" s="28"/>
      <c r="U50" s="28"/>
      <c r="V50" s="28"/>
      <c r="W50" s="28"/>
      <c r="X50" s="28"/>
      <c r="Y50" s="28"/>
      <c r="Z50" s="28"/>
      <c r="AA50" s="10"/>
      <c r="AB50" s="10"/>
      <c r="AC50" s="10"/>
      <c r="AD50" s="10"/>
    </row>
    <row r="51" customFormat="false" ht="14.25" hidden="false" customHeight="true" outlineLevel="0" collapsed="false">
      <c r="A51" s="20" t="s">
        <v>128</v>
      </c>
      <c r="B51" s="21" t="s">
        <v>53</v>
      </c>
      <c r="C51" s="21" t="s">
        <v>17</v>
      </c>
      <c r="D51" s="21" t="s">
        <v>18</v>
      </c>
      <c r="E51" s="22" t="n">
        <v>1</v>
      </c>
      <c r="F51" s="20" t="s">
        <v>129</v>
      </c>
      <c r="G51" s="23" t="n">
        <v>0</v>
      </c>
      <c r="H51" s="24" t="n">
        <v>936.46</v>
      </c>
      <c r="I51" s="24" t="n">
        <v>3745.85</v>
      </c>
      <c r="J51" s="25" t="n">
        <f aca="false">SUM(G51:I51)</f>
        <v>4682.31</v>
      </c>
      <c r="K51" s="26"/>
      <c r="L51" s="26"/>
      <c r="M51" s="26"/>
      <c r="N51" s="26"/>
      <c r="O51" s="26"/>
      <c r="P51" s="26"/>
      <c r="Q51" s="26"/>
      <c r="R51" s="28"/>
      <c r="S51" s="28"/>
      <c r="T51" s="28"/>
      <c r="U51" s="28"/>
      <c r="V51" s="28"/>
      <c r="W51" s="28"/>
      <c r="X51" s="28"/>
      <c r="Y51" s="28"/>
      <c r="Z51" s="28"/>
      <c r="AA51" s="10"/>
      <c r="AB51" s="10"/>
      <c r="AC51" s="10"/>
      <c r="AD51" s="10"/>
    </row>
    <row r="52" customFormat="false" ht="14.25" hidden="false" customHeight="true" outlineLevel="0" collapsed="false">
      <c r="A52" s="29" t="s">
        <v>130</v>
      </c>
      <c r="B52" s="21" t="s">
        <v>53</v>
      </c>
      <c r="C52" s="21" t="s">
        <v>17</v>
      </c>
      <c r="D52" s="21" t="s">
        <v>18</v>
      </c>
      <c r="E52" s="22" t="n">
        <v>1</v>
      </c>
      <c r="F52" s="20" t="s">
        <v>131</v>
      </c>
      <c r="G52" s="23" t="n">
        <v>0</v>
      </c>
      <c r="H52" s="24" t="n">
        <v>936.46</v>
      </c>
      <c r="I52" s="24" t="n">
        <v>3745.85</v>
      </c>
      <c r="J52" s="25" t="n">
        <f aca="false">SUM(G52:I52)</f>
        <v>4682.31</v>
      </c>
      <c r="K52" s="26"/>
      <c r="L52" s="26"/>
      <c r="M52" s="26"/>
      <c r="N52" s="26"/>
      <c r="O52" s="26"/>
      <c r="P52" s="26"/>
      <c r="Q52" s="26"/>
      <c r="R52" s="28"/>
      <c r="S52" s="28"/>
      <c r="T52" s="28"/>
      <c r="U52" s="28"/>
      <c r="V52" s="28"/>
      <c r="W52" s="28"/>
      <c r="X52" s="28"/>
      <c r="Y52" s="28"/>
      <c r="Z52" s="28"/>
      <c r="AA52" s="10"/>
      <c r="AB52" s="10"/>
      <c r="AC52" s="10"/>
      <c r="AD52" s="10"/>
    </row>
    <row r="53" customFormat="false" ht="14.25" hidden="false" customHeight="true" outlineLevel="0" collapsed="false">
      <c r="A53" s="20" t="s">
        <v>117</v>
      </c>
      <c r="B53" s="21" t="s">
        <v>53</v>
      </c>
      <c r="C53" s="21" t="s">
        <v>17</v>
      </c>
      <c r="D53" s="21" t="s">
        <v>18</v>
      </c>
      <c r="E53" s="22" t="n">
        <v>1</v>
      </c>
      <c r="F53" s="20" t="s">
        <v>132</v>
      </c>
      <c r="G53" s="23" t="n">
        <v>0</v>
      </c>
      <c r="H53" s="24" t="n">
        <v>936.46</v>
      </c>
      <c r="I53" s="24" t="n">
        <v>3745.85</v>
      </c>
      <c r="J53" s="25" t="n">
        <f aca="false">SUM(G53:I53)</f>
        <v>4682.31</v>
      </c>
      <c r="K53" s="26"/>
      <c r="L53" s="26"/>
      <c r="M53" s="26"/>
      <c r="N53" s="26"/>
      <c r="O53" s="26"/>
      <c r="P53" s="26"/>
      <c r="Q53" s="26"/>
      <c r="R53" s="28"/>
      <c r="S53" s="28"/>
      <c r="T53" s="28"/>
      <c r="U53" s="28"/>
      <c r="V53" s="28"/>
      <c r="W53" s="28"/>
      <c r="X53" s="28"/>
      <c r="Y53" s="28"/>
      <c r="Z53" s="28"/>
      <c r="AA53" s="10"/>
      <c r="AB53" s="10"/>
      <c r="AC53" s="10"/>
      <c r="AD53" s="10"/>
    </row>
    <row r="54" customFormat="false" ht="14.25" hidden="false" customHeight="true" outlineLevel="0" collapsed="false">
      <c r="A54" s="20" t="s">
        <v>133</v>
      </c>
      <c r="B54" s="21" t="s">
        <v>53</v>
      </c>
      <c r="C54" s="21" t="s">
        <v>17</v>
      </c>
      <c r="D54" s="21" t="s">
        <v>18</v>
      </c>
      <c r="E54" s="22" t="n">
        <v>1</v>
      </c>
      <c r="F54" s="20" t="s">
        <v>134</v>
      </c>
      <c r="G54" s="23" t="n">
        <v>0</v>
      </c>
      <c r="H54" s="24" t="n">
        <v>936.46</v>
      </c>
      <c r="I54" s="24" t="n">
        <v>3745.85</v>
      </c>
      <c r="J54" s="25" t="n">
        <f aca="false">SUM(G54:I54)</f>
        <v>4682.31</v>
      </c>
      <c r="K54" s="26"/>
      <c r="L54" s="26"/>
      <c r="M54" s="26"/>
      <c r="N54" s="26"/>
      <c r="O54" s="26"/>
      <c r="P54" s="26"/>
      <c r="Q54" s="26"/>
      <c r="R54" s="28"/>
      <c r="S54" s="28"/>
      <c r="T54" s="28"/>
      <c r="U54" s="28"/>
      <c r="V54" s="28"/>
      <c r="W54" s="28"/>
      <c r="X54" s="28"/>
      <c r="Y54" s="28"/>
      <c r="Z54" s="28"/>
      <c r="AA54" s="10"/>
      <c r="AB54" s="10"/>
      <c r="AC54" s="10"/>
      <c r="AD54" s="10"/>
    </row>
    <row r="55" customFormat="false" ht="14.25" hidden="false" customHeight="true" outlineLevel="0" collapsed="false">
      <c r="A55" s="29" t="s">
        <v>111</v>
      </c>
      <c r="B55" s="21" t="s">
        <v>53</v>
      </c>
      <c r="C55" s="21" t="s">
        <v>17</v>
      </c>
      <c r="D55" s="21" t="s">
        <v>18</v>
      </c>
      <c r="E55" s="22" t="n">
        <v>1</v>
      </c>
      <c r="F55" s="20" t="s">
        <v>135</v>
      </c>
      <c r="G55" s="23" t="n">
        <v>0</v>
      </c>
      <c r="H55" s="24" t="n">
        <v>936.46</v>
      </c>
      <c r="I55" s="24" t="n">
        <v>3745.85</v>
      </c>
      <c r="J55" s="25" t="n">
        <f aca="false">SUM(G55:I55)</f>
        <v>4682.31</v>
      </c>
      <c r="K55" s="26"/>
      <c r="L55" s="26"/>
      <c r="M55" s="26"/>
      <c r="N55" s="26"/>
      <c r="O55" s="26"/>
      <c r="P55" s="26"/>
      <c r="Q55" s="26"/>
      <c r="R55" s="28"/>
      <c r="S55" s="28"/>
      <c r="T55" s="28"/>
      <c r="U55" s="28"/>
      <c r="V55" s="28"/>
      <c r="W55" s="28"/>
      <c r="X55" s="28"/>
      <c r="Y55" s="28"/>
      <c r="Z55" s="28"/>
      <c r="AA55" s="10"/>
      <c r="AB55" s="10"/>
      <c r="AC55" s="10"/>
      <c r="AD55" s="10"/>
    </row>
    <row r="56" customFormat="false" ht="14.25" hidden="false" customHeight="true" outlineLevel="0" collapsed="false">
      <c r="A56" s="20" t="s">
        <v>136</v>
      </c>
      <c r="B56" s="21" t="s">
        <v>57</v>
      </c>
      <c r="C56" s="21" t="s">
        <v>17</v>
      </c>
      <c r="D56" s="21" t="s">
        <v>18</v>
      </c>
      <c r="E56" s="22" t="n">
        <v>1</v>
      </c>
      <c r="F56" s="20" t="s">
        <v>137</v>
      </c>
      <c r="G56" s="23" t="n">
        <v>0</v>
      </c>
      <c r="H56" s="24" t="n">
        <v>770.75</v>
      </c>
      <c r="I56" s="24" t="n">
        <v>3083.01</v>
      </c>
      <c r="J56" s="25" t="n">
        <f aca="false">SUM(G56:I56)</f>
        <v>3853.76</v>
      </c>
      <c r="K56" s="26"/>
      <c r="L56" s="26"/>
      <c r="M56" s="26"/>
      <c r="N56" s="26"/>
      <c r="O56" s="26"/>
      <c r="P56" s="26"/>
      <c r="Q56" s="26"/>
      <c r="R56" s="28"/>
      <c r="S56" s="28"/>
      <c r="T56" s="28"/>
      <c r="U56" s="28"/>
      <c r="V56" s="28"/>
      <c r="W56" s="28"/>
      <c r="X56" s="28"/>
      <c r="Y56" s="28"/>
      <c r="Z56" s="28"/>
      <c r="AA56" s="10"/>
      <c r="AB56" s="10"/>
      <c r="AC56" s="10"/>
      <c r="AD56" s="10"/>
    </row>
    <row r="57" customFormat="false" ht="14.25" hidden="false" customHeight="true" outlineLevel="0" collapsed="false">
      <c r="A57" s="20" t="s">
        <v>138</v>
      </c>
      <c r="B57" s="21" t="s">
        <v>57</v>
      </c>
      <c r="C57" s="21" t="s">
        <v>17</v>
      </c>
      <c r="D57" s="21" t="s">
        <v>18</v>
      </c>
      <c r="E57" s="22" t="n">
        <v>1</v>
      </c>
      <c r="F57" s="20" t="s">
        <v>139</v>
      </c>
      <c r="G57" s="23" t="n">
        <v>0</v>
      </c>
      <c r="H57" s="24" t="n">
        <v>770.75</v>
      </c>
      <c r="I57" s="24" t="n">
        <v>3083.01</v>
      </c>
      <c r="J57" s="25" t="n">
        <f aca="false">SUM(G57:I57)</f>
        <v>3853.76</v>
      </c>
      <c r="K57" s="26"/>
      <c r="L57" s="26"/>
      <c r="M57" s="26"/>
      <c r="N57" s="26"/>
      <c r="O57" s="26"/>
      <c r="P57" s="26"/>
      <c r="Q57" s="26"/>
      <c r="R57" s="28"/>
      <c r="S57" s="28"/>
      <c r="T57" s="28"/>
      <c r="U57" s="28"/>
      <c r="V57" s="28"/>
      <c r="W57" s="28"/>
      <c r="X57" s="28"/>
      <c r="Y57" s="28"/>
      <c r="Z57" s="28"/>
      <c r="AA57" s="10"/>
      <c r="AB57" s="10"/>
      <c r="AC57" s="10"/>
      <c r="AD57" s="10"/>
    </row>
    <row r="58" customFormat="false" ht="14.25" hidden="false" customHeight="true" outlineLevel="0" collapsed="false">
      <c r="A58" s="20" t="s">
        <v>140</v>
      </c>
      <c r="B58" s="21" t="s">
        <v>57</v>
      </c>
      <c r="C58" s="21" t="s">
        <v>17</v>
      </c>
      <c r="D58" s="21" t="s">
        <v>27</v>
      </c>
      <c r="E58" s="22" t="n">
        <v>1</v>
      </c>
      <c r="F58" s="20" t="s">
        <v>141</v>
      </c>
      <c r="G58" s="23" t="n">
        <v>0</v>
      </c>
      <c r="H58" s="24" t="n">
        <v>0</v>
      </c>
      <c r="I58" s="24" t="n">
        <v>3083.01</v>
      </c>
      <c r="J58" s="25" t="n">
        <f aca="false">SUM(G58:I58)</f>
        <v>3083.01</v>
      </c>
      <c r="K58" s="26"/>
      <c r="L58" s="26"/>
      <c r="M58" s="26"/>
      <c r="N58" s="26"/>
      <c r="O58" s="26"/>
      <c r="P58" s="26"/>
      <c r="Q58" s="26"/>
      <c r="R58" s="28"/>
      <c r="S58" s="28"/>
      <c r="T58" s="28"/>
      <c r="U58" s="28"/>
      <c r="V58" s="28"/>
      <c r="W58" s="28"/>
      <c r="X58" s="28"/>
      <c r="Y58" s="28"/>
      <c r="Z58" s="28"/>
      <c r="AA58" s="10"/>
      <c r="AB58" s="10"/>
      <c r="AC58" s="10"/>
      <c r="AD58" s="10"/>
    </row>
    <row r="59" customFormat="false" ht="14.25" hidden="false" customHeight="true" outlineLevel="0" collapsed="false">
      <c r="A59" s="20" t="s">
        <v>136</v>
      </c>
      <c r="B59" s="21" t="s">
        <v>57</v>
      </c>
      <c r="C59" s="21" t="s">
        <v>17</v>
      </c>
      <c r="D59" s="21" t="s">
        <v>18</v>
      </c>
      <c r="E59" s="22" t="n">
        <v>1</v>
      </c>
      <c r="F59" s="20" t="s">
        <v>142</v>
      </c>
      <c r="G59" s="23" t="n">
        <v>0</v>
      </c>
      <c r="H59" s="24" t="n">
        <v>770.75</v>
      </c>
      <c r="I59" s="24" t="n">
        <v>3083.01</v>
      </c>
      <c r="J59" s="25" t="n">
        <f aca="false">SUM(G59:I59)</f>
        <v>3853.76</v>
      </c>
      <c r="K59" s="26"/>
      <c r="L59" s="26"/>
      <c r="M59" s="26"/>
      <c r="N59" s="26"/>
      <c r="O59" s="26"/>
      <c r="P59" s="26"/>
      <c r="Q59" s="26"/>
      <c r="R59" s="28"/>
      <c r="S59" s="28"/>
      <c r="T59" s="28"/>
      <c r="U59" s="28"/>
      <c r="V59" s="28"/>
      <c r="W59" s="28"/>
      <c r="X59" s="28"/>
      <c r="Y59" s="28"/>
      <c r="Z59" s="28"/>
      <c r="AA59" s="10"/>
      <c r="AB59" s="10"/>
      <c r="AC59" s="10"/>
      <c r="AD59" s="10"/>
    </row>
    <row r="60" customFormat="false" ht="14.25" hidden="false" customHeight="true" outlineLevel="0" collapsed="false">
      <c r="A60" s="20" t="s">
        <v>143</v>
      </c>
      <c r="B60" s="21" t="s">
        <v>57</v>
      </c>
      <c r="C60" s="21" t="s">
        <v>17</v>
      </c>
      <c r="D60" s="21" t="s">
        <v>18</v>
      </c>
      <c r="E60" s="22" t="n">
        <v>1</v>
      </c>
      <c r="F60" s="20" t="s">
        <v>144</v>
      </c>
      <c r="G60" s="23" t="n">
        <v>0</v>
      </c>
      <c r="H60" s="24" t="n">
        <v>770.75</v>
      </c>
      <c r="I60" s="24" t="n">
        <v>3083.01</v>
      </c>
      <c r="J60" s="25" t="n">
        <f aca="false">SUM(G60:I60)</f>
        <v>3853.76</v>
      </c>
      <c r="K60" s="26"/>
      <c r="L60" s="26"/>
      <c r="M60" s="26"/>
      <c r="N60" s="26"/>
      <c r="O60" s="26"/>
      <c r="P60" s="26"/>
      <c r="Q60" s="26"/>
      <c r="R60" s="28"/>
      <c r="S60" s="28"/>
      <c r="T60" s="28"/>
      <c r="U60" s="28"/>
      <c r="V60" s="28"/>
      <c r="W60" s="28"/>
      <c r="X60" s="28"/>
      <c r="Y60" s="28"/>
      <c r="Z60" s="28"/>
      <c r="AA60" s="10"/>
      <c r="AB60" s="10"/>
      <c r="AC60" s="10"/>
      <c r="AD60" s="10"/>
    </row>
    <row r="61" customFormat="false" ht="14.25" hidden="false" customHeight="true" outlineLevel="0" collapsed="false">
      <c r="A61" s="20" t="s">
        <v>145</v>
      </c>
      <c r="B61" s="21" t="s">
        <v>57</v>
      </c>
      <c r="C61" s="21" t="s">
        <v>17</v>
      </c>
      <c r="D61" s="21" t="s">
        <v>18</v>
      </c>
      <c r="E61" s="22" t="n">
        <v>1</v>
      </c>
      <c r="F61" s="20" t="s">
        <v>146</v>
      </c>
      <c r="G61" s="23" t="n">
        <v>0</v>
      </c>
      <c r="H61" s="24" t="n">
        <v>770.75</v>
      </c>
      <c r="I61" s="24" t="n">
        <v>3083.01</v>
      </c>
      <c r="J61" s="25" t="n">
        <f aca="false">SUM(G61:I61)</f>
        <v>3853.76</v>
      </c>
      <c r="K61" s="26"/>
      <c r="L61" s="26"/>
      <c r="M61" s="26"/>
      <c r="N61" s="26"/>
      <c r="O61" s="26"/>
      <c r="P61" s="26"/>
      <c r="Q61" s="26"/>
      <c r="R61" s="28"/>
      <c r="S61" s="28"/>
      <c r="T61" s="28"/>
      <c r="U61" s="28"/>
      <c r="V61" s="28"/>
      <c r="W61" s="28"/>
      <c r="X61" s="28"/>
      <c r="Y61" s="28"/>
      <c r="Z61" s="28"/>
      <c r="AA61" s="10"/>
      <c r="AB61" s="10"/>
      <c r="AC61" s="10"/>
      <c r="AD61" s="10"/>
    </row>
    <row r="62" customFormat="false" ht="14.25" hidden="false" customHeight="true" outlineLevel="0" collapsed="false">
      <c r="A62" s="29" t="s">
        <v>147</v>
      </c>
      <c r="B62" s="21" t="s">
        <v>57</v>
      </c>
      <c r="C62" s="21" t="s">
        <v>17</v>
      </c>
      <c r="D62" s="21" t="s">
        <v>18</v>
      </c>
      <c r="E62" s="22" t="n">
        <v>1</v>
      </c>
      <c r="F62" s="20" t="s">
        <v>148</v>
      </c>
      <c r="G62" s="23" t="n">
        <v>0</v>
      </c>
      <c r="H62" s="24" t="n">
        <v>770.75</v>
      </c>
      <c r="I62" s="24" t="n">
        <v>3083.01</v>
      </c>
      <c r="J62" s="25" t="n">
        <f aca="false">SUM(G62:I62)</f>
        <v>3853.76</v>
      </c>
      <c r="K62" s="26"/>
      <c r="L62" s="26"/>
      <c r="M62" s="26"/>
      <c r="N62" s="26"/>
      <c r="O62" s="26"/>
      <c r="P62" s="26"/>
      <c r="Q62" s="26"/>
      <c r="R62" s="28"/>
      <c r="S62" s="28"/>
      <c r="T62" s="28"/>
      <c r="U62" s="28"/>
      <c r="V62" s="28"/>
      <c r="W62" s="28"/>
      <c r="X62" s="28"/>
      <c r="Y62" s="28"/>
      <c r="Z62" s="28"/>
      <c r="AA62" s="10"/>
      <c r="AB62" s="10"/>
      <c r="AC62" s="10"/>
      <c r="AD62" s="10"/>
    </row>
    <row r="63" customFormat="false" ht="14.25" hidden="false" customHeight="true" outlineLevel="0" collapsed="false">
      <c r="A63" s="20" t="s">
        <v>136</v>
      </c>
      <c r="B63" s="21" t="s">
        <v>57</v>
      </c>
      <c r="C63" s="21" t="s">
        <v>17</v>
      </c>
      <c r="D63" s="21" t="s">
        <v>18</v>
      </c>
      <c r="E63" s="22" t="n">
        <v>1</v>
      </c>
      <c r="F63" s="20" t="s">
        <v>149</v>
      </c>
      <c r="G63" s="23" t="n">
        <v>0</v>
      </c>
      <c r="H63" s="24" t="n">
        <v>770.75</v>
      </c>
      <c r="I63" s="24" t="n">
        <v>3083.01</v>
      </c>
      <c r="J63" s="25" t="n">
        <f aca="false">SUM(G63:I63)</f>
        <v>3853.76</v>
      </c>
      <c r="K63" s="26"/>
      <c r="L63" s="26"/>
      <c r="M63" s="26"/>
      <c r="N63" s="26"/>
      <c r="O63" s="26"/>
      <c r="P63" s="26"/>
      <c r="Q63" s="26"/>
      <c r="R63" s="28"/>
      <c r="S63" s="28"/>
      <c r="T63" s="28"/>
      <c r="U63" s="28"/>
      <c r="V63" s="28"/>
      <c r="W63" s="28"/>
      <c r="X63" s="28"/>
      <c r="Y63" s="28"/>
      <c r="Z63" s="28"/>
      <c r="AA63" s="10"/>
      <c r="AB63" s="10"/>
      <c r="AC63" s="10"/>
      <c r="AD63" s="10"/>
    </row>
    <row r="64" customFormat="false" ht="14.25" hidden="false" customHeight="true" outlineLevel="0" collapsed="false">
      <c r="A64" s="20" t="s">
        <v>150</v>
      </c>
      <c r="B64" s="21" t="s">
        <v>57</v>
      </c>
      <c r="C64" s="21" t="s">
        <v>17</v>
      </c>
      <c r="D64" s="21" t="s">
        <v>18</v>
      </c>
      <c r="E64" s="22" t="n">
        <v>1</v>
      </c>
      <c r="F64" s="20" t="s">
        <v>151</v>
      </c>
      <c r="G64" s="23" t="n">
        <v>0</v>
      </c>
      <c r="H64" s="24" t="n">
        <v>770.75</v>
      </c>
      <c r="I64" s="24" t="n">
        <v>3083.01</v>
      </c>
      <c r="J64" s="25" t="n">
        <f aca="false">SUM(G64:I64)</f>
        <v>3853.76</v>
      </c>
      <c r="K64" s="26"/>
      <c r="L64" s="26"/>
      <c r="M64" s="26"/>
      <c r="N64" s="26"/>
      <c r="O64" s="26"/>
      <c r="P64" s="26"/>
      <c r="Q64" s="26"/>
      <c r="R64" s="28"/>
      <c r="S64" s="28"/>
      <c r="T64" s="28"/>
      <c r="U64" s="28"/>
      <c r="V64" s="28"/>
      <c r="W64" s="28"/>
      <c r="X64" s="28"/>
      <c r="Y64" s="28"/>
      <c r="Z64" s="28"/>
      <c r="AA64" s="10"/>
      <c r="AB64" s="10"/>
      <c r="AC64" s="10"/>
      <c r="AD64" s="10"/>
    </row>
    <row r="65" customFormat="false" ht="14.25" hidden="false" customHeight="true" outlineLevel="0" collapsed="false">
      <c r="A65" s="20" t="s">
        <v>140</v>
      </c>
      <c r="B65" s="21" t="s">
        <v>57</v>
      </c>
      <c r="C65" s="21" t="s">
        <v>17</v>
      </c>
      <c r="D65" s="21" t="s">
        <v>18</v>
      </c>
      <c r="E65" s="22" t="n">
        <v>1</v>
      </c>
      <c r="F65" s="20" t="s">
        <v>152</v>
      </c>
      <c r="G65" s="23" t="n">
        <v>0</v>
      </c>
      <c r="H65" s="24" t="n">
        <v>770.75</v>
      </c>
      <c r="I65" s="24" t="n">
        <v>3083.01</v>
      </c>
      <c r="J65" s="25" t="n">
        <f aca="false">SUM(G65:I65)</f>
        <v>3853.76</v>
      </c>
      <c r="K65" s="26"/>
      <c r="L65" s="26"/>
      <c r="M65" s="26"/>
      <c r="N65" s="26"/>
      <c r="O65" s="26"/>
      <c r="P65" s="26"/>
      <c r="Q65" s="26"/>
      <c r="R65" s="28"/>
      <c r="S65" s="28"/>
      <c r="T65" s="28"/>
      <c r="U65" s="28"/>
      <c r="V65" s="28"/>
      <c r="W65" s="28"/>
      <c r="X65" s="28"/>
      <c r="Y65" s="28"/>
      <c r="Z65" s="28"/>
      <c r="AA65" s="10"/>
      <c r="AB65" s="10"/>
      <c r="AC65" s="10"/>
      <c r="AD65" s="10"/>
    </row>
    <row r="66" customFormat="false" ht="14.25" hidden="false" customHeight="true" outlineLevel="0" collapsed="false">
      <c r="A66" s="20" t="s">
        <v>153</v>
      </c>
      <c r="B66" s="21" t="s">
        <v>61</v>
      </c>
      <c r="C66" s="21" t="s">
        <v>17</v>
      </c>
      <c r="D66" s="21" t="s">
        <v>18</v>
      </c>
      <c r="E66" s="22" t="n">
        <v>1</v>
      </c>
      <c r="F66" s="20" t="s">
        <v>154</v>
      </c>
      <c r="G66" s="23" t="n">
        <v>0</v>
      </c>
      <c r="H66" s="24" t="n">
        <v>500.99</v>
      </c>
      <c r="I66" s="24" t="n">
        <v>2003.96</v>
      </c>
      <c r="J66" s="25" t="n">
        <f aca="false">SUM(G66:I66)</f>
        <v>2504.95</v>
      </c>
      <c r="K66" s="26"/>
      <c r="L66" s="26"/>
      <c r="M66" s="26"/>
      <c r="N66" s="26"/>
      <c r="O66" s="26"/>
      <c r="P66" s="26"/>
      <c r="Q66" s="26"/>
      <c r="R66" s="28"/>
      <c r="S66" s="28"/>
      <c r="T66" s="28"/>
      <c r="U66" s="28"/>
      <c r="V66" s="28"/>
      <c r="W66" s="28"/>
      <c r="X66" s="28"/>
      <c r="Y66" s="28"/>
      <c r="Z66" s="28"/>
      <c r="AA66" s="10"/>
      <c r="AB66" s="10"/>
      <c r="AC66" s="10"/>
      <c r="AD66" s="10"/>
    </row>
    <row r="67" customFormat="false" ht="14.25" hidden="false" customHeight="true" outlineLevel="0" collapsed="false">
      <c r="A67" s="20" t="s">
        <v>155</v>
      </c>
      <c r="B67" s="21" t="s">
        <v>61</v>
      </c>
      <c r="C67" s="21" t="s">
        <v>17</v>
      </c>
      <c r="D67" s="21" t="s">
        <v>18</v>
      </c>
      <c r="E67" s="22" t="n">
        <v>1</v>
      </c>
      <c r="F67" s="20" t="s">
        <v>156</v>
      </c>
      <c r="G67" s="23" t="n">
        <v>0</v>
      </c>
      <c r="H67" s="24" t="n">
        <v>500.99</v>
      </c>
      <c r="I67" s="24" t="n">
        <v>2003.96</v>
      </c>
      <c r="J67" s="25" t="n">
        <f aca="false">SUM(G67:I67)</f>
        <v>2504.95</v>
      </c>
      <c r="K67" s="26"/>
      <c r="L67" s="26"/>
      <c r="M67" s="26"/>
      <c r="N67" s="26"/>
      <c r="O67" s="26"/>
      <c r="P67" s="26"/>
      <c r="Q67" s="26"/>
      <c r="R67" s="28"/>
      <c r="S67" s="28"/>
      <c r="T67" s="28"/>
      <c r="U67" s="28"/>
      <c r="V67" s="28"/>
      <c r="W67" s="28"/>
      <c r="X67" s="28"/>
      <c r="Y67" s="28"/>
      <c r="Z67" s="28"/>
      <c r="AA67" s="10"/>
      <c r="AB67" s="10"/>
      <c r="AC67" s="10"/>
      <c r="AD67" s="10"/>
    </row>
    <row r="68" customFormat="false" ht="14.25" hidden="false" customHeight="true" outlineLevel="0" collapsed="false">
      <c r="A68" s="20" t="s">
        <v>157</v>
      </c>
      <c r="B68" s="37" t="s">
        <v>61</v>
      </c>
      <c r="C68" s="37" t="s">
        <v>17</v>
      </c>
      <c r="D68" s="37" t="s">
        <v>18</v>
      </c>
      <c r="E68" s="22" t="n">
        <v>1</v>
      </c>
      <c r="F68" s="20" t="s">
        <v>158</v>
      </c>
      <c r="G68" s="39" t="n">
        <v>0</v>
      </c>
      <c r="H68" s="40" t="n">
        <v>500.99</v>
      </c>
      <c r="I68" s="40" t="n">
        <v>2003.96</v>
      </c>
      <c r="J68" s="41" t="n">
        <f aca="false">SUM(G68:I68)</f>
        <v>2504.95</v>
      </c>
      <c r="K68" s="12"/>
      <c r="L68" s="12"/>
      <c r="M68" s="12"/>
      <c r="N68" s="12"/>
      <c r="O68" s="12"/>
      <c r="P68" s="12"/>
      <c r="Q68" s="12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</row>
    <row r="69" customFormat="false" ht="14.25" hidden="false" customHeight="true" outlineLevel="0" collapsed="false">
      <c r="A69" s="20" t="s">
        <v>159</v>
      </c>
      <c r="B69" s="21" t="s">
        <v>61</v>
      </c>
      <c r="C69" s="21" t="s">
        <v>17</v>
      </c>
      <c r="D69" s="21" t="s">
        <v>18</v>
      </c>
      <c r="E69" s="22" t="n">
        <v>1</v>
      </c>
      <c r="F69" s="20" t="s">
        <v>160</v>
      </c>
      <c r="G69" s="23" t="n">
        <v>0</v>
      </c>
      <c r="H69" s="24" t="n">
        <v>500.99</v>
      </c>
      <c r="I69" s="24" t="n">
        <v>2003.96</v>
      </c>
      <c r="J69" s="25" t="n">
        <f aca="false">SUM(G69:I69)</f>
        <v>2504.95</v>
      </c>
      <c r="K69" s="26"/>
      <c r="L69" s="26"/>
      <c r="M69" s="26"/>
      <c r="N69" s="26"/>
      <c r="O69" s="26"/>
      <c r="P69" s="26"/>
      <c r="Q69" s="26"/>
      <c r="R69" s="28"/>
      <c r="S69" s="28"/>
      <c r="T69" s="28"/>
      <c r="U69" s="28"/>
      <c r="V69" s="28"/>
      <c r="W69" s="28"/>
      <c r="X69" s="28"/>
      <c r="Y69" s="28"/>
      <c r="Z69" s="28"/>
      <c r="AA69" s="10"/>
      <c r="AB69" s="10"/>
      <c r="AC69" s="10"/>
      <c r="AD69" s="10"/>
    </row>
    <row r="70" customFormat="false" ht="14.25" hidden="false" customHeight="true" outlineLevel="0" collapsed="false">
      <c r="A70" s="20" t="s">
        <v>161</v>
      </c>
      <c r="B70" s="21" t="s">
        <v>61</v>
      </c>
      <c r="C70" s="21" t="s">
        <v>17</v>
      </c>
      <c r="D70" s="21" t="s">
        <v>18</v>
      </c>
      <c r="E70" s="22" t="n">
        <v>1</v>
      </c>
      <c r="F70" s="20" t="s">
        <v>162</v>
      </c>
      <c r="G70" s="23" t="n">
        <v>0</v>
      </c>
      <c r="H70" s="24" t="n">
        <v>500.99</v>
      </c>
      <c r="I70" s="24" t="n">
        <v>2003.96</v>
      </c>
      <c r="J70" s="25" t="n">
        <f aca="false">SUM(G70:I70)</f>
        <v>2504.95</v>
      </c>
      <c r="K70" s="26"/>
      <c r="L70" s="26"/>
      <c r="M70" s="26"/>
      <c r="N70" s="26"/>
      <c r="O70" s="26"/>
      <c r="P70" s="26"/>
      <c r="Q70" s="26"/>
      <c r="R70" s="28"/>
      <c r="S70" s="28"/>
      <c r="T70" s="28"/>
      <c r="U70" s="28"/>
      <c r="V70" s="28"/>
      <c r="W70" s="28"/>
      <c r="X70" s="28"/>
      <c r="Y70" s="28"/>
      <c r="Z70" s="28"/>
      <c r="AA70" s="10"/>
      <c r="AB70" s="10"/>
      <c r="AC70" s="10"/>
      <c r="AD70" s="10"/>
    </row>
    <row r="71" customFormat="false" ht="14.25" hidden="false" customHeight="true" outlineLevel="0" collapsed="false">
      <c r="A71" s="20" t="s">
        <v>159</v>
      </c>
      <c r="B71" s="21" t="s">
        <v>61</v>
      </c>
      <c r="C71" s="21" t="s">
        <v>17</v>
      </c>
      <c r="D71" s="21" t="s">
        <v>18</v>
      </c>
      <c r="E71" s="22" t="n">
        <v>1</v>
      </c>
      <c r="F71" s="20" t="s">
        <v>163</v>
      </c>
      <c r="G71" s="23" t="n">
        <v>0</v>
      </c>
      <c r="H71" s="24" t="n">
        <v>500.99</v>
      </c>
      <c r="I71" s="24" t="n">
        <v>2003.96</v>
      </c>
      <c r="J71" s="25" t="n">
        <f aca="false">SUM(G71:I71)</f>
        <v>2504.95</v>
      </c>
      <c r="K71" s="26"/>
      <c r="L71" s="26"/>
      <c r="M71" s="26"/>
      <c r="N71" s="26"/>
      <c r="O71" s="26"/>
      <c r="P71" s="26"/>
      <c r="Q71" s="26"/>
      <c r="R71" s="28"/>
      <c r="S71" s="28"/>
      <c r="T71" s="28"/>
      <c r="U71" s="28"/>
      <c r="V71" s="28"/>
      <c r="W71" s="28"/>
      <c r="X71" s="28"/>
      <c r="Y71" s="28"/>
      <c r="Z71" s="28"/>
      <c r="AA71" s="10"/>
      <c r="AB71" s="10"/>
      <c r="AC71" s="10"/>
      <c r="AD71" s="10"/>
    </row>
    <row r="72" customFormat="false" ht="14.25" hidden="false" customHeight="true" outlineLevel="0" collapsed="false">
      <c r="A72" s="20" t="s">
        <v>164</v>
      </c>
      <c r="B72" s="21" t="s">
        <v>61</v>
      </c>
      <c r="C72" s="21" t="s">
        <v>17</v>
      </c>
      <c r="D72" s="21" t="s">
        <v>18</v>
      </c>
      <c r="E72" s="22" t="n">
        <v>1</v>
      </c>
      <c r="F72" s="20" t="s">
        <v>165</v>
      </c>
      <c r="G72" s="23" t="n">
        <v>0</v>
      </c>
      <c r="H72" s="24" t="n">
        <v>500.99</v>
      </c>
      <c r="I72" s="24" t="n">
        <v>2003.96</v>
      </c>
      <c r="J72" s="25" t="n">
        <f aca="false">SUM(G72:I72)</f>
        <v>2504.95</v>
      </c>
      <c r="K72" s="26"/>
      <c r="L72" s="26"/>
      <c r="M72" s="26"/>
      <c r="N72" s="26"/>
      <c r="O72" s="26"/>
      <c r="P72" s="26"/>
      <c r="Q72" s="26"/>
      <c r="R72" s="28"/>
      <c r="S72" s="28"/>
      <c r="T72" s="28"/>
      <c r="U72" s="28"/>
      <c r="V72" s="28"/>
      <c r="W72" s="28"/>
      <c r="X72" s="28"/>
      <c r="Y72" s="28"/>
      <c r="Z72" s="28"/>
      <c r="AA72" s="10"/>
      <c r="AB72" s="10"/>
      <c r="AC72" s="10"/>
      <c r="AD72" s="10"/>
    </row>
    <row r="73" customFormat="false" ht="14.25" hidden="false" customHeight="true" outlineLevel="0" collapsed="false">
      <c r="A73" s="20" t="s">
        <v>153</v>
      </c>
      <c r="B73" s="21" t="s">
        <v>61</v>
      </c>
      <c r="C73" s="21" t="s">
        <v>17</v>
      </c>
      <c r="D73" s="21" t="s">
        <v>18</v>
      </c>
      <c r="E73" s="22" t="n">
        <v>1</v>
      </c>
      <c r="F73" s="20" t="s">
        <v>166</v>
      </c>
      <c r="G73" s="23" t="n">
        <v>0</v>
      </c>
      <c r="H73" s="24" t="n">
        <v>500.99</v>
      </c>
      <c r="I73" s="24" t="n">
        <v>2003.96</v>
      </c>
      <c r="J73" s="25" t="n">
        <f aca="false">SUM(G73:I73)</f>
        <v>2504.95</v>
      </c>
      <c r="K73" s="26"/>
      <c r="L73" s="26"/>
      <c r="M73" s="26"/>
      <c r="N73" s="26"/>
      <c r="O73" s="26"/>
      <c r="P73" s="26"/>
      <c r="Q73" s="26"/>
      <c r="R73" s="28"/>
      <c r="S73" s="28"/>
      <c r="T73" s="28"/>
      <c r="U73" s="28"/>
      <c r="V73" s="28"/>
      <c r="W73" s="28"/>
      <c r="X73" s="28"/>
      <c r="Y73" s="28"/>
      <c r="Z73" s="28"/>
      <c r="AA73" s="10"/>
      <c r="AB73" s="10"/>
      <c r="AC73" s="10"/>
      <c r="AD73" s="10"/>
    </row>
    <row r="74" customFormat="false" ht="14.25" hidden="false" customHeight="true" outlineLevel="0" collapsed="false">
      <c r="A74" s="20" t="s">
        <v>157</v>
      </c>
      <c r="B74" s="21" t="s">
        <v>61</v>
      </c>
      <c r="C74" s="21" t="s">
        <v>17</v>
      </c>
      <c r="D74" s="21" t="s">
        <v>18</v>
      </c>
      <c r="E74" s="22" t="n">
        <v>1</v>
      </c>
      <c r="F74" s="20" t="s">
        <v>167</v>
      </c>
      <c r="G74" s="23" t="n">
        <v>0</v>
      </c>
      <c r="H74" s="24" t="n">
        <v>500.99</v>
      </c>
      <c r="I74" s="24" t="n">
        <v>2003.96</v>
      </c>
      <c r="J74" s="25" t="n">
        <f aca="false">SUM(G74:I74)</f>
        <v>2504.95</v>
      </c>
      <c r="K74" s="26"/>
      <c r="L74" s="26"/>
      <c r="M74" s="26"/>
      <c r="N74" s="26"/>
      <c r="O74" s="26"/>
      <c r="P74" s="26"/>
      <c r="Q74" s="26"/>
      <c r="R74" s="28"/>
      <c r="S74" s="28"/>
      <c r="T74" s="28"/>
      <c r="U74" s="28"/>
      <c r="V74" s="28"/>
      <c r="W74" s="28"/>
      <c r="X74" s="28"/>
      <c r="Y74" s="28"/>
      <c r="Z74" s="28"/>
      <c r="AA74" s="10"/>
      <c r="AB74" s="10"/>
      <c r="AC74" s="10"/>
      <c r="AD74" s="10"/>
    </row>
    <row r="75" customFormat="false" ht="14.25" hidden="false" customHeight="true" outlineLevel="0" collapsed="false">
      <c r="A75" s="20" t="s">
        <v>157</v>
      </c>
      <c r="B75" s="21" t="s">
        <v>61</v>
      </c>
      <c r="C75" s="21" t="s">
        <v>17</v>
      </c>
      <c r="D75" s="21" t="s">
        <v>18</v>
      </c>
      <c r="E75" s="22" t="n">
        <v>1</v>
      </c>
      <c r="F75" s="20" t="s">
        <v>168</v>
      </c>
      <c r="G75" s="23" t="n">
        <v>0</v>
      </c>
      <c r="H75" s="24" t="n">
        <v>500.99</v>
      </c>
      <c r="I75" s="24" t="n">
        <v>2003.96</v>
      </c>
      <c r="J75" s="25" t="n">
        <f aca="false">SUM(G75:I75)</f>
        <v>2504.95</v>
      </c>
      <c r="K75" s="26"/>
      <c r="L75" s="26"/>
      <c r="M75" s="26"/>
      <c r="N75" s="26"/>
      <c r="O75" s="26"/>
      <c r="P75" s="26"/>
      <c r="Q75" s="26"/>
      <c r="R75" s="28"/>
      <c r="S75" s="28"/>
      <c r="T75" s="28"/>
      <c r="U75" s="28"/>
      <c r="V75" s="28"/>
      <c r="W75" s="28"/>
      <c r="X75" s="28"/>
      <c r="Y75" s="28"/>
      <c r="Z75" s="28"/>
      <c r="AA75" s="10"/>
      <c r="AB75" s="10"/>
      <c r="AC75" s="10"/>
      <c r="AD75" s="10"/>
    </row>
    <row r="76" customFormat="false" ht="14.25" hidden="false" customHeight="true" outlineLevel="0" collapsed="false">
      <c r="A76" s="20" t="s">
        <v>169</v>
      </c>
      <c r="B76" s="21" t="s">
        <v>61</v>
      </c>
      <c r="C76" s="21" t="s">
        <v>17</v>
      </c>
      <c r="D76" s="21" t="s">
        <v>18</v>
      </c>
      <c r="E76" s="22" t="n">
        <v>1</v>
      </c>
      <c r="F76" s="20" t="s">
        <v>170</v>
      </c>
      <c r="G76" s="23" t="n">
        <v>0</v>
      </c>
      <c r="H76" s="24" t="n">
        <v>500.99</v>
      </c>
      <c r="I76" s="24" t="n">
        <v>2003.96</v>
      </c>
      <c r="J76" s="25" t="n">
        <f aca="false">SUM(G76:I76)</f>
        <v>2504.95</v>
      </c>
      <c r="K76" s="26"/>
      <c r="L76" s="26"/>
      <c r="M76" s="26"/>
      <c r="N76" s="26"/>
      <c r="O76" s="26"/>
      <c r="P76" s="26"/>
      <c r="Q76" s="26"/>
      <c r="R76" s="28"/>
      <c r="S76" s="28"/>
      <c r="T76" s="28"/>
      <c r="U76" s="28"/>
      <c r="V76" s="28"/>
      <c r="W76" s="28"/>
      <c r="X76" s="28"/>
      <c r="Y76" s="28"/>
      <c r="Z76" s="28"/>
      <c r="AA76" s="10"/>
      <c r="AB76" s="10"/>
      <c r="AC76" s="10"/>
      <c r="AD76" s="10"/>
    </row>
    <row r="77" customFormat="false" ht="14.25" hidden="false" customHeight="true" outlineLevel="0" collapsed="false">
      <c r="A77" s="20" t="s">
        <v>102</v>
      </c>
      <c r="B77" s="21" t="s">
        <v>65</v>
      </c>
      <c r="C77" s="21" t="s">
        <v>17</v>
      </c>
      <c r="D77" s="21" t="s">
        <v>18</v>
      </c>
      <c r="E77" s="87" t="n">
        <v>1</v>
      </c>
      <c r="F77" s="20" t="s">
        <v>171</v>
      </c>
      <c r="G77" s="23" t="n">
        <v>0</v>
      </c>
      <c r="H77" s="24" t="n">
        <v>269.76</v>
      </c>
      <c r="I77" s="24" t="n">
        <v>1079.06</v>
      </c>
      <c r="J77" s="25" t="n">
        <f aca="false">SUM(G77:I77)</f>
        <v>1348.82</v>
      </c>
      <c r="K77" s="26"/>
      <c r="L77" s="26"/>
      <c r="M77" s="26"/>
      <c r="N77" s="26"/>
      <c r="O77" s="26"/>
      <c r="P77" s="26"/>
      <c r="Q77" s="26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</row>
    <row r="78" customFormat="false" ht="14.25" hidden="false" customHeight="true" outlineLevel="0" collapsed="false">
      <c r="A78" s="29" t="s">
        <v>172</v>
      </c>
      <c r="B78" s="21" t="s">
        <v>65</v>
      </c>
      <c r="C78" s="21" t="s">
        <v>17</v>
      </c>
      <c r="D78" s="21" t="s">
        <v>18</v>
      </c>
      <c r="E78" s="87" t="n">
        <v>1</v>
      </c>
      <c r="F78" s="29" t="s">
        <v>173</v>
      </c>
      <c r="G78" s="23" t="n">
        <v>0</v>
      </c>
      <c r="H78" s="24" t="n">
        <v>269.76</v>
      </c>
      <c r="I78" s="24" t="n">
        <v>1079.06</v>
      </c>
      <c r="J78" s="25" t="n">
        <f aca="false">SUM(G78:I78)</f>
        <v>1348.82</v>
      </c>
      <c r="K78" s="26"/>
      <c r="L78" s="26"/>
      <c r="M78" s="26"/>
      <c r="N78" s="26"/>
      <c r="O78" s="26"/>
      <c r="P78" s="26"/>
      <c r="Q78" s="26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</row>
    <row r="79" customFormat="false" ht="14.25" hidden="false" customHeight="true" outlineLevel="0" collapsed="false">
      <c r="A79" s="29" t="s">
        <v>174</v>
      </c>
      <c r="B79" s="21" t="s">
        <v>65</v>
      </c>
      <c r="C79" s="21" t="s">
        <v>17</v>
      </c>
      <c r="D79" s="21" t="s">
        <v>18</v>
      </c>
      <c r="E79" s="87" t="n">
        <v>1</v>
      </c>
      <c r="F79" s="29" t="s">
        <v>175</v>
      </c>
      <c r="G79" s="23" t="n">
        <v>0</v>
      </c>
      <c r="H79" s="24" t="n">
        <v>269.76</v>
      </c>
      <c r="I79" s="24" t="n">
        <v>1079.06</v>
      </c>
      <c r="J79" s="25" t="n">
        <f aca="false">SUM(G79:I79)</f>
        <v>1348.82</v>
      </c>
      <c r="K79" s="26"/>
      <c r="L79" s="26"/>
      <c r="M79" s="26"/>
      <c r="N79" s="26"/>
      <c r="O79" s="26"/>
      <c r="P79" s="26"/>
      <c r="Q79" s="26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</row>
    <row r="80" customFormat="false" ht="14.25" hidden="false" customHeight="true" outlineLevel="0" collapsed="false">
      <c r="A80" s="20" t="s">
        <v>102</v>
      </c>
      <c r="B80" s="21" t="s">
        <v>65</v>
      </c>
      <c r="C80" s="21" t="s">
        <v>17</v>
      </c>
      <c r="D80" s="21" t="s">
        <v>18</v>
      </c>
      <c r="E80" s="87" t="n">
        <v>1</v>
      </c>
      <c r="F80" s="20" t="s">
        <v>176</v>
      </c>
      <c r="G80" s="23" t="n">
        <v>0</v>
      </c>
      <c r="H80" s="24" t="n">
        <v>269.76</v>
      </c>
      <c r="I80" s="24" t="n">
        <v>1079.06</v>
      </c>
      <c r="J80" s="25" t="n">
        <f aca="false">SUM(G80:I80)</f>
        <v>1348.82</v>
      </c>
      <c r="K80" s="26"/>
      <c r="L80" s="26"/>
      <c r="M80" s="26"/>
      <c r="N80" s="26"/>
      <c r="O80" s="26"/>
      <c r="P80" s="26"/>
      <c r="Q80" s="26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</row>
    <row r="81" customFormat="false" ht="14.25" hidden="false" customHeight="true" outlineLevel="0" collapsed="false">
      <c r="A81" s="20" t="s">
        <v>177</v>
      </c>
      <c r="B81" s="37" t="s">
        <v>65</v>
      </c>
      <c r="C81" s="37" t="s">
        <v>17</v>
      </c>
      <c r="D81" s="37" t="s">
        <v>18</v>
      </c>
      <c r="E81" s="87" t="n">
        <v>1</v>
      </c>
      <c r="F81" s="20" t="s">
        <v>178</v>
      </c>
      <c r="G81" s="39" t="n">
        <v>0</v>
      </c>
      <c r="H81" s="40" t="n">
        <v>269.76</v>
      </c>
      <c r="I81" s="40" t="n">
        <v>1079.06</v>
      </c>
      <c r="J81" s="25" t="n">
        <f aca="false">SUM(G81:I81)</f>
        <v>1348.82</v>
      </c>
      <c r="K81" s="26"/>
      <c r="L81" s="26"/>
      <c r="M81" s="26"/>
      <c r="N81" s="26"/>
      <c r="O81" s="26"/>
      <c r="P81" s="26"/>
      <c r="Q81" s="26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</row>
    <row r="82" customFormat="false" ht="14.25" hidden="false" customHeight="true" outlineLevel="0" collapsed="false">
      <c r="A82" s="20" t="s">
        <v>177</v>
      </c>
      <c r="B82" s="37" t="s">
        <v>65</v>
      </c>
      <c r="C82" s="37" t="s">
        <v>17</v>
      </c>
      <c r="D82" s="37" t="s">
        <v>18</v>
      </c>
      <c r="E82" s="87" t="n">
        <v>1</v>
      </c>
      <c r="F82" s="20" t="s">
        <v>179</v>
      </c>
      <c r="G82" s="39" t="n">
        <v>0</v>
      </c>
      <c r="H82" s="40" t="n">
        <v>269.76</v>
      </c>
      <c r="I82" s="40" t="n">
        <v>1079.06</v>
      </c>
      <c r="J82" s="25" t="n">
        <f aca="false">SUM(G82:I82)</f>
        <v>1348.82</v>
      </c>
      <c r="K82" s="26"/>
      <c r="L82" s="26"/>
      <c r="M82" s="26"/>
      <c r="N82" s="26"/>
      <c r="O82" s="26"/>
      <c r="P82" s="26"/>
      <c r="Q82" s="26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</row>
    <row r="83" customFormat="false" ht="14.25" hidden="false" customHeight="true" outlineLevel="0" collapsed="false">
      <c r="A83" s="20" t="s">
        <v>180</v>
      </c>
      <c r="B83" s="37" t="s">
        <v>65</v>
      </c>
      <c r="C83" s="37" t="s">
        <v>17</v>
      </c>
      <c r="D83" s="37" t="s">
        <v>18</v>
      </c>
      <c r="E83" s="87" t="n">
        <v>1</v>
      </c>
      <c r="F83" s="20" t="s">
        <v>181</v>
      </c>
      <c r="G83" s="39" t="n">
        <v>0</v>
      </c>
      <c r="H83" s="40" t="n">
        <v>269.76</v>
      </c>
      <c r="I83" s="40" t="n">
        <v>1079.06</v>
      </c>
      <c r="J83" s="25" t="n">
        <f aca="false">SUM(G83:I83)</f>
        <v>1348.82</v>
      </c>
      <c r="K83" s="26"/>
      <c r="L83" s="26"/>
      <c r="M83" s="26"/>
      <c r="N83" s="26"/>
      <c r="O83" s="26"/>
      <c r="P83" s="26"/>
      <c r="Q83" s="26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</row>
    <row r="84" customFormat="false" ht="14.25" hidden="false" customHeight="true" outlineLevel="0" collapsed="false">
      <c r="A84" s="29" t="s">
        <v>102</v>
      </c>
      <c r="B84" s="21" t="s">
        <v>65</v>
      </c>
      <c r="C84" s="21" t="s">
        <v>17</v>
      </c>
      <c r="D84" s="21" t="s">
        <v>18</v>
      </c>
      <c r="E84" s="87" t="n">
        <v>1</v>
      </c>
      <c r="F84" s="29" t="s">
        <v>182</v>
      </c>
      <c r="G84" s="23" t="n">
        <v>0</v>
      </c>
      <c r="H84" s="24" t="n">
        <v>269.76</v>
      </c>
      <c r="I84" s="24" t="n">
        <v>1079.06</v>
      </c>
      <c r="J84" s="25" t="n">
        <f aca="false">SUM(G84:I84)</f>
        <v>1348.82</v>
      </c>
      <c r="K84" s="26"/>
      <c r="L84" s="26"/>
      <c r="M84" s="26"/>
      <c r="N84" s="26"/>
      <c r="O84" s="26"/>
      <c r="P84" s="26"/>
      <c r="Q84" s="26"/>
      <c r="R84" s="28"/>
      <c r="S84" s="28"/>
      <c r="T84" s="28"/>
      <c r="U84" s="28"/>
      <c r="V84" s="28"/>
      <c r="W84" s="28"/>
      <c r="X84" s="28"/>
      <c r="Y84" s="28"/>
      <c r="Z84" s="28"/>
      <c r="AA84" s="10"/>
      <c r="AB84" s="10"/>
      <c r="AC84" s="10"/>
      <c r="AD84" s="10"/>
    </row>
    <row r="85" customFormat="false" ht="14.25" hidden="false" customHeight="true" outlineLevel="0" collapsed="false">
      <c r="A85" s="81" t="s">
        <v>64</v>
      </c>
      <c r="B85" s="82" t="s">
        <v>65</v>
      </c>
      <c r="C85" s="82" t="s">
        <v>17</v>
      </c>
      <c r="D85" s="82" t="s">
        <v>91</v>
      </c>
      <c r="E85" s="83" t="n">
        <v>1</v>
      </c>
      <c r="F85" s="81"/>
      <c r="G85" s="84" t="n">
        <v>0</v>
      </c>
      <c r="H85" s="40" t="n">
        <v>269.76</v>
      </c>
      <c r="I85" s="40" t="n">
        <v>1079.06</v>
      </c>
      <c r="J85" s="25" t="n">
        <f aca="false">SUM(G85:I85)</f>
        <v>1348.82</v>
      </c>
      <c r="K85" s="26"/>
      <c r="L85" s="26"/>
      <c r="M85" s="26"/>
      <c r="N85" s="26"/>
      <c r="O85" s="26"/>
      <c r="P85" s="26"/>
      <c r="Q85" s="26"/>
      <c r="R85" s="28"/>
      <c r="S85" s="28"/>
      <c r="T85" s="28"/>
      <c r="U85" s="28"/>
      <c r="V85" s="28"/>
      <c r="W85" s="28"/>
      <c r="X85" s="28"/>
      <c r="Y85" s="28"/>
      <c r="Z85" s="28"/>
      <c r="AA85" s="10"/>
      <c r="AB85" s="10"/>
      <c r="AC85" s="10"/>
      <c r="AD85" s="10"/>
    </row>
    <row r="86" customFormat="false" ht="14.25" hidden="false" customHeight="true" outlineLevel="0" collapsed="false">
      <c r="A86" s="81" t="s">
        <v>64</v>
      </c>
      <c r="B86" s="82" t="s">
        <v>65</v>
      </c>
      <c r="C86" s="82" t="s">
        <v>17</v>
      </c>
      <c r="D86" s="82" t="s">
        <v>91</v>
      </c>
      <c r="E86" s="83" t="n">
        <v>1</v>
      </c>
      <c r="F86" s="81"/>
      <c r="G86" s="84" t="n">
        <v>0</v>
      </c>
      <c r="H86" s="40" t="n">
        <v>269.76</v>
      </c>
      <c r="I86" s="40" t="n">
        <v>1079.06</v>
      </c>
      <c r="J86" s="25" t="n">
        <f aca="false">SUM(G86:I86)</f>
        <v>1348.82</v>
      </c>
      <c r="K86" s="26"/>
      <c r="L86" s="26"/>
      <c r="M86" s="26"/>
      <c r="N86" s="26"/>
      <c r="O86" s="26"/>
      <c r="P86" s="26"/>
      <c r="Q86" s="26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</row>
    <row r="87" customFormat="false" ht="15" hidden="false" customHeight="true" outlineLevel="0" collapsed="false">
      <c r="A87" s="11" t="s">
        <v>183</v>
      </c>
      <c r="B87" s="11"/>
      <c r="C87" s="11"/>
      <c r="D87" s="11"/>
      <c r="E87" s="11"/>
      <c r="F87" s="11"/>
      <c r="G87" s="11"/>
      <c r="H87" s="11"/>
      <c r="I87" s="11"/>
      <c r="J87" s="11"/>
      <c r="K87" s="26"/>
      <c r="L87" s="26"/>
      <c r="M87" s="26"/>
      <c r="N87" s="26"/>
      <c r="O87" s="26"/>
      <c r="P87" s="26"/>
      <c r="Q87" s="26"/>
      <c r="R87" s="28"/>
      <c r="S87" s="28"/>
      <c r="T87" s="28"/>
      <c r="U87" s="28"/>
      <c r="V87" s="28"/>
      <c r="W87" s="28"/>
      <c r="X87" s="28"/>
      <c r="Y87" s="28"/>
      <c r="Z87" s="28"/>
      <c r="AA87" s="10"/>
      <c r="AB87" s="10"/>
      <c r="AC87" s="10"/>
      <c r="AD87" s="10"/>
    </row>
    <row r="88" customFormat="false" ht="14.25" hidden="false" customHeight="true" outlineLevel="0" collapsed="false">
      <c r="A88" s="29" t="s">
        <v>184</v>
      </c>
      <c r="B88" s="21" t="s">
        <v>69</v>
      </c>
      <c r="C88" s="21" t="s">
        <v>17</v>
      </c>
      <c r="D88" s="21" t="s">
        <v>185</v>
      </c>
      <c r="E88" s="87" t="n">
        <v>1</v>
      </c>
      <c r="F88" s="29" t="s">
        <v>186</v>
      </c>
      <c r="G88" s="23" t="n">
        <v>0</v>
      </c>
      <c r="H88" s="24" t="n">
        <v>0</v>
      </c>
      <c r="I88" s="24" t="n">
        <v>0</v>
      </c>
      <c r="J88" s="25" t="n">
        <v>606</v>
      </c>
      <c r="K88" s="26"/>
      <c r="L88" s="26"/>
      <c r="M88" s="26"/>
      <c r="N88" s="26"/>
      <c r="O88" s="26"/>
      <c r="P88" s="26"/>
      <c r="Q88" s="26"/>
      <c r="R88" s="28"/>
      <c r="S88" s="28"/>
      <c r="T88" s="28"/>
      <c r="U88" s="28"/>
      <c r="V88" s="28"/>
      <c r="W88" s="28"/>
      <c r="X88" s="28"/>
      <c r="Y88" s="28"/>
      <c r="Z88" s="28"/>
      <c r="AA88" s="10"/>
      <c r="AB88" s="10"/>
      <c r="AC88" s="10"/>
      <c r="AD88" s="10"/>
    </row>
    <row r="89" customFormat="false" ht="14.25" hidden="false" customHeight="true" outlineLevel="0" collapsed="false">
      <c r="A89" s="29" t="s">
        <v>187</v>
      </c>
      <c r="B89" s="21" t="s">
        <v>69</v>
      </c>
      <c r="C89" s="21" t="s">
        <v>17</v>
      </c>
      <c r="D89" s="21" t="s">
        <v>185</v>
      </c>
      <c r="E89" s="87" t="n">
        <v>1</v>
      </c>
      <c r="F89" s="29" t="s">
        <v>188</v>
      </c>
      <c r="G89" s="23" t="n">
        <v>0</v>
      </c>
      <c r="H89" s="24" t="n">
        <v>0</v>
      </c>
      <c r="I89" s="24" t="n">
        <v>0</v>
      </c>
      <c r="J89" s="25" t="n">
        <v>606</v>
      </c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</row>
    <row r="90" customFormat="false" ht="14.25" hidden="false" customHeight="true" outlineLevel="0" collapsed="false">
      <c r="A90" s="29" t="s">
        <v>184</v>
      </c>
      <c r="B90" s="21" t="s">
        <v>69</v>
      </c>
      <c r="C90" s="82" t="s">
        <v>17</v>
      </c>
      <c r="D90" s="82" t="s">
        <v>91</v>
      </c>
      <c r="E90" s="83" t="n">
        <v>1</v>
      </c>
      <c r="F90" s="81"/>
      <c r="G90" s="84" t="n">
        <v>0</v>
      </c>
      <c r="H90" s="24" t="n">
        <v>0</v>
      </c>
      <c r="I90" s="24" t="n">
        <v>0</v>
      </c>
      <c r="J90" s="25" t="n">
        <v>606</v>
      </c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</row>
    <row r="91" customFormat="false" ht="14.25" hidden="false" customHeight="true" outlineLevel="0" collapsed="false">
      <c r="A91" s="88" t="s">
        <v>190</v>
      </c>
      <c r="B91" s="89" t="s">
        <v>69</v>
      </c>
      <c r="C91" s="90" t="s">
        <v>17</v>
      </c>
      <c r="D91" s="90" t="s">
        <v>91</v>
      </c>
      <c r="E91" s="91" t="n">
        <v>1</v>
      </c>
      <c r="F91" s="92"/>
      <c r="G91" s="93" t="n">
        <v>0</v>
      </c>
      <c r="H91" s="94" t="n">
        <v>0</v>
      </c>
      <c r="I91" s="94" t="n">
        <v>0</v>
      </c>
      <c r="J91" s="95" t="n">
        <v>606</v>
      </c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</row>
    <row r="92" customFormat="false" ht="14.25" hidden="false" customHeight="true" outlineLevel="0" collapsed="false">
      <c r="A92" s="29" t="s">
        <v>355</v>
      </c>
      <c r="B92" s="21" t="s">
        <v>69</v>
      </c>
      <c r="C92" s="82" t="s">
        <v>17</v>
      </c>
      <c r="D92" s="82" t="s">
        <v>91</v>
      </c>
      <c r="E92" s="82" t="n">
        <v>1</v>
      </c>
      <c r="F92" s="81"/>
      <c r="G92" s="85" t="n">
        <v>0</v>
      </c>
      <c r="H92" s="24" t="n">
        <v>0</v>
      </c>
      <c r="I92" s="96" t="n">
        <v>0</v>
      </c>
      <c r="J92" s="95" t="n">
        <v>606</v>
      </c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</row>
    <row r="93" customFormat="false" ht="14.25" hidden="false" customHeight="true" outlineLevel="0" collapsed="false">
      <c r="A93" s="29" t="s">
        <v>192</v>
      </c>
      <c r="B93" s="89" t="s">
        <v>69</v>
      </c>
      <c r="C93" s="82" t="s">
        <v>17</v>
      </c>
      <c r="D93" s="82" t="s">
        <v>91</v>
      </c>
      <c r="E93" s="82" t="n">
        <v>1</v>
      </c>
      <c r="F93" s="81"/>
      <c r="G93" s="85" t="n">
        <v>0</v>
      </c>
      <c r="H93" s="24" t="n">
        <v>0</v>
      </c>
      <c r="I93" s="96" t="n">
        <v>0</v>
      </c>
      <c r="J93" s="95" t="n">
        <v>606</v>
      </c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</row>
    <row r="94" customFormat="false" ht="14.25" hidden="false" customHeight="true" outlineLevel="0" collapsed="false">
      <c r="A94" s="29" t="s">
        <v>72</v>
      </c>
      <c r="B94" s="21" t="s">
        <v>73</v>
      </c>
      <c r="C94" s="21" t="s">
        <v>17</v>
      </c>
      <c r="D94" s="21" t="s">
        <v>18</v>
      </c>
      <c r="E94" s="97" t="n">
        <v>1</v>
      </c>
      <c r="F94" s="29" t="s">
        <v>194</v>
      </c>
      <c r="G94" s="24" t="n">
        <v>0</v>
      </c>
      <c r="H94" s="24" t="n">
        <v>0</v>
      </c>
      <c r="I94" s="98" t="n">
        <v>0</v>
      </c>
      <c r="J94" s="99" t="n">
        <v>883.28</v>
      </c>
      <c r="K94" s="26"/>
      <c r="L94" s="26"/>
      <c r="M94" s="26"/>
      <c r="N94" s="26"/>
      <c r="O94" s="26"/>
      <c r="P94" s="26"/>
      <c r="Q94" s="26"/>
      <c r="R94" s="28"/>
      <c r="S94" s="28"/>
      <c r="T94" s="28"/>
      <c r="U94" s="28"/>
      <c r="V94" s="28"/>
      <c r="W94" s="28"/>
      <c r="X94" s="28"/>
      <c r="Y94" s="28"/>
      <c r="Z94" s="28"/>
      <c r="AA94" s="10"/>
      <c r="AB94" s="10"/>
      <c r="AC94" s="10"/>
      <c r="AD94" s="10"/>
    </row>
    <row r="95" customFormat="false" ht="14.25" hidden="false" customHeight="true" outlineLevel="0" collapsed="false">
      <c r="A95" s="100" t="s">
        <v>72</v>
      </c>
      <c r="B95" s="101" t="s">
        <v>73</v>
      </c>
      <c r="C95" s="102" t="s">
        <v>17</v>
      </c>
      <c r="D95" s="102" t="s">
        <v>91</v>
      </c>
      <c r="E95" s="103" t="n">
        <v>1</v>
      </c>
      <c r="F95" s="104"/>
      <c r="G95" s="105" t="n">
        <v>0</v>
      </c>
      <c r="H95" s="106" t="n">
        <v>0</v>
      </c>
      <c r="I95" s="24" t="n">
        <v>0</v>
      </c>
      <c r="J95" s="25" t="n">
        <v>883.28</v>
      </c>
      <c r="K95" s="26"/>
      <c r="L95" s="26"/>
      <c r="M95" s="26"/>
      <c r="N95" s="26"/>
      <c r="O95" s="26"/>
      <c r="P95" s="26"/>
      <c r="Q95" s="26"/>
      <c r="R95" s="28"/>
      <c r="S95" s="28"/>
      <c r="T95" s="28"/>
      <c r="U95" s="28"/>
      <c r="V95" s="28"/>
      <c r="W95" s="28"/>
      <c r="X95" s="28"/>
      <c r="Y95" s="28"/>
      <c r="Z95" s="28"/>
      <c r="AA95" s="10"/>
      <c r="AB95" s="10"/>
      <c r="AC95" s="10"/>
      <c r="AD95" s="10"/>
    </row>
    <row r="96" customFormat="false" ht="14.25" hidden="false" customHeight="true" outlineLevel="0" collapsed="false">
      <c r="A96" s="48" t="s">
        <v>195</v>
      </c>
      <c r="B96" s="48" t="s">
        <v>196</v>
      </c>
      <c r="C96" s="49" t="s">
        <v>197</v>
      </c>
      <c r="D96" s="49" t="s">
        <v>198</v>
      </c>
      <c r="E96" s="50" t="s">
        <v>199</v>
      </c>
      <c r="F96" s="51"/>
      <c r="G96" s="50" t="s">
        <v>200</v>
      </c>
      <c r="H96" s="50" t="s">
        <v>201</v>
      </c>
      <c r="I96" s="50" t="s">
        <v>202</v>
      </c>
      <c r="J96" s="50" t="s">
        <v>203</v>
      </c>
      <c r="K96" s="26"/>
      <c r="L96" s="26"/>
      <c r="M96" s="26"/>
      <c r="N96" s="26"/>
      <c r="O96" s="26"/>
      <c r="P96" s="26"/>
      <c r="Q96" s="26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</row>
    <row r="97" customFormat="false" ht="14.25" hidden="false" customHeight="true" outlineLevel="0" collapsed="false">
      <c r="A97" s="52" t="s">
        <v>204</v>
      </c>
      <c r="B97" s="53" t="s">
        <v>16</v>
      </c>
      <c r="C97" s="54" t="n">
        <f aca="false">SUMIFS($E$7:$E$94,$B$7:$B$94,"DAS",$D$7:$D$94,"&lt;&gt;VAGO")</f>
        <v>4</v>
      </c>
      <c r="D97" s="54" t="n">
        <f aca="false">SUMIFS($E$7:$E$94,$B$7:$B$94,"DAS",$D$7:$D$94,"VAGO")</f>
        <v>0</v>
      </c>
      <c r="E97" s="54" t="n">
        <f aca="false">C97+D97</f>
        <v>4</v>
      </c>
      <c r="F97" s="55"/>
      <c r="G97" s="25" t="n">
        <f aca="false">SUMIF($B$7:$B$94,"DAS",$G$7:$G$94)</f>
        <v>0</v>
      </c>
      <c r="H97" s="25" t="n">
        <f aca="false">SUMIF($B$7:$B$94,"DAS",$H$7:$H$94)</f>
        <v>6542.4</v>
      </c>
      <c r="I97" s="25" t="n">
        <f aca="false">SUMIF($B$7:$B$94,"DAS",$I$7:$I$94)</f>
        <v>38233.6</v>
      </c>
      <c r="J97" s="25" t="n">
        <f aca="false">SUMIF($B$7:$B$94,"DAS",$J$7:$J$94)</f>
        <v>44776</v>
      </c>
      <c r="K97" s="56"/>
      <c r="L97" s="56"/>
      <c r="M97" s="56"/>
      <c r="N97" s="56"/>
      <c r="O97" s="56"/>
      <c r="P97" s="56"/>
      <c r="Q97" s="56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</row>
    <row r="98" customFormat="false" ht="14.25" hidden="false" customHeight="true" outlineLevel="0" collapsed="false">
      <c r="A98" s="52" t="s">
        <v>205</v>
      </c>
      <c r="B98" s="53" t="s">
        <v>206</v>
      </c>
      <c r="C98" s="54" t="n">
        <f aca="false">SUMIFS($E$7:$E$94,$B$7:$B$94,"DAS-1",$D$7:$D$94,"&lt;&gt;VAGO")</f>
        <v>0</v>
      </c>
      <c r="D98" s="54" t="n">
        <f aca="false">SUMIFS($E$7:$E$94,$B$7:$B$94,"DAS-1",$D$7:$D$94,"VAGO")</f>
        <v>0</v>
      </c>
      <c r="E98" s="54" t="n">
        <f aca="false">C98+D98</f>
        <v>0</v>
      </c>
      <c r="F98" s="57"/>
      <c r="G98" s="25" t="n">
        <f aca="false">SUMIF($B$7:$B$94,"DAS-1",$G$7:$G$94)</f>
        <v>0</v>
      </c>
      <c r="H98" s="25" t="n">
        <f aca="false">SUMIF($B$7:$B$94,"DAS-1",$H$7:$H$94)</f>
        <v>0</v>
      </c>
      <c r="I98" s="25" t="n">
        <f aca="false">SUMIF($B$7:$B$94,"DAS-1",$I$7:$I$94)</f>
        <v>0</v>
      </c>
      <c r="J98" s="25" t="n">
        <f aca="false">SUMIF($B$7:$B$94,"DAS-1",$J$7:$J$94)</f>
        <v>0</v>
      </c>
      <c r="K98" s="56"/>
      <c r="L98" s="56"/>
      <c r="M98" s="56"/>
      <c r="N98" s="56"/>
      <c r="O98" s="56"/>
      <c r="P98" s="56"/>
      <c r="Q98" s="56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</row>
    <row r="99" customFormat="false" ht="14.25" hidden="false" customHeight="true" outlineLevel="0" collapsed="false">
      <c r="A99" s="52" t="s">
        <v>207</v>
      </c>
      <c r="B99" s="53" t="s">
        <v>34</v>
      </c>
      <c r="C99" s="54" t="n">
        <f aca="false">SUMIFS($E$7:$E$94,$B$7:$B$94,"DAS-2",$D$7:$D$94,"&lt;&gt;VAGO")</f>
        <v>6</v>
      </c>
      <c r="D99" s="54" t="n">
        <f aca="false">SUMIFS($E$7:$E$94,$B$7:$B$94,"DAS-2",$D$7:$D$94,"VAGO")</f>
        <v>0</v>
      </c>
      <c r="E99" s="54" t="n">
        <f aca="false">C99+D99</f>
        <v>6</v>
      </c>
      <c r="F99" s="57"/>
      <c r="G99" s="25" t="n">
        <f aca="false">SUMIF($B$7:$B$94,"DAS-2",$G$7:$G$94)</f>
        <v>0</v>
      </c>
      <c r="H99" s="25" t="n">
        <f aca="false">SUMIF($B$7:$B$94,"DAS-2",$H$7:$H$94)</f>
        <v>8478.25</v>
      </c>
      <c r="I99" s="25" t="n">
        <f aca="false">SUMIF($B$7:$B$94,"DAS-2",$I$7:$I$94)</f>
        <v>40695.72</v>
      </c>
      <c r="J99" s="25" t="n">
        <f aca="false">SUMIF($B$7:$B$94,"DAS-2",$J$7:$J$94)</f>
        <v>49173.97</v>
      </c>
      <c r="K99" s="56"/>
      <c r="L99" s="56"/>
      <c r="M99" s="56"/>
      <c r="N99" s="56"/>
      <c r="O99" s="56"/>
      <c r="P99" s="56"/>
      <c r="Q99" s="56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</row>
    <row r="100" customFormat="false" ht="14.25" hidden="false" customHeight="true" outlineLevel="0" collapsed="false">
      <c r="A100" s="52" t="s">
        <v>208</v>
      </c>
      <c r="B100" s="53" t="s">
        <v>209</v>
      </c>
      <c r="C100" s="54" t="n">
        <f aca="false">SUMIFS($E$7:$E$94,$B$7:$B$94,"DAS-3",$D$7:$D$94,"&lt;&gt;VAGO")</f>
        <v>0</v>
      </c>
      <c r="D100" s="54" t="n">
        <f aca="false">SUMIFS($E$7:$E$94,$B$7:$B$94,"DAS-3",$D$7:$D$94,"VAGO")</f>
        <v>0</v>
      </c>
      <c r="E100" s="54" t="n">
        <f aca="false">C100+D100</f>
        <v>0</v>
      </c>
      <c r="F100" s="57"/>
      <c r="G100" s="25" t="n">
        <f aca="false">SUMIF($B$7:$B$94,"DAS-3",$G$7:$G$94)</f>
        <v>0</v>
      </c>
      <c r="H100" s="25" t="n">
        <f aca="false">SUMIF($B$7:$B$94,"DAS-3",$H$7:$H$94)</f>
        <v>0</v>
      </c>
      <c r="I100" s="25" t="n">
        <f aca="false">SUMIF($B$7:$B$94,"DAS-3",$I$7:$I$94)</f>
        <v>0</v>
      </c>
      <c r="J100" s="25" t="n">
        <f aca="false">SUMIF($B$7:$B$94,"DAS-3",$J$7:$J$94)</f>
        <v>0</v>
      </c>
      <c r="K100" s="56"/>
      <c r="L100" s="56"/>
      <c r="M100" s="56"/>
      <c r="N100" s="56"/>
      <c r="O100" s="56"/>
      <c r="P100" s="56"/>
      <c r="Q100" s="56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</row>
    <row r="101" customFormat="false" ht="14.25" hidden="false" customHeight="true" outlineLevel="0" collapsed="false">
      <c r="A101" s="58" t="s">
        <v>210</v>
      </c>
      <c r="B101" s="53" t="s">
        <v>45</v>
      </c>
      <c r="C101" s="54" t="n">
        <f aca="false">SUMIFS($E$7:$E$94,$B$7:$B$94,"DAS-4",$D$7:$D$94,"&lt;&gt;VAGO")</f>
        <v>11</v>
      </c>
      <c r="D101" s="54" t="n">
        <f aca="false">SUMIFS($E$7:$E$94,$B$7:$B$94,"DAS-4",$D$7:$D$94,"VAGO")</f>
        <v>0</v>
      </c>
      <c r="E101" s="54" t="n">
        <f aca="false">C101+D101</f>
        <v>11</v>
      </c>
      <c r="F101" s="59"/>
      <c r="G101" s="25" t="n">
        <f aca="false">SUMIF($B$7:$B$94,"DAS-4",$G$7:$G$94)</f>
        <v>0</v>
      </c>
      <c r="H101" s="25" t="n">
        <f aca="false">SUMIF($B$7:$B$94,"DAS-4",$H$7:$H$94)</f>
        <v>10251.02</v>
      </c>
      <c r="I101" s="25" t="n">
        <f aca="false">SUMIF($B$7:$B$94,"DAS-4",$I$7:$I$94)</f>
        <v>56727.31</v>
      </c>
      <c r="J101" s="25" t="n">
        <f aca="false">SUMIF($B$7:$B$94,"DAS-4",$J$7:$J$94)</f>
        <v>66978.33</v>
      </c>
      <c r="K101" s="56"/>
      <c r="L101" s="56"/>
      <c r="M101" s="56"/>
      <c r="N101" s="56"/>
      <c r="O101" s="56"/>
      <c r="P101" s="56"/>
      <c r="Q101" s="56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</row>
    <row r="102" customFormat="false" ht="14.25" hidden="false" customHeight="true" outlineLevel="0" collapsed="false">
      <c r="A102" s="58" t="s">
        <v>211</v>
      </c>
      <c r="B102" s="53" t="s">
        <v>49</v>
      </c>
      <c r="C102" s="54" t="n">
        <f aca="false">SUMIFS($E$7:$E$94,$B$7:$B$94,"DAS-5",$D$7:$D$94,"&lt;&gt;VAGO")</f>
        <v>4</v>
      </c>
      <c r="D102" s="54" t="n">
        <f aca="false">SUMIFS($E$7:$E$94,$B$7:$B$94,"DAS-5",$D$7:$D$94,"VAGO")</f>
        <v>1</v>
      </c>
      <c r="E102" s="54" t="n">
        <f aca="false">C102+D102</f>
        <v>5</v>
      </c>
      <c r="F102" s="59"/>
      <c r="G102" s="25" t="n">
        <f aca="false">SUMIF($B$7:$B$94,"DAS-5",$G$7:$G$94)</f>
        <v>0</v>
      </c>
      <c r="H102" s="25" t="n">
        <f aca="false">SUMIF($B$7:$B$94,"DAS-5",$H$7:$H$94)</f>
        <v>5395.25</v>
      </c>
      <c r="I102" s="25" t="n">
        <f aca="false">SUMIF($B$7:$B$94,"DAS-5",$I$7:$I$94)</f>
        <v>21581.05</v>
      </c>
      <c r="J102" s="25" t="n">
        <f aca="false">SUMIF($B$7:$B$94,"DAS-5",$J$7:$J$94)</f>
        <v>26976.3</v>
      </c>
      <c r="K102" s="56"/>
      <c r="L102" s="56"/>
      <c r="M102" s="56"/>
      <c r="N102" s="56"/>
      <c r="O102" s="56"/>
      <c r="P102" s="56"/>
      <c r="Q102" s="56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</row>
    <row r="103" customFormat="false" ht="14.25" hidden="false" customHeight="true" outlineLevel="0" collapsed="false">
      <c r="A103" s="58" t="s">
        <v>212</v>
      </c>
      <c r="B103" s="53" t="s">
        <v>53</v>
      </c>
      <c r="C103" s="54" t="n">
        <f aca="false">SUMIFS($E$7:$E$94,$B$7:$B$94,"CAA-1",$D$7:$D$94,"&lt;&gt;VAGO")</f>
        <v>21</v>
      </c>
      <c r="D103" s="54" t="n">
        <f aca="false">SUMIFS($E$7:$E$94,$B$7:$B$94,"CAA-1",$D$7:$D$94,"VAGO")</f>
        <v>1</v>
      </c>
      <c r="E103" s="54" t="n">
        <f aca="false">C103+D103</f>
        <v>22</v>
      </c>
      <c r="F103" s="59"/>
      <c r="G103" s="25" t="n">
        <f aca="false">SUMIF($B$7:$B$94,"CAA-1",$G$7:$G$94)</f>
        <v>0</v>
      </c>
      <c r="H103" s="25" t="n">
        <f aca="false">SUMIF($B$7:$B$94,"CAA-1",$H$7:$H$94)</f>
        <v>20602.12</v>
      </c>
      <c r="I103" s="25" t="n">
        <f aca="false">SUMIF($B$7:$B$94,"CAA-1",$I$7:$I$94)</f>
        <v>82408.7</v>
      </c>
      <c r="J103" s="25" t="n">
        <f aca="false">SUMIF($B$7:$B$94,"CAA-1",$J$7:$J$94)</f>
        <v>103010.82</v>
      </c>
      <c r="K103" s="56"/>
      <c r="L103" s="56"/>
      <c r="M103" s="56"/>
      <c r="N103" s="56"/>
      <c r="O103" s="56"/>
      <c r="P103" s="56"/>
      <c r="Q103" s="56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</row>
    <row r="104" customFormat="false" ht="14.25" hidden="false" customHeight="true" outlineLevel="0" collapsed="false">
      <c r="A104" s="58" t="s">
        <v>213</v>
      </c>
      <c r="B104" s="53" t="s">
        <v>57</v>
      </c>
      <c r="C104" s="54" t="n">
        <f aca="false">SUMIFS($E$7:$E$94,$B$7:$B$94,"CAA-2",$D$7:$D$94,"&lt;&gt;VAGO")</f>
        <v>10</v>
      </c>
      <c r="D104" s="54" t="n">
        <f aca="false">SUMIFS($E$7:$E$94,$B$7:$B$94,"CAA-2",$D$7:$D$94,"VAGO")</f>
        <v>0</v>
      </c>
      <c r="E104" s="54" t="n">
        <f aca="false">C104+D104</f>
        <v>10</v>
      </c>
      <c r="F104" s="59"/>
      <c r="G104" s="25" t="n">
        <f aca="false">SUMIF($B$7:$B$94,"CAA-2",$G$7:$G$94)</f>
        <v>0</v>
      </c>
      <c r="H104" s="25" t="n">
        <f aca="false">SUMIF($B$7:$B$94,"CAA-2",$H$7:$H$94)</f>
        <v>6936.75</v>
      </c>
      <c r="I104" s="25" t="n">
        <f aca="false">SUMIF($B$7:$B$94,"CAA-2",$I$7:$I$94)</f>
        <v>30830.1</v>
      </c>
      <c r="J104" s="25" t="n">
        <f aca="false">SUMIF($B$7:$B$94,"CAA-2",$J$7:$J$94)</f>
        <v>37766.85</v>
      </c>
      <c r="K104" s="56"/>
      <c r="L104" s="56"/>
      <c r="M104" s="56"/>
      <c r="N104" s="56"/>
      <c r="O104" s="56"/>
      <c r="P104" s="56"/>
      <c r="Q104" s="56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</row>
    <row r="105" customFormat="false" ht="14.25" hidden="false" customHeight="true" outlineLevel="0" collapsed="false">
      <c r="A105" s="58" t="s">
        <v>214</v>
      </c>
      <c r="B105" s="53" t="s">
        <v>61</v>
      </c>
      <c r="C105" s="54" t="n">
        <f aca="false">SUMIFS($E$7:$E$94,$B$7:$B$94,"CAA-3",$D$7:$D$94,"&lt;&gt;VAGO")</f>
        <v>11</v>
      </c>
      <c r="D105" s="54" t="n">
        <f aca="false">SUMIFS($E$7:$E$94,$B$7:$B$94,"CAA-3",$D$7:$D$94,"VAGO")</f>
        <v>0</v>
      </c>
      <c r="E105" s="54" t="n">
        <f aca="false">C105+D105</f>
        <v>11</v>
      </c>
      <c r="F105" s="57"/>
      <c r="G105" s="25" t="n">
        <f aca="false">SUMIF($B$7:$B$94,"CAA-3",$G$7:$G$94)</f>
        <v>0</v>
      </c>
      <c r="H105" s="25" t="n">
        <f aca="false">SUMIF($B$7:$B$94,"CAA-3",$H$7:$H$94)</f>
        <v>5510.89</v>
      </c>
      <c r="I105" s="25" t="n">
        <f aca="false">SUMIF($B$7:$B$94,"CAA-3",$I$7:$I$94)</f>
        <v>22043.56</v>
      </c>
      <c r="J105" s="25" t="n">
        <f aca="false">SUMIF($B$7:$B$94,"CAA-3",$J$7:$J$94)</f>
        <v>27554.45</v>
      </c>
      <c r="K105" s="56"/>
      <c r="L105" s="56"/>
      <c r="M105" s="56"/>
      <c r="N105" s="56"/>
      <c r="O105" s="56"/>
      <c r="P105" s="56"/>
      <c r="Q105" s="56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</row>
    <row r="106" customFormat="false" ht="14.25" hidden="false" customHeight="true" outlineLevel="0" collapsed="false">
      <c r="A106" s="58" t="s">
        <v>215</v>
      </c>
      <c r="B106" s="53" t="s">
        <v>216</v>
      </c>
      <c r="C106" s="54" t="n">
        <f aca="false">SUMIFS($E$7:$E$94,$B$7:$B$94,"CAA-4",$D$7:$D$94,"&lt;&gt;VAGO")</f>
        <v>0</v>
      </c>
      <c r="D106" s="54" t="n">
        <f aca="false">SUMIFS($E$7:$E$94,$B$7:$B$94,"CAA-4",$D$7:$D$94,"VAGO")</f>
        <v>0</v>
      </c>
      <c r="E106" s="54" t="n">
        <f aca="false">C106+D106</f>
        <v>0</v>
      </c>
      <c r="F106" s="57"/>
      <c r="G106" s="25" t="n">
        <f aca="false">SUMIF($B$7:$B$94,"CAA-4",$G$7:$G$94)</f>
        <v>0</v>
      </c>
      <c r="H106" s="25" t="n">
        <f aca="false">SUMIF($B$7:$B$94,"CAA-4",$H$7:$H$94)</f>
        <v>0</v>
      </c>
      <c r="I106" s="25" t="n">
        <f aca="false">SUMIF($B$7:$B$94,"CAA-4",$I$7:$I$94)</f>
        <v>0</v>
      </c>
      <c r="J106" s="25" t="n">
        <f aca="false">SUMIF($B$7:$B$94,"CAA-4",$J$7:$J$94)</f>
        <v>0</v>
      </c>
      <c r="K106" s="56"/>
      <c r="L106" s="56"/>
      <c r="M106" s="56"/>
      <c r="N106" s="56"/>
      <c r="O106" s="56"/>
      <c r="P106" s="56"/>
      <c r="Q106" s="56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</row>
    <row r="107" customFormat="false" ht="14.25" hidden="false" customHeight="true" outlineLevel="0" collapsed="false">
      <c r="A107" s="58" t="s">
        <v>217</v>
      </c>
      <c r="B107" s="53" t="s">
        <v>65</v>
      </c>
      <c r="C107" s="54" t="n">
        <f aca="false">SUMIFS($E$7:$E$94,$B$7:$B$94,"CAA-5",$D$7:$D$94,"&lt;&gt;VAGO")</f>
        <v>9</v>
      </c>
      <c r="D107" s="54" t="n">
        <f aca="false">SUMIFS($E$7:$E$94,$B$7:$B$94,"CAA-5",$D$7:$D$94,"VAGO")</f>
        <v>2</v>
      </c>
      <c r="E107" s="54" t="n">
        <f aca="false">C107+D107</f>
        <v>11</v>
      </c>
      <c r="F107" s="57"/>
      <c r="G107" s="25" t="n">
        <f aca="false">SUMIF($B$7:$B$94,"CAA-5",$G$7:$G$94)</f>
        <v>0</v>
      </c>
      <c r="H107" s="25" t="n">
        <f aca="false">SUMIF($B$7:$B$94,"CAA-5",$H$7:$H$94)</f>
        <v>2967.36</v>
      </c>
      <c r="I107" s="25" t="n">
        <f aca="false">SUMIF($B$7:$B$94,"CAA-5",$I$7:$I$94)</f>
        <v>11869.66</v>
      </c>
      <c r="J107" s="25" t="n">
        <f aca="false">SUMIF($B$7:$B$94,"CAA-5",$J$7:$J$94)</f>
        <v>14837.02</v>
      </c>
      <c r="K107" s="56"/>
      <c r="L107" s="56"/>
      <c r="M107" s="56"/>
      <c r="N107" s="56"/>
      <c r="O107" s="56"/>
      <c r="P107" s="56"/>
      <c r="Q107" s="56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</row>
    <row r="108" customFormat="false" ht="14.25" hidden="false" customHeight="true" outlineLevel="0" collapsed="false">
      <c r="A108" s="60" t="s">
        <v>218</v>
      </c>
      <c r="B108" s="61"/>
      <c r="C108" s="50" t="n">
        <f aca="false">SUM(C97:C107)</f>
        <v>76</v>
      </c>
      <c r="D108" s="50" t="n">
        <f aca="false">SUM(D97:D107)</f>
        <v>4</v>
      </c>
      <c r="E108" s="50" t="n">
        <f aca="false">SUM(E97:E107)</f>
        <v>80</v>
      </c>
      <c r="F108" s="61"/>
      <c r="G108" s="62" t="n">
        <f aca="false">SUM(G97:G107)</f>
        <v>0</v>
      </c>
      <c r="H108" s="62" t="n">
        <f aca="false">SUM(H97:H107)</f>
        <v>66684.04</v>
      </c>
      <c r="I108" s="62" t="n">
        <f aca="false">SUM(I97:I107)</f>
        <v>304389.7</v>
      </c>
      <c r="J108" s="62" t="n">
        <f aca="false">SUM(J97:J107)</f>
        <v>371073.74</v>
      </c>
      <c r="K108" s="56"/>
      <c r="L108" s="56"/>
      <c r="M108" s="56"/>
      <c r="N108" s="56"/>
      <c r="O108" s="56"/>
      <c r="P108" s="56"/>
      <c r="Q108" s="56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</row>
    <row r="109" customFormat="false" ht="45.75" hidden="false" customHeight="true" outlineLevel="0" collapsed="false">
      <c r="A109" s="56"/>
      <c r="B109" s="56"/>
      <c r="C109" s="56"/>
      <c r="D109" s="56"/>
      <c r="E109" s="56"/>
      <c r="F109" s="56"/>
      <c r="G109" s="56"/>
      <c r="H109" s="26"/>
      <c r="I109" s="26"/>
      <c r="J109" s="63"/>
      <c r="K109" s="56"/>
      <c r="L109" s="56"/>
      <c r="M109" s="56"/>
      <c r="N109" s="56"/>
      <c r="O109" s="56"/>
      <c r="P109" s="56"/>
      <c r="Q109" s="56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</row>
    <row r="110" customFormat="false" ht="15" hidden="false" customHeight="true" outlineLevel="0" collapsed="false">
      <c r="A110" s="11" t="s">
        <v>219</v>
      </c>
      <c r="B110" s="11"/>
      <c r="C110" s="11"/>
      <c r="D110" s="11"/>
      <c r="E110" s="11"/>
      <c r="F110" s="11"/>
      <c r="G110" s="11"/>
      <c r="H110" s="11"/>
      <c r="I110" s="11"/>
      <c r="J110" s="56"/>
      <c r="K110" s="12"/>
      <c r="L110" s="56"/>
      <c r="M110" s="56"/>
      <c r="N110" s="56"/>
      <c r="O110" s="56"/>
      <c r="P110" s="56"/>
      <c r="Q110" s="56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</row>
    <row r="111" customFormat="false" ht="14.25" hidden="false" customHeight="true" outlineLevel="0" collapsed="false">
      <c r="A111" s="11" t="s">
        <v>220</v>
      </c>
      <c r="B111" s="11" t="s">
        <v>221</v>
      </c>
      <c r="C111" s="11" t="s">
        <v>222</v>
      </c>
      <c r="D111" s="11" t="s">
        <v>223</v>
      </c>
      <c r="E111" s="11" t="s">
        <v>224</v>
      </c>
      <c r="F111" s="11" t="s">
        <v>225</v>
      </c>
      <c r="G111" s="11" t="s">
        <v>226</v>
      </c>
      <c r="H111" s="11" t="s">
        <v>227</v>
      </c>
      <c r="I111" s="11" t="s">
        <v>228</v>
      </c>
      <c r="J111" s="64"/>
      <c r="K111" s="12"/>
      <c r="L111" s="64"/>
      <c r="M111" s="64"/>
      <c r="N111" s="64"/>
      <c r="O111" s="64"/>
      <c r="P111" s="64"/>
      <c r="Q111" s="64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19"/>
    </row>
    <row r="112" customFormat="false" ht="14.25" hidden="false" customHeight="true" outlineLevel="0" collapsed="false">
      <c r="A112" s="65"/>
      <c r="B112" s="37"/>
      <c r="C112" s="21"/>
      <c r="D112" s="21"/>
      <c r="E112" s="53" t="n">
        <v>0</v>
      </c>
      <c r="F112" s="66"/>
      <c r="G112" s="24" t="n">
        <v>0</v>
      </c>
      <c r="H112" s="24" t="n">
        <v>0</v>
      </c>
      <c r="I112" s="25" t="n">
        <f aca="false">SUM(G112:H112)</f>
        <v>0</v>
      </c>
      <c r="J112" s="56"/>
      <c r="K112" s="26"/>
      <c r="L112" s="26"/>
      <c r="M112" s="26"/>
      <c r="N112" s="26"/>
      <c r="O112" s="26"/>
      <c r="P112" s="26"/>
      <c r="Q112" s="26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</row>
    <row r="113" customFormat="false" ht="14.25" hidden="false" customHeight="true" outlineLevel="0" collapsed="false">
      <c r="A113" s="65"/>
      <c r="B113" s="37"/>
      <c r="C113" s="21"/>
      <c r="D113" s="21"/>
      <c r="E113" s="53" t="n">
        <v>0</v>
      </c>
      <c r="F113" s="66"/>
      <c r="G113" s="24" t="n">
        <v>0</v>
      </c>
      <c r="H113" s="24" t="n">
        <v>0</v>
      </c>
      <c r="I113" s="25" t="n">
        <f aca="false">SUM(G113:H113)</f>
        <v>0</v>
      </c>
      <c r="J113" s="56"/>
      <c r="K113" s="26"/>
      <c r="L113" s="26"/>
      <c r="M113" s="26"/>
      <c r="N113" s="26"/>
      <c r="O113" s="26"/>
      <c r="P113" s="26"/>
      <c r="Q113" s="26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</row>
    <row r="114" customFormat="false" ht="14.25" hidden="false" customHeight="true" outlineLevel="0" collapsed="false">
      <c r="A114" s="65"/>
      <c r="B114" s="37"/>
      <c r="C114" s="21"/>
      <c r="D114" s="21"/>
      <c r="E114" s="53" t="n">
        <v>0</v>
      </c>
      <c r="F114" s="65"/>
      <c r="G114" s="24" t="n">
        <v>0</v>
      </c>
      <c r="H114" s="24" t="n">
        <v>0</v>
      </c>
      <c r="I114" s="25" t="n">
        <f aca="false">SUM(G114:H114)</f>
        <v>0</v>
      </c>
      <c r="J114" s="56"/>
      <c r="K114" s="26"/>
      <c r="L114" s="26"/>
      <c r="M114" s="26"/>
      <c r="N114" s="26"/>
      <c r="O114" s="26"/>
      <c r="P114" s="26"/>
      <c r="Q114" s="26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</row>
    <row r="115" customFormat="false" ht="14.25" hidden="false" customHeight="true" outlineLevel="0" collapsed="false">
      <c r="A115" s="65"/>
      <c r="B115" s="37"/>
      <c r="C115" s="21"/>
      <c r="D115" s="21"/>
      <c r="E115" s="53" t="n">
        <v>0</v>
      </c>
      <c r="F115" s="65"/>
      <c r="G115" s="24" t="n">
        <v>0</v>
      </c>
      <c r="H115" s="24" t="n">
        <v>0</v>
      </c>
      <c r="I115" s="25" t="n">
        <f aca="false">SUM(G115:H115)</f>
        <v>0</v>
      </c>
      <c r="J115" s="56"/>
      <c r="K115" s="26"/>
      <c r="L115" s="26"/>
      <c r="M115" s="26"/>
      <c r="N115" s="26"/>
      <c r="O115" s="26"/>
      <c r="P115" s="26"/>
      <c r="Q115" s="26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</row>
    <row r="116" customFormat="false" ht="14.25" hidden="false" customHeight="true" outlineLevel="0" collapsed="false">
      <c r="A116" s="65"/>
      <c r="B116" s="37"/>
      <c r="C116" s="21"/>
      <c r="D116" s="21"/>
      <c r="E116" s="53" t="n">
        <v>0</v>
      </c>
      <c r="F116" s="65"/>
      <c r="G116" s="24" t="n">
        <v>0</v>
      </c>
      <c r="H116" s="24" t="n">
        <v>0</v>
      </c>
      <c r="I116" s="25" t="n">
        <f aca="false">SUM(G116:H116)</f>
        <v>0</v>
      </c>
      <c r="J116" s="56"/>
      <c r="K116" s="26"/>
      <c r="L116" s="26"/>
      <c r="M116" s="26"/>
      <c r="N116" s="26"/>
      <c r="O116" s="26"/>
      <c r="P116" s="26"/>
      <c r="Q116" s="26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</row>
    <row r="117" customFormat="false" ht="14.25" hidden="false" customHeight="true" outlineLevel="0" collapsed="false">
      <c r="A117" s="65"/>
      <c r="B117" s="37"/>
      <c r="C117" s="21"/>
      <c r="D117" s="21"/>
      <c r="E117" s="53" t="n">
        <v>0</v>
      </c>
      <c r="F117" s="65"/>
      <c r="G117" s="24" t="n">
        <v>0</v>
      </c>
      <c r="H117" s="24" t="n">
        <v>0</v>
      </c>
      <c r="I117" s="25" t="n">
        <f aca="false">SUM(G117:H117)</f>
        <v>0</v>
      </c>
      <c r="J117" s="56"/>
      <c r="K117" s="26"/>
      <c r="L117" s="26"/>
      <c r="M117" s="26"/>
      <c r="N117" s="26"/>
      <c r="O117" s="26"/>
      <c r="P117" s="26"/>
      <c r="Q117" s="26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</row>
    <row r="118" customFormat="false" ht="14.25" hidden="false" customHeight="true" outlineLevel="0" collapsed="false">
      <c r="A118" s="65"/>
      <c r="B118" s="37"/>
      <c r="C118" s="21"/>
      <c r="D118" s="21"/>
      <c r="E118" s="53" t="n">
        <v>0</v>
      </c>
      <c r="F118" s="65"/>
      <c r="G118" s="24" t="n">
        <v>0</v>
      </c>
      <c r="H118" s="24" t="n">
        <v>0</v>
      </c>
      <c r="I118" s="25" t="n">
        <f aca="false">SUM(G118:H118)</f>
        <v>0</v>
      </c>
      <c r="J118" s="56"/>
      <c r="K118" s="26"/>
      <c r="L118" s="26"/>
      <c r="M118" s="26"/>
      <c r="N118" s="26"/>
      <c r="O118" s="26"/>
      <c r="P118" s="26"/>
      <c r="Q118" s="26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</row>
    <row r="119" customFormat="false" ht="14.25" hidden="false" customHeight="true" outlineLevel="0" collapsed="false">
      <c r="A119" s="65"/>
      <c r="B119" s="37"/>
      <c r="C119" s="21"/>
      <c r="D119" s="21"/>
      <c r="E119" s="53" t="n">
        <v>0</v>
      </c>
      <c r="F119" s="65"/>
      <c r="G119" s="24" t="n">
        <v>0</v>
      </c>
      <c r="H119" s="24" t="n">
        <v>0</v>
      </c>
      <c r="I119" s="25" t="n">
        <f aca="false">SUM(G119:H119)</f>
        <v>0</v>
      </c>
      <c r="J119" s="56"/>
      <c r="K119" s="26"/>
      <c r="L119" s="26"/>
      <c r="M119" s="26"/>
      <c r="N119" s="26"/>
      <c r="O119" s="26"/>
      <c r="P119" s="26"/>
      <c r="Q119" s="26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</row>
    <row r="120" customFormat="false" ht="14.25" hidden="false" customHeight="true" outlineLevel="0" collapsed="false">
      <c r="A120" s="65"/>
      <c r="B120" s="37"/>
      <c r="C120" s="21"/>
      <c r="D120" s="21"/>
      <c r="E120" s="53" t="n">
        <v>0</v>
      </c>
      <c r="F120" s="65"/>
      <c r="G120" s="24" t="n">
        <v>0</v>
      </c>
      <c r="H120" s="24" t="n">
        <v>0</v>
      </c>
      <c r="I120" s="25" t="n">
        <f aca="false">SUM(G120:H120)</f>
        <v>0</v>
      </c>
      <c r="J120" s="56"/>
      <c r="K120" s="26"/>
      <c r="L120" s="26"/>
      <c r="M120" s="26"/>
      <c r="N120" s="26"/>
      <c r="O120" s="26"/>
      <c r="P120" s="26"/>
      <c r="Q120" s="26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</row>
    <row r="121" customFormat="false" ht="14.25" hidden="false" customHeight="true" outlineLevel="0" collapsed="false">
      <c r="A121" s="65"/>
      <c r="B121" s="37"/>
      <c r="C121" s="21"/>
      <c r="D121" s="21"/>
      <c r="E121" s="53" t="n">
        <v>0</v>
      </c>
      <c r="F121" s="65"/>
      <c r="G121" s="24" t="n">
        <v>0</v>
      </c>
      <c r="H121" s="24" t="n">
        <v>0</v>
      </c>
      <c r="I121" s="25" t="n">
        <f aca="false">SUM(G121:H121)</f>
        <v>0</v>
      </c>
      <c r="J121" s="56"/>
      <c r="K121" s="26"/>
      <c r="L121" s="26"/>
      <c r="M121" s="26"/>
      <c r="N121" s="26"/>
      <c r="O121" s="26"/>
      <c r="P121" s="26"/>
      <c r="Q121" s="26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</row>
    <row r="122" customFormat="false" ht="14.25" hidden="false" customHeight="true" outlineLevel="0" collapsed="false">
      <c r="A122" s="60" t="s">
        <v>229</v>
      </c>
      <c r="B122" s="60" t="s">
        <v>230</v>
      </c>
      <c r="C122" s="50" t="s">
        <v>231</v>
      </c>
      <c r="D122" s="50" t="s">
        <v>232</v>
      </c>
      <c r="E122" s="50" t="s">
        <v>233</v>
      </c>
      <c r="F122" s="67"/>
      <c r="G122" s="50" t="s">
        <v>234</v>
      </c>
      <c r="H122" s="50" t="s">
        <v>235</v>
      </c>
      <c r="I122" s="50" t="s">
        <v>236</v>
      </c>
      <c r="J122" s="56"/>
      <c r="K122" s="12"/>
      <c r="L122" s="12"/>
      <c r="M122" s="12"/>
      <c r="N122" s="12"/>
      <c r="O122" s="12"/>
      <c r="P122" s="12"/>
      <c r="Q122" s="12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</row>
    <row r="123" customFormat="false" ht="14.25" hidden="false" customHeight="true" outlineLevel="0" collapsed="false">
      <c r="A123" s="52" t="s">
        <v>237</v>
      </c>
      <c r="B123" s="68" t="s">
        <v>238</v>
      </c>
      <c r="C123" s="54" t="n">
        <f aca="false">SUMIFS($E$112:$E$121,$B$112:$B$121,"FDA",$D$112:$D$121,"&lt;&gt;VAGO")</f>
        <v>0</v>
      </c>
      <c r="D123" s="54" t="n">
        <f aca="false">SUMIFS($E$112:$E$121,$B$112:$B$121,"FDA",$D$112:$D$121,"VAGO")</f>
        <v>0</v>
      </c>
      <c r="E123" s="54" t="n">
        <f aca="false">C123+D123</f>
        <v>0</v>
      </c>
      <c r="F123" s="55"/>
      <c r="G123" s="25" t="n">
        <f aca="false">SUMIF($B$112:$B$121,"FDA",$G$112:$G$121)</f>
        <v>0</v>
      </c>
      <c r="H123" s="25" t="n">
        <f aca="false">SUMIF($B$112:$B$121,"FDA",$H$112:$H$121)</f>
        <v>0</v>
      </c>
      <c r="I123" s="25" t="n">
        <f aca="false">SUMIF($B$112:$B$121,"FDA",$I$112:$I$121)</f>
        <v>0</v>
      </c>
      <c r="J123" s="26"/>
      <c r="K123" s="12"/>
      <c r="L123" s="26"/>
      <c r="M123" s="26"/>
      <c r="N123" s="26"/>
      <c r="O123" s="26"/>
      <c r="P123" s="26"/>
      <c r="Q123" s="26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</row>
    <row r="124" customFormat="false" ht="14.25" hidden="false" customHeight="true" outlineLevel="0" collapsed="false">
      <c r="A124" s="52" t="s">
        <v>239</v>
      </c>
      <c r="B124" s="68" t="s">
        <v>240</v>
      </c>
      <c r="C124" s="54" t="n">
        <f aca="false">SUMIFS($E$112:$E$121,$B$112:$B$121,"FDA-1",$D$112:$D$121,"&lt;&gt;VAGO")</f>
        <v>0</v>
      </c>
      <c r="D124" s="54" t="n">
        <f aca="false">SUMIFS($E$112:$E$121,$B$112:$B$121,"FDA-1",$D$112:$D$121,"VAGO")</f>
        <v>0</v>
      </c>
      <c r="E124" s="54" t="n">
        <f aca="false">C124+D124</f>
        <v>0</v>
      </c>
      <c r="F124" s="55"/>
      <c r="G124" s="25" t="n">
        <f aca="false">SUMIF($B$112:$B$121,"FDA-1",$G$112:$G$121)</f>
        <v>0</v>
      </c>
      <c r="H124" s="25" t="n">
        <f aca="false">SUMIF($B$112:$B$121,"FDA-1",$H$112:$H$121)</f>
        <v>0</v>
      </c>
      <c r="I124" s="25" t="n">
        <f aca="false">SUMIF($B$112:$B$121,"FDA-1",$I$112:$I$121)</f>
        <v>0</v>
      </c>
      <c r="J124" s="26"/>
      <c r="K124" s="12"/>
      <c r="L124" s="26"/>
      <c r="M124" s="26"/>
      <c r="N124" s="26"/>
      <c r="O124" s="26"/>
      <c r="P124" s="26"/>
      <c r="Q124" s="26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</row>
    <row r="125" customFormat="false" ht="14.25" hidden="false" customHeight="true" outlineLevel="0" collapsed="false">
      <c r="A125" s="52" t="s">
        <v>241</v>
      </c>
      <c r="B125" s="68" t="s">
        <v>242</v>
      </c>
      <c r="C125" s="54" t="n">
        <f aca="false">SUMIFS($E$112:$E$121,$B$112:$B$121,"FDA-2",$D$112:$D$121,"&lt;&gt;VAGO")</f>
        <v>0</v>
      </c>
      <c r="D125" s="54" t="n">
        <f aca="false">SUMIFS($E$112:$E$121,$B$112:$B$121,"FDA-2",$D$112:$D$121,"VAGO")</f>
        <v>0</v>
      </c>
      <c r="E125" s="54" t="n">
        <f aca="false">C125+D125</f>
        <v>0</v>
      </c>
      <c r="F125" s="57"/>
      <c r="G125" s="25" t="n">
        <f aca="false">SUMIF($B$112:$B$121,"FDA-2",$G$112:$G$121)</f>
        <v>0</v>
      </c>
      <c r="H125" s="25" t="n">
        <f aca="false">SUMIF($B$112:$B$121,"FDA-2",$H$112:$H$121)</f>
        <v>0</v>
      </c>
      <c r="I125" s="25" t="n">
        <f aca="false">SUMIF($B$112:$B$121,"FDA-2",$I$112:$I$121)</f>
        <v>0</v>
      </c>
      <c r="J125" s="26"/>
      <c r="K125" s="12"/>
      <c r="L125" s="26"/>
      <c r="M125" s="26"/>
      <c r="N125" s="26"/>
      <c r="O125" s="26"/>
      <c r="P125" s="26"/>
      <c r="Q125" s="26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</row>
    <row r="126" customFormat="false" ht="14.25" hidden="false" customHeight="true" outlineLevel="0" collapsed="false">
      <c r="A126" s="52" t="s">
        <v>243</v>
      </c>
      <c r="B126" s="68" t="s">
        <v>244</v>
      </c>
      <c r="C126" s="54" t="n">
        <f aca="false">SUMIFS($E$112:$E$121,$B$112:$B$121,"FDA-3",$D$112:$D$121,"&lt;&gt;VAGO")</f>
        <v>0</v>
      </c>
      <c r="D126" s="54" t="n">
        <f aca="false">SUMIFS($E$112:$E$121,$B$112:$B$121,"FDA-3",$D$112:$D$121,"VAGO")</f>
        <v>0</v>
      </c>
      <c r="E126" s="54" t="n">
        <f aca="false">C126+D126</f>
        <v>0</v>
      </c>
      <c r="F126" s="59"/>
      <c r="G126" s="25" t="n">
        <f aca="false">SUMIF($B$112:$B$121,"FDA-3",$G$112:$G$121)</f>
        <v>0</v>
      </c>
      <c r="H126" s="25" t="n">
        <f aca="false">SUMIF($B$112:$B$121,"FDA-3",$H$112:$H$121)</f>
        <v>0</v>
      </c>
      <c r="I126" s="25" t="n">
        <f aca="false">SUMIF($B$112:$B$121,"FDA-3",$I$112:$I$121)</f>
        <v>0</v>
      </c>
      <c r="J126" s="26"/>
      <c r="K126" s="12"/>
      <c r="L126" s="26"/>
      <c r="M126" s="26"/>
      <c r="N126" s="26"/>
      <c r="O126" s="26"/>
      <c r="P126" s="26"/>
      <c r="Q126" s="26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</row>
    <row r="127" customFormat="false" ht="14.25" hidden="false" customHeight="true" outlineLevel="0" collapsed="false">
      <c r="A127" s="52" t="s">
        <v>245</v>
      </c>
      <c r="B127" s="68" t="s">
        <v>246</v>
      </c>
      <c r="C127" s="54" t="n">
        <f aca="false">SUMIFS($E$112:$E$121,$B$112:$B$121,"FDA-4",$D$112:$D$121,"&lt;&gt;VAGO")</f>
        <v>0</v>
      </c>
      <c r="D127" s="54" t="n">
        <f aca="false">SUMIFS($E$112:$E$121,$B$112:$B$121,"FDA-4",$D$112:$D$121,"VAGO")</f>
        <v>0</v>
      </c>
      <c r="E127" s="54" t="n">
        <f aca="false">C127+D127</f>
        <v>0</v>
      </c>
      <c r="F127" s="57"/>
      <c r="G127" s="25" t="n">
        <f aca="false">SUMIF($B$112:$B$121,"FDA-4",$G$112:$G$121)</f>
        <v>0</v>
      </c>
      <c r="H127" s="25" t="n">
        <f aca="false">SUMIF($B$112:$B$121,"FDA-4",$H$112:$H$121)</f>
        <v>0</v>
      </c>
      <c r="I127" s="25" t="n">
        <f aca="false">SUMIF($B$112:$B$121,"FDA-4",$I$112:$I$121)</f>
        <v>0</v>
      </c>
      <c r="J127" s="26"/>
      <c r="K127" s="12"/>
      <c r="L127" s="26"/>
      <c r="M127" s="26"/>
      <c r="N127" s="26"/>
      <c r="O127" s="26"/>
      <c r="P127" s="26"/>
      <c r="Q127" s="26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</row>
    <row r="128" customFormat="false" ht="14.25" hidden="false" customHeight="true" outlineLevel="0" collapsed="false">
      <c r="A128" s="60" t="s">
        <v>247</v>
      </c>
      <c r="B128" s="67"/>
      <c r="C128" s="50" t="n">
        <f aca="false">SUM(C124:C127)</f>
        <v>0</v>
      </c>
      <c r="D128" s="50" t="n">
        <f aca="false">SUM(D124:D127)</f>
        <v>0</v>
      </c>
      <c r="E128" s="50" t="n">
        <f aca="false">SUM(E124:E127)</f>
        <v>0</v>
      </c>
      <c r="F128" s="67"/>
      <c r="G128" s="69" t="n">
        <f aca="false">SUM(G123:G127)</f>
        <v>0</v>
      </c>
      <c r="H128" s="69" t="n">
        <f aca="false">SUM(H123:H127)</f>
        <v>0</v>
      </c>
      <c r="I128" s="69" t="n">
        <f aca="false">SUM(I123:I127)</f>
        <v>0</v>
      </c>
      <c r="J128" s="26"/>
      <c r="K128" s="12"/>
      <c r="L128" s="26"/>
      <c r="M128" s="26"/>
      <c r="N128" s="26"/>
      <c r="O128" s="26"/>
      <c r="P128" s="26"/>
      <c r="Q128" s="26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</row>
    <row r="129" customFormat="false" ht="45" hidden="false" customHeight="true" outlineLevel="0" collapsed="false">
      <c r="A129" s="63"/>
      <c r="B129" s="63"/>
      <c r="C129" s="63"/>
      <c r="D129" s="63"/>
      <c r="E129" s="63"/>
      <c r="F129" s="63"/>
      <c r="G129" s="63"/>
      <c r="H129" s="63"/>
      <c r="I129" s="12"/>
      <c r="J129" s="26"/>
      <c r="K129" s="12"/>
      <c r="L129" s="26"/>
      <c r="M129" s="26"/>
      <c r="N129" s="26"/>
      <c r="O129" s="26"/>
      <c r="P129" s="26"/>
      <c r="Q129" s="26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</row>
    <row r="130" customFormat="false" ht="15" hidden="false" customHeight="true" outlineLevel="0" collapsed="false">
      <c r="A130" s="11" t="s">
        <v>248</v>
      </c>
      <c r="B130" s="11"/>
      <c r="C130" s="11"/>
      <c r="D130" s="11"/>
      <c r="E130" s="11"/>
      <c r="F130" s="11"/>
      <c r="G130" s="11"/>
      <c r="H130" s="11"/>
      <c r="I130" s="11"/>
      <c r="J130" s="26"/>
      <c r="K130" s="12"/>
      <c r="L130" s="26"/>
      <c r="M130" s="26"/>
      <c r="N130" s="26"/>
      <c r="O130" s="26"/>
      <c r="P130" s="26"/>
      <c r="Q130" s="26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</row>
    <row r="131" customFormat="false" ht="14.25" hidden="false" customHeight="true" outlineLevel="0" collapsed="false">
      <c r="A131" s="70" t="s">
        <v>249</v>
      </c>
      <c r="B131" s="11" t="s">
        <v>250</v>
      </c>
      <c r="C131" s="11" t="s">
        <v>251</v>
      </c>
      <c r="D131" s="11" t="s">
        <v>252</v>
      </c>
      <c r="E131" s="11" t="s">
        <v>253</v>
      </c>
      <c r="F131" s="11" t="s">
        <v>254</v>
      </c>
      <c r="G131" s="11" t="s">
        <v>255</v>
      </c>
      <c r="H131" s="11" t="s">
        <v>256</v>
      </c>
      <c r="I131" s="11" t="s">
        <v>257</v>
      </c>
      <c r="J131" s="12"/>
      <c r="K131" s="12"/>
      <c r="L131" s="12"/>
      <c r="M131" s="12"/>
      <c r="N131" s="12"/>
      <c r="O131" s="12"/>
      <c r="P131" s="12"/>
      <c r="Q131" s="12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19"/>
    </row>
    <row r="132" customFormat="false" ht="14.25" hidden="false" customHeight="true" outlineLevel="0" collapsed="false">
      <c r="A132" s="71"/>
      <c r="B132" s="72"/>
      <c r="C132" s="72"/>
      <c r="D132" s="21"/>
      <c r="E132" s="53" t="n">
        <v>0</v>
      </c>
      <c r="F132" s="71"/>
      <c r="G132" s="24" t="n">
        <v>0</v>
      </c>
      <c r="H132" s="24" t="n">
        <v>0</v>
      </c>
      <c r="I132" s="25" t="n">
        <f aca="false">SUM(G132:H132)</f>
        <v>0</v>
      </c>
      <c r="J132" s="26"/>
      <c r="K132" s="26"/>
      <c r="L132" s="26"/>
      <c r="M132" s="26"/>
      <c r="N132" s="26"/>
      <c r="O132" s="26"/>
      <c r="P132" s="26"/>
      <c r="Q132" s="26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</row>
    <row r="133" customFormat="false" ht="14.25" hidden="false" customHeight="true" outlineLevel="0" collapsed="false">
      <c r="A133" s="65"/>
      <c r="B133" s="72"/>
      <c r="C133" s="21"/>
      <c r="D133" s="21"/>
      <c r="E133" s="53" t="n">
        <v>0</v>
      </c>
      <c r="F133" s="65"/>
      <c r="G133" s="24" t="n">
        <v>0</v>
      </c>
      <c r="H133" s="24" t="n">
        <v>0</v>
      </c>
      <c r="I133" s="25" t="n">
        <f aca="false">SUM(G133:H133)</f>
        <v>0</v>
      </c>
      <c r="J133" s="26"/>
      <c r="K133" s="26"/>
      <c r="L133" s="26"/>
      <c r="M133" s="26"/>
      <c r="N133" s="26"/>
      <c r="O133" s="26"/>
      <c r="P133" s="26"/>
      <c r="Q133" s="26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</row>
    <row r="134" customFormat="false" ht="14.25" hidden="false" customHeight="true" outlineLevel="0" collapsed="false">
      <c r="A134" s="65"/>
      <c r="B134" s="72"/>
      <c r="C134" s="21"/>
      <c r="D134" s="21"/>
      <c r="E134" s="53" t="n">
        <v>0</v>
      </c>
      <c r="F134" s="66"/>
      <c r="G134" s="24" t="n">
        <v>0</v>
      </c>
      <c r="H134" s="24" t="n">
        <v>0</v>
      </c>
      <c r="I134" s="25" t="n">
        <f aca="false">SUM(G134:H134)</f>
        <v>0</v>
      </c>
      <c r="J134" s="26"/>
      <c r="K134" s="26"/>
      <c r="L134" s="26"/>
      <c r="M134" s="26"/>
      <c r="N134" s="26"/>
      <c r="O134" s="26"/>
      <c r="P134" s="26"/>
      <c r="Q134" s="26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</row>
    <row r="135" customFormat="false" ht="14.25" hidden="false" customHeight="true" outlineLevel="0" collapsed="false">
      <c r="A135" s="71"/>
      <c r="B135" s="72"/>
      <c r="C135" s="21"/>
      <c r="D135" s="21"/>
      <c r="E135" s="53" t="n">
        <v>0</v>
      </c>
      <c r="F135" s="65"/>
      <c r="G135" s="24" t="n">
        <v>0</v>
      </c>
      <c r="H135" s="24" t="n">
        <v>0</v>
      </c>
      <c r="I135" s="25" t="n">
        <f aca="false">SUM(G135:H135)</f>
        <v>0</v>
      </c>
      <c r="J135" s="26"/>
      <c r="K135" s="26"/>
      <c r="L135" s="26"/>
      <c r="M135" s="26"/>
      <c r="N135" s="26"/>
      <c r="O135" s="26"/>
      <c r="P135" s="26"/>
      <c r="Q135" s="26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</row>
    <row r="136" customFormat="false" ht="14.25" hidden="false" customHeight="true" outlineLevel="0" collapsed="false">
      <c r="A136" s="71"/>
      <c r="B136" s="72"/>
      <c r="C136" s="72"/>
      <c r="D136" s="21"/>
      <c r="E136" s="53" t="n">
        <v>0</v>
      </c>
      <c r="F136" s="71"/>
      <c r="G136" s="24" t="n">
        <v>0</v>
      </c>
      <c r="H136" s="24" t="n">
        <v>0</v>
      </c>
      <c r="I136" s="25" t="n">
        <f aca="false">SUM(G136:H136)</f>
        <v>0</v>
      </c>
      <c r="J136" s="26"/>
      <c r="K136" s="26"/>
      <c r="L136" s="26"/>
      <c r="M136" s="26"/>
      <c r="N136" s="26"/>
      <c r="O136" s="26"/>
      <c r="P136" s="26"/>
      <c r="Q136" s="26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</row>
    <row r="137" customFormat="false" ht="14.25" hidden="false" customHeight="true" outlineLevel="0" collapsed="false">
      <c r="A137" s="71"/>
      <c r="B137" s="72"/>
      <c r="C137" s="72"/>
      <c r="D137" s="21"/>
      <c r="E137" s="53" t="n">
        <v>0</v>
      </c>
      <c r="F137" s="71"/>
      <c r="G137" s="24" t="n">
        <v>0</v>
      </c>
      <c r="H137" s="24" t="n">
        <v>0</v>
      </c>
      <c r="I137" s="25" t="n">
        <f aca="false">SUM(G137:H137)</f>
        <v>0</v>
      </c>
      <c r="J137" s="26"/>
      <c r="K137" s="26"/>
      <c r="L137" s="26"/>
      <c r="M137" s="26"/>
      <c r="N137" s="26"/>
      <c r="O137" s="26"/>
      <c r="P137" s="26"/>
      <c r="Q137" s="26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</row>
    <row r="138" customFormat="false" ht="14.25" hidden="false" customHeight="true" outlineLevel="0" collapsed="false">
      <c r="A138" s="71"/>
      <c r="B138" s="72"/>
      <c r="C138" s="72"/>
      <c r="D138" s="21"/>
      <c r="E138" s="53" t="n">
        <v>0</v>
      </c>
      <c r="F138" s="71"/>
      <c r="G138" s="24" t="n">
        <v>0</v>
      </c>
      <c r="H138" s="24" t="n">
        <v>0</v>
      </c>
      <c r="I138" s="25" t="n">
        <f aca="false">SUM(G138:H138)</f>
        <v>0</v>
      </c>
      <c r="J138" s="26"/>
      <c r="K138" s="26"/>
      <c r="L138" s="26"/>
      <c r="M138" s="26"/>
      <c r="N138" s="26"/>
      <c r="O138" s="26"/>
      <c r="P138" s="26"/>
      <c r="Q138" s="26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</row>
    <row r="139" customFormat="false" ht="14.25" hidden="false" customHeight="true" outlineLevel="0" collapsed="false">
      <c r="A139" s="71"/>
      <c r="B139" s="72"/>
      <c r="C139" s="72"/>
      <c r="D139" s="21"/>
      <c r="E139" s="53" t="n">
        <v>0</v>
      </c>
      <c r="F139" s="71"/>
      <c r="G139" s="24" t="n">
        <v>0</v>
      </c>
      <c r="H139" s="24" t="n">
        <v>0</v>
      </c>
      <c r="I139" s="25" t="n">
        <f aca="false">SUM(G139:H139)</f>
        <v>0</v>
      </c>
      <c r="J139" s="26"/>
      <c r="K139" s="26"/>
      <c r="L139" s="26"/>
      <c r="M139" s="26"/>
      <c r="N139" s="26"/>
      <c r="O139" s="26"/>
      <c r="P139" s="26"/>
      <c r="Q139" s="26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</row>
    <row r="140" customFormat="false" ht="14.25" hidden="false" customHeight="true" outlineLevel="0" collapsed="false">
      <c r="A140" s="71"/>
      <c r="B140" s="72"/>
      <c r="C140" s="72"/>
      <c r="D140" s="21"/>
      <c r="E140" s="53" t="n">
        <v>0</v>
      </c>
      <c r="F140" s="71"/>
      <c r="G140" s="24" t="n">
        <v>0</v>
      </c>
      <c r="H140" s="24" t="n">
        <v>0</v>
      </c>
      <c r="I140" s="25" t="n">
        <f aca="false">SUM(G140:H140)</f>
        <v>0</v>
      </c>
      <c r="J140" s="26"/>
      <c r="K140" s="26"/>
      <c r="L140" s="26"/>
      <c r="M140" s="26"/>
      <c r="N140" s="26"/>
      <c r="O140" s="26"/>
      <c r="P140" s="26"/>
      <c r="Q140" s="26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</row>
    <row r="141" customFormat="false" ht="14.25" hidden="false" customHeight="true" outlineLevel="0" collapsed="false">
      <c r="A141" s="71"/>
      <c r="B141" s="72"/>
      <c r="C141" s="72"/>
      <c r="D141" s="21"/>
      <c r="E141" s="53" t="n">
        <v>0</v>
      </c>
      <c r="F141" s="71"/>
      <c r="G141" s="24" t="n">
        <v>0</v>
      </c>
      <c r="H141" s="24" t="n">
        <v>0</v>
      </c>
      <c r="I141" s="25" t="n">
        <f aca="false">SUM(G141:H141)</f>
        <v>0</v>
      </c>
      <c r="J141" s="26"/>
      <c r="K141" s="26"/>
      <c r="L141" s="26"/>
      <c r="M141" s="26"/>
      <c r="N141" s="26"/>
      <c r="O141" s="26"/>
      <c r="P141" s="26"/>
      <c r="Q141" s="26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</row>
    <row r="142" customFormat="false" ht="14.25" hidden="false" customHeight="true" outlineLevel="0" collapsed="false">
      <c r="A142" s="60" t="s">
        <v>258</v>
      </c>
      <c r="B142" s="60" t="s">
        <v>259</v>
      </c>
      <c r="C142" s="50" t="s">
        <v>260</v>
      </c>
      <c r="D142" s="50" t="s">
        <v>261</v>
      </c>
      <c r="E142" s="50" t="s">
        <v>262</v>
      </c>
      <c r="F142" s="67"/>
      <c r="G142" s="50" t="s">
        <v>263</v>
      </c>
      <c r="H142" s="50" t="s">
        <v>264</v>
      </c>
      <c r="I142" s="50" t="s">
        <v>265</v>
      </c>
      <c r="J142" s="26"/>
      <c r="K142" s="26"/>
      <c r="L142" s="26"/>
      <c r="M142" s="26"/>
      <c r="N142" s="26"/>
      <c r="O142" s="26"/>
      <c r="P142" s="26"/>
      <c r="Q142" s="26"/>
      <c r="R142" s="28"/>
      <c r="S142" s="28"/>
      <c r="T142" s="28"/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</row>
    <row r="143" customFormat="false" ht="14.25" hidden="false" customHeight="true" outlineLevel="0" collapsed="false">
      <c r="A143" s="52" t="s">
        <v>266</v>
      </c>
      <c r="B143" s="68" t="s">
        <v>267</v>
      </c>
      <c r="C143" s="54" t="n">
        <f aca="false">SUMIFS($E$132:$E$141,$B$132:$B$141,"FGS-1",$D$132:$D$141,"&lt;&gt;VAGO")</f>
        <v>0</v>
      </c>
      <c r="D143" s="54" t="n">
        <f aca="false">SUMIFS($E$132:$E$141,$B$132:$B$141,"FGS-1",$D$132:$D$141,"VAGO")</f>
        <v>0</v>
      </c>
      <c r="E143" s="54" t="n">
        <f aca="false">C143+D143</f>
        <v>0</v>
      </c>
      <c r="F143" s="55"/>
      <c r="G143" s="25" t="n">
        <f aca="false">SUMIF($B$132:$B$141,"FGS-1",$G$132:$G$141)</f>
        <v>0</v>
      </c>
      <c r="H143" s="25" t="n">
        <f aca="false">SUMIF($B$132:$B$141,"FGS-1",$G$132:$G$141)</f>
        <v>0</v>
      </c>
      <c r="I143" s="25" t="n">
        <f aca="false">SUMIF($B$132:$B$141,"FGS-1",$G$132:$G$141)</f>
        <v>0</v>
      </c>
      <c r="J143" s="26"/>
      <c r="K143" s="26"/>
      <c r="L143" s="26"/>
      <c r="M143" s="26"/>
      <c r="N143" s="26"/>
      <c r="O143" s="26"/>
      <c r="P143" s="26"/>
      <c r="Q143" s="26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  <c r="AD143" s="19"/>
    </row>
    <row r="144" customFormat="false" ht="14.25" hidden="false" customHeight="true" outlineLevel="0" collapsed="false">
      <c r="A144" s="52" t="s">
        <v>268</v>
      </c>
      <c r="B144" s="68" t="s">
        <v>269</v>
      </c>
      <c r="C144" s="54" t="n">
        <f aca="false">SUMIFS($E$132:$E$141,$B$132:$B$141,"FGS-2",$D$132:$D$141,"&lt;&gt;VAGO")</f>
        <v>0</v>
      </c>
      <c r="D144" s="54" t="n">
        <f aca="false">SUMIFS($E$132:$E$141,$B$132:$B$141,"FGS-2",$D$132:$D$141,"VAGO")</f>
        <v>0</v>
      </c>
      <c r="E144" s="54" t="n">
        <f aca="false">C144+D144</f>
        <v>0</v>
      </c>
      <c r="F144" s="57"/>
      <c r="G144" s="25" t="n">
        <f aca="false">SUMIF($B$132:$B$141,"FGS-2",$G$132:$G$141)</f>
        <v>0</v>
      </c>
      <c r="H144" s="25" t="n">
        <f aca="false">SUMIF($B$132:$B$141,"FGS-2",$G$132:$G$141)</f>
        <v>0</v>
      </c>
      <c r="I144" s="25" t="n">
        <f aca="false">SUMIF($B$132:$B$141,"FGS-2",$G$132:$G$141)</f>
        <v>0</v>
      </c>
      <c r="J144" s="26"/>
      <c r="K144" s="26"/>
      <c r="L144" s="26"/>
      <c r="M144" s="26"/>
      <c r="N144" s="26"/>
      <c r="O144" s="26"/>
      <c r="P144" s="26"/>
      <c r="Q144" s="26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</row>
    <row r="145" customFormat="false" ht="14.25" hidden="false" customHeight="true" outlineLevel="0" collapsed="false">
      <c r="A145" s="52" t="s">
        <v>270</v>
      </c>
      <c r="B145" s="68" t="s">
        <v>271</v>
      </c>
      <c r="C145" s="54" t="n">
        <f aca="false">SUMIFS($E$132:$E$141,$B$132:$B$141,"FGS-3",$D$132:$D$141,"&lt;&gt;VAGO")</f>
        <v>0</v>
      </c>
      <c r="D145" s="54" t="n">
        <f aca="false">SUMIFS($E$132:$E$141,$B$132:$B$141,"FGS-3",$D$132:$D$141,"VAGO")</f>
        <v>0</v>
      </c>
      <c r="E145" s="54" t="n">
        <f aca="false">C145+D145</f>
        <v>0</v>
      </c>
      <c r="F145" s="57"/>
      <c r="G145" s="25" t="n">
        <f aca="false">SUMIF($B$132:$B$141,"FGS-3",$G$132:$G$141)</f>
        <v>0</v>
      </c>
      <c r="H145" s="25" t="n">
        <f aca="false">SUMIF($B$132:$B$141,"FGS-3",$G$132:$G$141)</f>
        <v>0</v>
      </c>
      <c r="I145" s="25" t="n">
        <f aca="false">SUMIF($B$132:$B$141,"FGS-3",$G$132:$G$141)</f>
        <v>0</v>
      </c>
      <c r="J145" s="26"/>
      <c r="K145" s="26"/>
      <c r="L145" s="26"/>
      <c r="M145" s="26"/>
      <c r="N145" s="26"/>
      <c r="O145" s="26"/>
      <c r="P145" s="26"/>
      <c r="Q145" s="26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</row>
    <row r="146" customFormat="false" ht="14.25" hidden="false" customHeight="true" outlineLevel="0" collapsed="false">
      <c r="A146" s="58" t="s">
        <v>272</v>
      </c>
      <c r="B146" s="73" t="s">
        <v>273</v>
      </c>
      <c r="C146" s="54" t="n">
        <f aca="false">SUMIFS($E$132:$E$141,$B$132:$B$141,"FGA-1",$D$132:$D$141,"&lt;&gt;VAGO")</f>
        <v>0</v>
      </c>
      <c r="D146" s="54" t="n">
        <f aca="false">SUMIFS($E$132:$E$141,$B$132:$B$141,"FGA-1",$D$132:$D$141,"VAGO")</f>
        <v>0</v>
      </c>
      <c r="E146" s="54" t="n">
        <f aca="false">C146+D146</f>
        <v>0</v>
      </c>
      <c r="F146" s="59"/>
      <c r="G146" s="25" t="n">
        <f aca="false">SUMIF($B$132:$B$141,"FGA-1",$G$132:$G$141)</f>
        <v>0</v>
      </c>
      <c r="H146" s="25" t="n">
        <f aca="false">SUMIF($B$132:$B$141,"FGA-1",$G$132:$G$141)</f>
        <v>0</v>
      </c>
      <c r="I146" s="25" t="n">
        <f aca="false">SUMIF($B$132:$B$141,"FGA-1",$G$132:$G$141)</f>
        <v>0</v>
      </c>
      <c r="J146" s="26"/>
      <c r="K146" s="26"/>
      <c r="L146" s="26"/>
      <c r="M146" s="26"/>
      <c r="N146" s="26"/>
      <c r="O146" s="26"/>
      <c r="P146" s="26"/>
      <c r="Q146" s="26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  <c r="AC146" s="19"/>
      <c r="AD146" s="19"/>
    </row>
    <row r="147" customFormat="false" ht="14.25" hidden="false" customHeight="true" outlineLevel="0" collapsed="false">
      <c r="A147" s="52" t="s">
        <v>274</v>
      </c>
      <c r="B147" s="68" t="s">
        <v>275</v>
      </c>
      <c r="C147" s="54" t="n">
        <f aca="false">SUMIFS($E$132:$E$141,$B$132:$B$141,"FGA-2",$D$132:$D$141,"&lt;&gt;VAGO")</f>
        <v>0</v>
      </c>
      <c r="D147" s="54" t="n">
        <f aca="false">SUMIFS($E$132:$E$141,$B$132:$B$141,"FGA-2",$D$132:$D$141,"VAGO")</f>
        <v>0</v>
      </c>
      <c r="E147" s="54" t="n">
        <f aca="false">C147+D147</f>
        <v>0</v>
      </c>
      <c r="F147" s="59"/>
      <c r="G147" s="25" t="n">
        <f aca="false">SUMIF($B$132:$B$141,"FGA-2",$G$132:$G$141)</f>
        <v>0</v>
      </c>
      <c r="H147" s="25" t="n">
        <f aca="false">SUMIF($B$132:$B$141,"FGA-2",$G$132:$G$141)</f>
        <v>0</v>
      </c>
      <c r="I147" s="25" t="n">
        <f aca="false">SUMIF($B$132:$B$141,"FGA-2",$G$132:$G$141)</f>
        <v>0</v>
      </c>
      <c r="J147" s="26"/>
      <c r="K147" s="26"/>
      <c r="L147" s="26"/>
      <c r="M147" s="26"/>
      <c r="N147" s="26"/>
      <c r="O147" s="26"/>
      <c r="P147" s="26"/>
      <c r="Q147" s="26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  <c r="AD147" s="19"/>
    </row>
    <row r="148" customFormat="false" ht="14.25" hidden="false" customHeight="true" outlineLevel="0" collapsed="false">
      <c r="A148" s="52" t="s">
        <v>276</v>
      </c>
      <c r="B148" s="68" t="s">
        <v>277</v>
      </c>
      <c r="C148" s="54" t="n">
        <f aca="false">SUMIFS($E$132:$E$141,$B$132:$B$141,"FGA-3",$D$132:$D$141,"&lt;&gt;VAGO")</f>
        <v>0</v>
      </c>
      <c r="D148" s="54" t="n">
        <f aca="false">SUMIFS($E$132:$E$141,$B$132:$B$141,"FGA-3",$D$132:$D$141,"VAGO")</f>
        <v>0</v>
      </c>
      <c r="E148" s="54" t="n">
        <f aca="false">C148+D148</f>
        <v>0</v>
      </c>
      <c r="F148" s="57"/>
      <c r="G148" s="25" t="n">
        <f aca="false">SUMIF($B$132:$B$141,"FGA-3",$G$132:$G$141)</f>
        <v>0</v>
      </c>
      <c r="H148" s="25" t="n">
        <f aca="false">SUMIF($B$132:$B$141,"FGA-3",$G$132:$G$141)</f>
        <v>0</v>
      </c>
      <c r="I148" s="25" t="n">
        <f aca="false">SUMIF($B$132:$B$141,"FGA-3",$G$132:$G$141)</f>
        <v>0</v>
      </c>
      <c r="J148" s="26"/>
      <c r="K148" s="26"/>
      <c r="L148" s="26"/>
      <c r="M148" s="26"/>
      <c r="N148" s="26"/>
      <c r="O148" s="26"/>
      <c r="P148" s="26"/>
      <c r="Q148" s="26"/>
      <c r="R148" s="28"/>
      <c r="S148" s="28"/>
      <c r="T148" s="28"/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</row>
    <row r="149" customFormat="false" ht="14.25" hidden="false" customHeight="true" outlineLevel="0" collapsed="false">
      <c r="A149" s="60" t="s">
        <v>278</v>
      </c>
      <c r="B149" s="67"/>
      <c r="C149" s="50" t="n">
        <f aca="false">SUM(C143:C148)</f>
        <v>0</v>
      </c>
      <c r="D149" s="50" t="n">
        <f aca="false">SUM(D143:D148)</f>
        <v>0</v>
      </c>
      <c r="E149" s="50" t="n">
        <f aca="false">SUM(E143:E148)</f>
        <v>0</v>
      </c>
      <c r="F149" s="67"/>
      <c r="G149" s="69" t="n">
        <f aca="false">SUM(G143:G148)</f>
        <v>0</v>
      </c>
      <c r="H149" s="69" t="n">
        <f aca="false">SUM(H143:H148)</f>
        <v>0</v>
      </c>
      <c r="I149" s="69" t="n">
        <f aca="false">SUM(I143:I148)</f>
        <v>0</v>
      </c>
      <c r="J149" s="26"/>
      <c r="K149" s="26"/>
      <c r="L149" s="26"/>
      <c r="M149" s="26"/>
      <c r="N149" s="26"/>
      <c r="O149" s="26"/>
      <c r="P149" s="26"/>
      <c r="Q149" s="26"/>
      <c r="R149" s="28"/>
      <c r="S149" s="28"/>
      <c r="T149" s="28"/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</row>
    <row r="150" customFormat="false" ht="33" hidden="false" customHeight="true" outlineLevel="0" collapsed="false">
      <c r="A150" s="56"/>
      <c r="B150" s="56"/>
      <c r="C150" s="56"/>
      <c r="D150" s="56"/>
      <c r="E150" s="56"/>
      <c r="F150" s="56"/>
      <c r="G150" s="56"/>
      <c r="H150" s="56"/>
      <c r="I150" s="64"/>
      <c r="J150" s="64"/>
      <c r="K150" s="12"/>
      <c r="L150" s="64"/>
      <c r="M150" s="64"/>
      <c r="N150" s="64"/>
      <c r="O150" s="64"/>
      <c r="P150" s="64"/>
      <c r="Q150" s="64"/>
      <c r="R150" s="19"/>
      <c r="S150" s="19"/>
      <c r="T150" s="19"/>
      <c r="U150" s="19"/>
      <c r="V150" s="19"/>
      <c r="W150" s="19"/>
      <c r="X150" s="19"/>
      <c r="Y150" s="19"/>
      <c r="Z150" s="19"/>
      <c r="AA150" s="19"/>
      <c r="AB150" s="19"/>
      <c r="AC150" s="19"/>
      <c r="AD150" s="19"/>
    </row>
    <row r="151" customFormat="false" ht="14.25" hidden="false" customHeight="true" outlineLevel="0" collapsed="false">
      <c r="A151" s="60"/>
      <c r="B151" s="60"/>
      <c r="C151" s="50" t="s">
        <v>279</v>
      </c>
      <c r="D151" s="50" t="s">
        <v>280</v>
      </c>
      <c r="E151" s="50" t="s">
        <v>281</v>
      </c>
      <c r="F151" s="61"/>
      <c r="G151" s="50" t="s">
        <v>282</v>
      </c>
      <c r="H151" s="50" t="s">
        <v>283</v>
      </c>
      <c r="I151" s="50" t="s">
        <v>284</v>
      </c>
      <c r="J151" s="64"/>
      <c r="K151" s="12"/>
      <c r="L151" s="64"/>
      <c r="M151" s="64"/>
      <c r="N151" s="64"/>
      <c r="O151" s="64"/>
      <c r="P151" s="64"/>
      <c r="Q151" s="64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</row>
    <row r="152" customFormat="false" ht="14.25" hidden="false" customHeight="true" outlineLevel="0" collapsed="false">
      <c r="A152" s="60" t="s">
        <v>285</v>
      </c>
      <c r="B152" s="61"/>
      <c r="C152" s="50" t="n">
        <f aca="false">SUM(C108+C128+C149)</f>
        <v>76</v>
      </c>
      <c r="D152" s="50" t="n">
        <f aca="false">SUM(D108+D128+D149)</f>
        <v>4</v>
      </c>
      <c r="E152" s="50" t="n">
        <f aca="false">SUM(E108+E128+E149)</f>
        <v>80</v>
      </c>
      <c r="F152" s="61"/>
      <c r="G152" s="69" t="n">
        <f aca="false">SUM(H108+G128+G149)</f>
        <v>66684.04</v>
      </c>
      <c r="H152" s="69" t="n">
        <f aca="false">SUM(I108+H128+H149)</f>
        <v>304389.7</v>
      </c>
      <c r="I152" s="69" t="n">
        <f aca="false">SUM(J108+I128+I149)</f>
        <v>371073.74</v>
      </c>
      <c r="J152" s="64"/>
      <c r="K152" s="12"/>
      <c r="L152" s="64"/>
      <c r="M152" s="64"/>
      <c r="N152" s="64"/>
      <c r="O152" s="64"/>
      <c r="P152" s="64"/>
      <c r="Q152" s="64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</row>
    <row r="153" customFormat="false" ht="30" hidden="false" customHeight="true" outlineLevel="0" collapsed="false">
      <c r="A153" s="56"/>
      <c r="B153" s="56"/>
      <c r="C153" s="56"/>
      <c r="D153" s="56"/>
      <c r="E153" s="56"/>
      <c r="F153" s="56"/>
      <c r="G153" s="56"/>
      <c r="H153" s="56"/>
      <c r="I153" s="64"/>
      <c r="J153" s="64"/>
      <c r="K153" s="12"/>
      <c r="L153" s="64"/>
      <c r="M153" s="64"/>
      <c r="N153" s="64"/>
      <c r="O153" s="64"/>
      <c r="P153" s="64"/>
      <c r="Q153" s="64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</row>
    <row r="154" customFormat="false" ht="15" hidden="false" customHeight="true" outlineLevel="0" collapsed="false">
      <c r="A154" s="74" t="s">
        <v>286</v>
      </c>
      <c r="B154" s="74"/>
      <c r="C154" s="74"/>
      <c r="D154" s="74"/>
      <c r="E154" s="74"/>
      <c r="F154" s="74"/>
      <c r="G154" s="26"/>
      <c r="H154" s="56"/>
      <c r="I154" s="56"/>
      <c r="J154" s="56"/>
      <c r="K154" s="26"/>
      <c r="L154" s="56"/>
      <c r="M154" s="64"/>
      <c r="N154" s="64"/>
      <c r="O154" s="64"/>
      <c r="P154" s="64"/>
      <c r="Q154" s="64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  <c r="AD154" s="19"/>
    </row>
    <row r="155" customFormat="false" ht="15" hidden="false" customHeight="true" outlineLevel="0" collapsed="false">
      <c r="A155" s="75" t="s">
        <v>287</v>
      </c>
      <c r="B155" s="75"/>
      <c r="C155" s="75"/>
      <c r="D155" s="75"/>
      <c r="E155" s="75"/>
      <c r="F155" s="75"/>
      <c r="G155" s="26"/>
      <c r="H155" s="56"/>
      <c r="I155" s="56"/>
      <c r="J155" s="56"/>
      <c r="K155" s="56"/>
      <c r="L155" s="56"/>
      <c r="M155" s="64"/>
      <c r="N155" s="64"/>
      <c r="O155" s="64"/>
      <c r="P155" s="64"/>
      <c r="Q155" s="64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</row>
    <row r="156" customFormat="false" ht="15" hidden="false" customHeight="true" outlineLevel="0" collapsed="false">
      <c r="A156" s="75" t="s">
        <v>288</v>
      </c>
      <c r="B156" s="75"/>
      <c r="C156" s="75"/>
      <c r="D156" s="75"/>
      <c r="E156" s="75"/>
      <c r="F156" s="75"/>
      <c r="G156" s="26"/>
      <c r="H156" s="56"/>
      <c r="I156" s="56"/>
      <c r="J156" s="56"/>
      <c r="K156" s="56"/>
      <c r="L156" s="56"/>
      <c r="M156" s="64"/>
      <c r="N156" s="64"/>
      <c r="O156" s="64"/>
      <c r="P156" s="64"/>
      <c r="Q156" s="64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19"/>
    </row>
    <row r="157" customFormat="false" ht="15" hidden="false" customHeight="true" outlineLevel="0" collapsed="false">
      <c r="A157" s="65" t="s">
        <v>289</v>
      </c>
      <c r="B157" s="65"/>
      <c r="C157" s="65"/>
      <c r="D157" s="65"/>
      <c r="E157" s="65"/>
      <c r="F157" s="65"/>
      <c r="G157" s="26"/>
      <c r="H157" s="56"/>
      <c r="I157" s="56"/>
      <c r="J157" s="56"/>
      <c r="K157" s="56"/>
      <c r="L157" s="56"/>
      <c r="M157" s="64"/>
      <c r="N157" s="64"/>
      <c r="O157" s="64"/>
      <c r="P157" s="64"/>
      <c r="Q157" s="64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</row>
    <row r="158" customFormat="false" ht="15" hidden="false" customHeight="true" outlineLevel="0" collapsed="false">
      <c r="A158" s="65" t="s">
        <v>290</v>
      </c>
      <c r="B158" s="65"/>
      <c r="C158" s="65"/>
      <c r="D158" s="65"/>
      <c r="E158" s="65"/>
      <c r="F158" s="65"/>
      <c r="G158" s="26"/>
      <c r="H158" s="56"/>
      <c r="I158" s="56"/>
      <c r="J158" s="56"/>
      <c r="K158" s="56"/>
      <c r="L158" s="56"/>
      <c r="M158" s="64"/>
      <c r="N158" s="64"/>
      <c r="O158" s="64"/>
      <c r="P158" s="64"/>
      <c r="Q158" s="64"/>
      <c r="R158" s="19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  <c r="AC158" s="19"/>
      <c r="AD158" s="19"/>
    </row>
    <row r="159" customFormat="false" ht="15" hidden="false" customHeight="true" outlineLevel="0" collapsed="false">
      <c r="A159" s="65" t="s">
        <v>291</v>
      </c>
      <c r="B159" s="65"/>
      <c r="C159" s="65"/>
      <c r="D159" s="65"/>
      <c r="E159" s="65"/>
      <c r="F159" s="65"/>
      <c r="G159" s="26"/>
      <c r="H159" s="56"/>
      <c r="I159" s="56"/>
      <c r="J159" s="56"/>
      <c r="K159" s="56"/>
      <c r="L159" s="56"/>
      <c r="M159" s="64"/>
      <c r="N159" s="64"/>
      <c r="O159" s="64"/>
      <c r="P159" s="64"/>
      <c r="Q159" s="64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19"/>
    </row>
    <row r="160" customFormat="false" ht="14.25" hidden="false" customHeight="true" outlineLevel="0" collapsed="false">
      <c r="A160" s="65"/>
      <c r="B160" s="65"/>
      <c r="C160" s="65"/>
      <c r="D160" s="65"/>
      <c r="E160" s="65"/>
      <c r="F160" s="65"/>
      <c r="G160" s="26"/>
      <c r="H160" s="56"/>
      <c r="I160" s="56"/>
      <c r="J160" s="56"/>
      <c r="K160" s="56"/>
      <c r="L160" s="56"/>
      <c r="M160" s="64"/>
      <c r="N160" s="64"/>
      <c r="O160" s="64"/>
      <c r="P160" s="64"/>
      <c r="Q160" s="64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</row>
    <row r="161" customFormat="false" ht="14.25" hidden="false" customHeight="true" outlineLevel="0" collapsed="false">
      <c r="A161" s="65"/>
      <c r="B161" s="65"/>
      <c r="C161" s="65"/>
      <c r="D161" s="65"/>
      <c r="E161" s="65"/>
      <c r="F161" s="65"/>
      <c r="G161" s="26"/>
      <c r="H161" s="56"/>
      <c r="I161" s="56"/>
      <c r="J161" s="56"/>
      <c r="K161" s="56"/>
      <c r="L161" s="56"/>
      <c r="M161" s="64"/>
      <c r="N161" s="64"/>
      <c r="O161" s="64"/>
      <c r="P161" s="64"/>
      <c r="Q161" s="64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19"/>
    </row>
    <row r="162" customFormat="false" ht="14.25" hidden="false" customHeight="true" outlineLevel="0" collapsed="false">
      <c r="A162" s="76"/>
      <c r="B162" s="76"/>
      <c r="C162" s="76"/>
      <c r="D162" s="76"/>
      <c r="E162" s="76"/>
      <c r="F162" s="76"/>
      <c r="G162" s="26"/>
      <c r="H162" s="56"/>
      <c r="I162" s="56"/>
      <c r="J162" s="56"/>
      <c r="K162" s="56"/>
      <c r="L162" s="56"/>
      <c r="M162" s="64"/>
      <c r="N162" s="64"/>
      <c r="O162" s="64"/>
      <c r="P162" s="64"/>
      <c r="Q162" s="64"/>
      <c r="R162" s="19"/>
      <c r="S162" s="19"/>
      <c r="T162" s="19"/>
      <c r="U162" s="19"/>
      <c r="V162" s="19"/>
      <c r="W162" s="19"/>
      <c r="X162" s="19"/>
      <c r="Y162" s="19"/>
      <c r="Z162" s="19"/>
      <c r="AA162" s="19"/>
      <c r="AB162" s="19"/>
      <c r="AC162" s="19"/>
      <c r="AD162" s="19"/>
    </row>
    <row r="163" customFormat="false" ht="14.25" hidden="false" customHeight="true" outlineLevel="0" collapsed="false">
      <c r="A163" s="76"/>
      <c r="B163" s="76"/>
      <c r="C163" s="76"/>
      <c r="D163" s="76"/>
      <c r="E163" s="76"/>
      <c r="F163" s="76"/>
      <c r="G163" s="26"/>
      <c r="H163" s="56"/>
      <c r="I163" s="56"/>
      <c r="J163" s="56"/>
      <c r="K163" s="56"/>
      <c r="L163" s="56"/>
      <c r="M163" s="64"/>
      <c r="N163" s="64"/>
      <c r="O163" s="64"/>
      <c r="P163" s="64"/>
      <c r="Q163" s="64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  <c r="AD163" s="19"/>
    </row>
    <row r="164" customFormat="false" ht="14.25" hidden="false" customHeight="true" outlineLevel="0" collapsed="false">
      <c r="A164" s="76"/>
      <c r="B164" s="76"/>
      <c r="C164" s="76"/>
      <c r="D164" s="76"/>
      <c r="E164" s="76"/>
      <c r="F164" s="76"/>
      <c r="G164" s="26"/>
      <c r="H164" s="56"/>
      <c r="I164" s="56"/>
      <c r="J164" s="56"/>
      <c r="K164" s="56"/>
      <c r="L164" s="56"/>
      <c r="M164" s="64"/>
      <c r="N164" s="64"/>
      <c r="O164" s="64"/>
      <c r="P164" s="64"/>
      <c r="Q164" s="64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D164" s="19"/>
    </row>
    <row r="165" customFormat="false" ht="14.25" hidden="false" customHeight="true" outlineLevel="0" collapsed="false">
      <c r="A165" s="76"/>
      <c r="B165" s="76"/>
      <c r="C165" s="76"/>
      <c r="D165" s="76"/>
      <c r="E165" s="76"/>
      <c r="F165" s="76"/>
      <c r="G165" s="26"/>
      <c r="H165" s="56"/>
      <c r="I165" s="56"/>
      <c r="J165" s="56"/>
      <c r="K165" s="56"/>
      <c r="L165" s="56"/>
      <c r="M165" s="64"/>
      <c r="N165" s="64"/>
      <c r="O165" s="64"/>
      <c r="P165" s="64"/>
      <c r="Q165" s="64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D165" s="19"/>
    </row>
    <row r="166" customFormat="false" ht="14.25" hidden="false" customHeight="true" outlineLevel="0" collapsed="false">
      <c r="A166" s="76"/>
      <c r="B166" s="76"/>
      <c r="C166" s="76"/>
      <c r="D166" s="76"/>
      <c r="E166" s="76"/>
      <c r="F166" s="76"/>
      <c r="G166" s="26"/>
      <c r="H166" s="56"/>
      <c r="I166" s="56"/>
      <c r="J166" s="56"/>
      <c r="K166" s="56"/>
      <c r="L166" s="56"/>
      <c r="M166" s="64"/>
      <c r="N166" s="64"/>
      <c r="O166" s="64"/>
      <c r="P166" s="64"/>
      <c r="Q166" s="64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  <c r="AD166" s="19"/>
    </row>
    <row r="167" customFormat="false" ht="32.25" hidden="false" customHeight="true" outlineLevel="0" collapsed="false">
      <c r="A167" s="77"/>
      <c r="B167" s="77"/>
      <c r="C167" s="77"/>
      <c r="D167" s="77"/>
      <c r="E167" s="77"/>
      <c r="F167" s="77"/>
      <c r="G167" s="26"/>
      <c r="H167" s="56"/>
      <c r="I167" s="56"/>
      <c r="J167" s="56"/>
      <c r="K167" s="56"/>
      <c r="L167" s="56"/>
      <c r="M167" s="64"/>
      <c r="N167" s="64"/>
      <c r="O167" s="64"/>
      <c r="P167" s="64"/>
      <c r="Q167" s="64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</row>
    <row r="168" customFormat="false" ht="15" hidden="false" customHeight="true" outlineLevel="0" collapsed="false">
      <c r="A168" s="74" t="s">
        <v>292</v>
      </c>
      <c r="B168" s="74"/>
      <c r="C168" s="74"/>
      <c r="D168" s="74"/>
      <c r="E168" s="74"/>
      <c r="F168" s="74"/>
      <c r="G168" s="26"/>
      <c r="H168" s="56"/>
      <c r="I168" s="56"/>
      <c r="J168" s="56"/>
      <c r="K168" s="56"/>
      <c r="L168" s="56"/>
      <c r="M168" s="64"/>
      <c r="N168" s="64"/>
      <c r="O168" s="64"/>
      <c r="P168" s="64"/>
      <c r="Q168" s="64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</row>
    <row r="169" customFormat="false" ht="15" hidden="false" customHeight="true" outlineLevel="0" collapsed="false">
      <c r="A169" s="75" t="s">
        <v>293</v>
      </c>
      <c r="B169" s="75"/>
      <c r="C169" s="75"/>
      <c r="D169" s="75"/>
      <c r="E169" s="75"/>
      <c r="F169" s="75"/>
      <c r="G169" s="26"/>
      <c r="H169" s="56"/>
      <c r="I169" s="56"/>
      <c r="J169" s="56"/>
      <c r="K169" s="56"/>
      <c r="L169" s="56"/>
      <c r="M169" s="64"/>
      <c r="N169" s="64"/>
      <c r="O169" s="64"/>
      <c r="P169" s="64"/>
      <c r="Q169" s="64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</row>
    <row r="170" customFormat="false" ht="15" hidden="false" customHeight="true" outlineLevel="0" collapsed="false">
      <c r="A170" s="65" t="s">
        <v>294</v>
      </c>
      <c r="B170" s="65"/>
      <c r="C170" s="65"/>
      <c r="D170" s="65"/>
      <c r="E170" s="65"/>
      <c r="F170" s="65"/>
      <c r="G170" s="26"/>
      <c r="H170" s="56"/>
      <c r="I170" s="56"/>
      <c r="J170" s="56"/>
      <c r="K170" s="56"/>
      <c r="L170" s="56"/>
      <c r="M170" s="64"/>
      <c r="N170" s="64"/>
      <c r="O170" s="64"/>
      <c r="P170" s="64"/>
      <c r="Q170" s="64"/>
      <c r="R170" s="19"/>
      <c r="S170" s="19"/>
      <c r="T170" s="19"/>
      <c r="U170" s="19"/>
      <c r="V170" s="19"/>
      <c r="W170" s="19"/>
      <c r="X170" s="19"/>
      <c r="Y170" s="19"/>
      <c r="Z170" s="19"/>
      <c r="AA170" s="19"/>
      <c r="AB170" s="19"/>
      <c r="AC170" s="19"/>
      <c r="AD170" s="19"/>
    </row>
    <row r="171" customFormat="false" ht="15" hidden="false" customHeight="true" outlineLevel="0" collapsed="false">
      <c r="A171" s="65" t="s">
        <v>295</v>
      </c>
      <c r="B171" s="65"/>
      <c r="C171" s="65"/>
      <c r="D171" s="65"/>
      <c r="E171" s="65"/>
      <c r="F171" s="65"/>
      <c r="G171" s="26"/>
      <c r="H171" s="56"/>
      <c r="I171" s="56"/>
      <c r="J171" s="56"/>
      <c r="K171" s="56"/>
      <c r="L171" s="56"/>
      <c r="M171" s="64"/>
      <c r="N171" s="64"/>
      <c r="O171" s="64"/>
      <c r="P171" s="64"/>
      <c r="Q171" s="64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  <c r="AD171" s="19"/>
    </row>
    <row r="172" customFormat="false" ht="15" hidden="false" customHeight="true" outlineLevel="0" collapsed="false">
      <c r="A172" s="65" t="s">
        <v>296</v>
      </c>
      <c r="B172" s="65"/>
      <c r="C172" s="65"/>
      <c r="D172" s="65"/>
      <c r="E172" s="65"/>
      <c r="F172" s="65"/>
      <c r="G172" s="26"/>
      <c r="H172" s="56"/>
      <c r="I172" s="56"/>
      <c r="J172" s="56"/>
      <c r="K172" s="56"/>
      <c r="L172" s="56"/>
      <c r="M172" s="64"/>
      <c r="N172" s="64"/>
      <c r="O172" s="64"/>
      <c r="P172" s="64"/>
      <c r="Q172" s="64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D172" s="19"/>
    </row>
    <row r="173" customFormat="false" ht="15" hidden="false" customHeight="true" outlineLevel="0" collapsed="false">
      <c r="A173" s="65" t="s">
        <v>297</v>
      </c>
      <c r="B173" s="65"/>
      <c r="C173" s="65"/>
      <c r="D173" s="65"/>
      <c r="E173" s="65"/>
      <c r="F173" s="65"/>
      <c r="G173" s="26"/>
      <c r="H173" s="56"/>
      <c r="I173" s="56"/>
      <c r="J173" s="56"/>
      <c r="K173" s="56"/>
      <c r="L173" s="56"/>
      <c r="M173" s="64"/>
      <c r="N173" s="64"/>
      <c r="O173" s="64"/>
      <c r="P173" s="64"/>
      <c r="Q173" s="64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  <c r="AD173" s="19"/>
    </row>
    <row r="174" customFormat="false" ht="15" hidden="false" customHeight="true" outlineLevel="0" collapsed="false">
      <c r="A174" s="65" t="s">
        <v>298</v>
      </c>
      <c r="B174" s="65"/>
      <c r="C174" s="65"/>
      <c r="D174" s="65"/>
      <c r="E174" s="65"/>
      <c r="F174" s="65"/>
      <c r="G174" s="26"/>
      <c r="H174" s="56"/>
      <c r="I174" s="56"/>
      <c r="J174" s="56"/>
      <c r="K174" s="56"/>
      <c r="L174" s="56"/>
      <c r="M174" s="64"/>
      <c r="N174" s="64"/>
      <c r="O174" s="64"/>
      <c r="P174" s="64"/>
      <c r="Q174" s="64"/>
      <c r="R174" s="19"/>
      <c r="S174" s="19"/>
      <c r="T174" s="19"/>
      <c r="U174" s="19"/>
      <c r="V174" s="19"/>
      <c r="W174" s="19"/>
      <c r="X174" s="19"/>
      <c r="Y174" s="19"/>
      <c r="Z174" s="19"/>
      <c r="AA174" s="19"/>
      <c r="AB174" s="19"/>
      <c r="AC174" s="19"/>
      <c r="AD174" s="19"/>
    </row>
    <row r="175" customFormat="false" ht="15" hidden="false" customHeight="true" outlineLevel="0" collapsed="false">
      <c r="A175" s="65" t="s">
        <v>299</v>
      </c>
      <c r="B175" s="65"/>
      <c r="C175" s="65"/>
      <c r="D175" s="65"/>
      <c r="E175" s="65"/>
      <c r="F175" s="65"/>
      <c r="G175" s="26"/>
      <c r="H175" s="56"/>
      <c r="I175" s="56"/>
      <c r="J175" s="56"/>
      <c r="K175" s="56"/>
      <c r="L175" s="56"/>
      <c r="M175" s="64"/>
      <c r="N175" s="64"/>
      <c r="O175" s="64"/>
      <c r="P175" s="64"/>
      <c r="Q175" s="64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  <c r="AD175" s="19"/>
    </row>
    <row r="176" customFormat="false" ht="15" hidden="false" customHeight="true" outlineLevel="0" collapsed="false">
      <c r="A176" s="65" t="s">
        <v>300</v>
      </c>
      <c r="B176" s="65"/>
      <c r="C176" s="65"/>
      <c r="D176" s="65"/>
      <c r="E176" s="65"/>
      <c r="F176" s="65"/>
      <c r="G176" s="26"/>
      <c r="H176" s="56"/>
      <c r="I176" s="56"/>
      <c r="J176" s="56"/>
      <c r="K176" s="56"/>
      <c r="L176" s="56"/>
      <c r="M176" s="64"/>
      <c r="N176" s="64"/>
      <c r="O176" s="64"/>
      <c r="P176" s="64"/>
      <c r="Q176" s="64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D176" s="19"/>
    </row>
    <row r="177" customFormat="false" ht="15" hidden="false" customHeight="true" outlineLevel="0" collapsed="false">
      <c r="A177" s="65" t="s">
        <v>301</v>
      </c>
      <c r="B177" s="65"/>
      <c r="C177" s="65"/>
      <c r="D177" s="65"/>
      <c r="E177" s="65"/>
      <c r="F177" s="65"/>
      <c r="G177" s="26"/>
      <c r="H177" s="56"/>
      <c r="I177" s="56"/>
      <c r="J177" s="56"/>
      <c r="K177" s="56"/>
      <c r="L177" s="56"/>
      <c r="M177" s="64"/>
      <c r="N177" s="64"/>
      <c r="O177" s="64"/>
      <c r="P177" s="64"/>
      <c r="Q177" s="64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  <c r="AD177" s="19"/>
    </row>
    <row r="178" customFormat="false" ht="15" hidden="false" customHeight="true" outlineLevel="0" collapsed="false">
      <c r="A178" s="65" t="s">
        <v>302</v>
      </c>
      <c r="B178" s="65"/>
      <c r="C178" s="65"/>
      <c r="D178" s="65"/>
      <c r="E178" s="65"/>
      <c r="F178" s="65"/>
      <c r="G178" s="26"/>
      <c r="H178" s="56"/>
      <c r="I178" s="56"/>
      <c r="J178" s="56"/>
      <c r="K178" s="56"/>
      <c r="L178" s="56"/>
      <c r="M178" s="64"/>
      <c r="N178" s="64"/>
      <c r="O178" s="64"/>
      <c r="P178" s="64"/>
      <c r="Q178" s="64"/>
      <c r="R178" s="19"/>
      <c r="S178" s="19"/>
      <c r="T178" s="19"/>
      <c r="U178" s="19"/>
      <c r="V178" s="19"/>
      <c r="W178" s="19"/>
      <c r="X178" s="19"/>
      <c r="Y178" s="19"/>
      <c r="Z178" s="19"/>
      <c r="AA178" s="19"/>
      <c r="AB178" s="19"/>
      <c r="AC178" s="19"/>
      <c r="AD178" s="19"/>
    </row>
    <row r="179" customFormat="false" ht="15" hidden="false" customHeight="true" outlineLevel="0" collapsed="false">
      <c r="A179" s="65" t="s">
        <v>303</v>
      </c>
      <c r="B179" s="65"/>
      <c r="C179" s="65"/>
      <c r="D179" s="65"/>
      <c r="E179" s="65"/>
      <c r="F179" s="65"/>
      <c r="G179" s="26"/>
      <c r="H179" s="56"/>
      <c r="I179" s="56"/>
      <c r="J179" s="56"/>
      <c r="K179" s="56"/>
      <c r="L179" s="56"/>
      <c r="M179" s="64"/>
      <c r="N179" s="64"/>
      <c r="O179" s="64"/>
      <c r="P179" s="64"/>
      <c r="Q179" s="64"/>
      <c r="R179" s="19"/>
      <c r="S179" s="19"/>
      <c r="T179" s="19"/>
      <c r="U179" s="19"/>
      <c r="V179" s="19"/>
      <c r="W179" s="19"/>
      <c r="X179" s="19"/>
      <c r="Y179" s="19"/>
      <c r="Z179" s="19"/>
      <c r="AA179" s="19"/>
      <c r="AB179" s="19"/>
      <c r="AC179" s="19"/>
      <c r="AD179" s="19"/>
    </row>
    <row r="180" customFormat="false" ht="15" hidden="false" customHeight="true" outlineLevel="0" collapsed="false">
      <c r="A180" s="65" t="s">
        <v>304</v>
      </c>
      <c r="B180" s="65"/>
      <c r="C180" s="65"/>
      <c r="D180" s="65"/>
      <c r="E180" s="65"/>
      <c r="F180" s="65"/>
      <c r="G180" s="26"/>
      <c r="H180" s="56"/>
      <c r="I180" s="56"/>
      <c r="J180" s="56"/>
      <c r="K180" s="56"/>
      <c r="L180" s="56"/>
      <c r="M180" s="64"/>
      <c r="N180" s="64"/>
      <c r="O180" s="64"/>
      <c r="P180" s="64"/>
      <c r="Q180" s="64"/>
      <c r="R180" s="19"/>
      <c r="S180" s="19"/>
      <c r="T180" s="19"/>
      <c r="U180" s="19"/>
      <c r="V180" s="19"/>
      <c r="W180" s="19"/>
      <c r="X180" s="19"/>
      <c r="Y180" s="19"/>
      <c r="Z180" s="19"/>
      <c r="AA180" s="19"/>
      <c r="AB180" s="19"/>
      <c r="AC180" s="19"/>
      <c r="AD180" s="19"/>
    </row>
    <row r="181" customFormat="false" ht="15" hidden="false" customHeight="true" outlineLevel="0" collapsed="false">
      <c r="A181" s="65" t="s">
        <v>305</v>
      </c>
      <c r="B181" s="65"/>
      <c r="C181" s="65"/>
      <c r="D181" s="65"/>
      <c r="E181" s="65"/>
      <c r="F181" s="65"/>
      <c r="G181" s="26"/>
      <c r="H181" s="56"/>
      <c r="I181" s="56"/>
      <c r="J181" s="56"/>
      <c r="K181" s="56"/>
      <c r="L181" s="56"/>
      <c r="M181" s="64"/>
      <c r="N181" s="64"/>
      <c r="O181" s="64"/>
      <c r="P181" s="64"/>
      <c r="Q181" s="64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</row>
    <row r="182" customFormat="false" ht="15" hidden="false" customHeight="true" outlineLevel="0" collapsed="false">
      <c r="A182" s="65" t="s">
        <v>306</v>
      </c>
      <c r="B182" s="65"/>
      <c r="C182" s="65"/>
      <c r="D182" s="65"/>
      <c r="E182" s="65"/>
      <c r="F182" s="65"/>
      <c r="G182" s="26"/>
      <c r="H182" s="56"/>
      <c r="I182" s="56"/>
      <c r="J182" s="56"/>
      <c r="K182" s="56"/>
      <c r="L182" s="56"/>
      <c r="M182" s="64"/>
      <c r="N182" s="64"/>
      <c r="O182" s="64"/>
      <c r="P182" s="64"/>
      <c r="Q182" s="64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  <c r="AD182" s="19"/>
    </row>
    <row r="183" customFormat="false" ht="15" hidden="false" customHeight="true" outlineLevel="0" collapsed="false">
      <c r="A183" s="65" t="s">
        <v>307</v>
      </c>
      <c r="B183" s="65"/>
      <c r="C183" s="65"/>
      <c r="D183" s="65"/>
      <c r="E183" s="65"/>
      <c r="F183" s="65"/>
      <c r="G183" s="26"/>
      <c r="H183" s="56"/>
      <c r="I183" s="56"/>
      <c r="J183" s="56"/>
      <c r="K183" s="56"/>
      <c r="L183" s="56"/>
      <c r="M183" s="64"/>
      <c r="N183" s="64"/>
      <c r="O183" s="64"/>
      <c r="P183" s="64"/>
      <c r="Q183" s="64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  <c r="AD183" s="19"/>
    </row>
    <row r="184" customFormat="false" ht="15" hidden="false" customHeight="true" outlineLevel="0" collapsed="false">
      <c r="A184" s="65" t="s">
        <v>308</v>
      </c>
      <c r="B184" s="65"/>
      <c r="C184" s="65"/>
      <c r="D184" s="65"/>
      <c r="E184" s="65"/>
      <c r="F184" s="65"/>
      <c r="G184" s="26"/>
      <c r="H184" s="56"/>
      <c r="I184" s="56"/>
      <c r="J184" s="56"/>
      <c r="K184" s="56"/>
      <c r="L184" s="56"/>
      <c r="M184" s="64"/>
      <c r="N184" s="64"/>
      <c r="O184" s="64"/>
      <c r="P184" s="64"/>
      <c r="Q184" s="64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  <c r="AD184" s="19"/>
    </row>
    <row r="185" customFormat="false" ht="15" hidden="false" customHeight="true" outlineLevel="0" collapsed="false">
      <c r="A185" s="65" t="s">
        <v>309</v>
      </c>
      <c r="B185" s="65"/>
      <c r="C185" s="65"/>
      <c r="D185" s="65"/>
      <c r="E185" s="65"/>
      <c r="F185" s="65"/>
      <c r="G185" s="26"/>
      <c r="H185" s="56"/>
      <c r="I185" s="56"/>
      <c r="J185" s="56"/>
      <c r="K185" s="56"/>
      <c r="L185" s="56"/>
      <c r="M185" s="64"/>
      <c r="N185" s="64"/>
      <c r="O185" s="64"/>
      <c r="P185" s="64"/>
      <c r="Q185" s="64"/>
      <c r="R185" s="19"/>
      <c r="S185" s="19"/>
      <c r="T185" s="19"/>
      <c r="U185" s="19"/>
      <c r="V185" s="19"/>
      <c r="W185" s="19"/>
      <c r="X185" s="19"/>
      <c r="Y185" s="19"/>
      <c r="Z185" s="19"/>
      <c r="AA185" s="19"/>
      <c r="AB185" s="19"/>
      <c r="AC185" s="19"/>
      <c r="AD185" s="19"/>
    </row>
    <row r="186" customFormat="false" ht="15" hidden="false" customHeight="true" outlineLevel="0" collapsed="false">
      <c r="A186" s="65" t="s">
        <v>310</v>
      </c>
      <c r="B186" s="65"/>
      <c r="C186" s="65"/>
      <c r="D186" s="65"/>
      <c r="E186" s="65"/>
      <c r="F186" s="65"/>
      <c r="G186" s="26"/>
      <c r="H186" s="56"/>
      <c r="I186" s="56"/>
      <c r="J186" s="56"/>
      <c r="K186" s="56"/>
      <c r="L186" s="56"/>
      <c r="M186" s="64"/>
      <c r="N186" s="64"/>
      <c r="O186" s="64"/>
      <c r="P186" s="64"/>
      <c r="Q186" s="64"/>
      <c r="R186" s="19"/>
      <c r="S186" s="19"/>
      <c r="T186" s="19"/>
      <c r="U186" s="19"/>
      <c r="V186" s="19"/>
      <c r="W186" s="19"/>
      <c r="X186" s="19"/>
      <c r="Y186" s="19"/>
      <c r="Z186" s="19"/>
      <c r="AA186" s="19"/>
      <c r="AB186" s="19"/>
      <c r="AC186" s="19"/>
      <c r="AD186" s="19"/>
    </row>
    <row r="187" customFormat="false" ht="15" hidden="false" customHeight="true" outlineLevel="0" collapsed="false">
      <c r="A187" s="65" t="s">
        <v>311</v>
      </c>
      <c r="B187" s="65"/>
      <c r="C187" s="65"/>
      <c r="D187" s="65"/>
      <c r="E187" s="65"/>
      <c r="F187" s="65"/>
      <c r="G187" s="26"/>
      <c r="H187" s="56"/>
      <c r="I187" s="56"/>
      <c r="J187" s="56"/>
      <c r="K187" s="56"/>
      <c r="L187" s="56"/>
      <c r="M187" s="64"/>
      <c r="N187" s="64"/>
      <c r="O187" s="64"/>
      <c r="P187" s="64"/>
      <c r="Q187" s="64"/>
      <c r="R187" s="19"/>
      <c r="S187" s="19"/>
      <c r="T187" s="19"/>
      <c r="U187" s="19"/>
      <c r="V187" s="19"/>
      <c r="W187" s="19"/>
      <c r="X187" s="19"/>
      <c r="Y187" s="19"/>
      <c r="Z187" s="19"/>
      <c r="AA187" s="19"/>
      <c r="AB187" s="19"/>
      <c r="AC187" s="19"/>
      <c r="AD187" s="19"/>
    </row>
    <row r="188" customFormat="false" ht="15" hidden="false" customHeight="true" outlineLevel="0" collapsed="false">
      <c r="A188" s="65" t="s">
        <v>312</v>
      </c>
      <c r="B188" s="65"/>
      <c r="C188" s="65"/>
      <c r="D188" s="65"/>
      <c r="E188" s="65"/>
      <c r="F188" s="65"/>
      <c r="G188" s="26"/>
      <c r="H188" s="56"/>
      <c r="I188" s="56"/>
      <c r="J188" s="56"/>
      <c r="K188" s="56"/>
      <c r="L188" s="56"/>
      <c r="M188" s="64"/>
      <c r="N188" s="64"/>
      <c r="O188" s="64"/>
      <c r="P188" s="64"/>
      <c r="Q188" s="64"/>
      <c r="R188" s="19"/>
      <c r="S188" s="19"/>
      <c r="T188" s="19"/>
      <c r="U188" s="19"/>
      <c r="V188" s="19"/>
      <c r="W188" s="19"/>
      <c r="X188" s="19"/>
      <c r="Y188" s="19"/>
      <c r="Z188" s="19"/>
      <c r="AA188" s="19"/>
      <c r="AB188" s="19"/>
      <c r="AC188" s="19"/>
      <c r="AD188" s="19"/>
    </row>
    <row r="189" customFormat="false" ht="15" hidden="false" customHeight="true" outlineLevel="0" collapsed="false">
      <c r="A189" s="65" t="s">
        <v>313</v>
      </c>
      <c r="B189" s="65"/>
      <c r="C189" s="65"/>
      <c r="D189" s="65"/>
      <c r="E189" s="65"/>
      <c r="F189" s="65"/>
      <c r="G189" s="26"/>
      <c r="H189" s="56"/>
      <c r="I189" s="56"/>
      <c r="J189" s="56"/>
      <c r="K189" s="56"/>
      <c r="L189" s="56"/>
      <c r="M189" s="64"/>
      <c r="N189" s="64"/>
      <c r="O189" s="64"/>
      <c r="P189" s="64"/>
      <c r="Q189" s="64"/>
      <c r="R189" s="19"/>
      <c r="S189" s="19"/>
      <c r="T189" s="19"/>
      <c r="U189" s="19"/>
      <c r="V189" s="19"/>
      <c r="W189" s="19"/>
      <c r="X189" s="19"/>
      <c r="Y189" s="19"/>
      <c r="Z189" s="19"/>
      <c r="AA189" s="19"/>
      <c r="AB189" s="19"/>
      <c r="AC189" s="19"/>
      <c r="AD189" s="19"/>
    </row>
    <row r="190" customFormat="false" ht="15" hidden="false" customHeight="true" outlineLevel="0" collapsed="false">
      <c r="A190" s="65" t="s">
        <v>314</v>
      </c>
      <c r="B190" s="65"/>
      <c r="C190" s="65"/>
      <c r="D190" s="65"/>
      <c r="E190" s="65"/>
      <c r="F190" s="65"/>
      <c r="G190" s="26"/>
      <c r="H190" s="56"/>
      <c r="I190" s="56"/>
      <c r="J190" s="56"/>
      <c r="K190" s="56"/>
      <c r="L190" s="56"/>
      <c r="M190" s="64"/>
      <c r="N190" s="64"/>
      <c r="O190" s="64"/>
      <c r="P190" s="64"/>
      <c r="Q190" s="64"/>
      <c r="R190" s="19"/>
      <c r="S190" s="19"/>
      <c r="T190" s="19"/>
      <c r="U190" s="19"/>
      <c r="V190" s="19"/>
      <c r="W190" s="19"/>
      <c r="X190" s="19"/>
      <c r="Y190" s="19"/>
      <c r="Z190" s="19"/>
      <c r="AA190" s="19"/>
      <c r="AB190" s="19"/>
      <c r="AC190" s="19"/>
      <c r="AD190" s="19"/>
    </row>
    <row r="191" customFormat="false" ht="15" hidden="false" customHeight="true" outlineLevel="0" collapsed="false">
      <c r="A191" s="65" t="s">
        <v>315</v>
      </c>
      <c r="B191" s="65"/>
      <c r="C191" s="65"/>
      <c r="D191" s="65"/>
      <c r="E191" s="65"/>
      <c r="F191" s="65"/>
      <c r="G191" s="26"/>
      <c r="H191" s="56"/>
      <c r="I191" s="56"/>
      <c r="J191" s="56"/>
      <c r="K191" s="56"/>
      <c r="L191" s="56"/>
      <c r="M191" s="64"/>
      <c r="N191" s="64"/>
      <c r="O191" s="64"/>
      <c r="P191" s="64"/>
      <c r="Q191" s="64"/>
      <c r="R191" s="19"/>
      <c r="S191" s="19"/>
      <c r="T191" s="19"/>
      <c r="U191" s="19"/>
      <c r="V191" s="19"/>
      <c r="W191" s="19"/>
      <c r="X191" s="19"/>
      <c r="Y191" s="19"/>
      <c r="Z191" s="19"/>
      <c r="AA191" s="19"/>
      <c r="AB191" s="19"/>
      <c r="AC191" s="19"/>
      <c r="AD191" s="19"/>
    </row>
    <row r="192" customFormat="false" ht="15" hidden="false" customHeight="true" outlineLevel="0" collapsed="false">
      <c r="A192" s="65" t="s">
        <v>316</v>
      </c>
      <c r="B192" s="65"/>
      <c r="C192" s="65"/>
      <c r="D192" s="65"/>
      <c r="E192" s="65"/>
      <c r="F192" s="65"/>
      <c r="G192" s="26"/>
      <c r="H192" s="56"/>
      <c r="I192" s="56"/>
      <c r="J192" s="56"/>
      <c r="K192" s="56"/>
      <c r="L192" s="56"/>
      <c r="M192" s="64"/>
      <c r="N192" s="64"/>
      <c r="O192" s="64"/>
      <c r="P192" s="64"/>
      <c r="Q192" s="64"/>
      <c r="R192" s="78"/>
      <c r="S192" s="78"/>
      <c r="T192" s="78"/>
      <c r="U192" s="78"/>
      <c r="V192" s="78"/>
      <c r="W192" s="78"/>
      <c r="X192" s="78"/>
      <c r="Y192" s="78"/>
      <c r="Z192" s="78"/>
      <c r="AA192" s="78"/>
      <c r="AB192" s="78"/>
      <c r="AC192" s="78"/>
      <c r="AD192" s="78"/>
    </row>
    <row r="193" customFormat="false" ht="15" hidden="false" customHeight="true" outlineLevel="0" collapsed="false">
      <c r="A193" s="65" t="s">
        <v>317</v>
      </c>
      <c r="B193" s="65"/>
      <c r="C193" s="65"/>
      <c r="D193" s="65"/>
      <c r="E193" s="65"/>
      <c r="F193" s="65"/>
      <c r="G193" s="26"/>
      <c r="H193" s="56"/>
      <c r="I193" s="56"/>
      <c r="J193" s="56"/>
      <c r="K193" s="56"/>
      <c r="L193" s="56"/>
      <c r="M193" s="64"/>
      <c r="N193" s="64"/>
      <c r="O193" s="64"/>
      <c r="P193" s="64"/>
      <c r="Q193" s="64"/>
      <c r="R193" s="78"/>
      <c r="S193" s="78"/>
      <c r="T193" s="78"/>
      <c r="U193" s="78"/>
      <c r="V193" s="78"/>
      <c r="W193" s="78"/>
      <c r="X193" s="78"/>
      <c r="Y193" s="78"/>
      <c r="Z193" s="78"/>
      <c r="AA193" s="78"/>
      <c r="AB193" s="78"/>
      <c r="AC193" s="78"/>
      <c r="AD193" s="78"/>
    </row>
    <row r="194" customFormat="false" ht="15" hidden="false" customHeight="true" outlineLevel="0" collapsed="false">
      <c r="A194" s="65" t="s">
        <v>318</v>
      </c>
      <c r="B194" s="65"/>
      <c r="C194" s="65"/>
      <c r="D194" s="65"/>
      <c r="E194" s="65"/>
      <c r="F194" s="65"/>
      <c r="G194" s="26"/>
      <c r="H194" s="56"/>
      <c r="I194" s="56"/>
      <c r="J194" s="56"/>
      <c r="K194" s="56"/>
      <c r="L194" s="56"/>
      <c r="M194" s="64"/>
      <c r="N194" s="64"/>
      <c r="O194" s="64"/>
      <c r="P194" s="64"/>
      <c r="Q194" s="64"/>
      <c r="R194" s="78"/>
      <c r="S194" s="78"/>
      <c r="T194" s="78"/>
      <c r="U194" s="78"/>
      <c r="V194" s="78"/>
      <c r="W194" s="78"/>
      <c r="X194" s="78"/>
      <c r="Y194" s="78"/>
      <c r="Z194" s="78"/>
      <c r="AA194" s="78"/>
      <c r="AB194" s="78"/>
      <c r="AC194" s="78"/>
      <c r="AD194" s="78"/>
    </row>
    <row r="195" customFormat="false" ht="15" hidden="false" customHeight="true" outlineLevel="0" collapsed="false">
      <c r="A195" s="65" t="s">
        <v>319</v>
      </c>
      <c r="B195" s="65"/>
      <c r="C195" s="65"/>
      <c r="D195" s="65"/>
      <c r="E195" s="65"/>
      <c r="F195" s="65"/>
      <c r="G195" s="26"/>
      <c r="H195" s="56"/>
      <c r="I195" s="56"/>
      <c r="J195" s="56"/>
      <c r="K195" s="56"/>
      <c r="L195" s="56"/>
      <c r="M195" s="64"/>
      <c r="N195" s="64"/>
      <c r="O195" s="64"/>
      <c r="P195" s="64"/>
      <c r="Q195" s="64"/>
      <c r="R195" s="78"/>
      <c r="S195" s="78"/>
      <c r="T195" s="78"/>
      <c r="U195" s="78"/>
      <c r="V195" s="78"/>
      <c r="W195" s="78"/>
      <c r="X195" s="78"/>
      <c r="Y195" s="78"/>
      <c r="Z195" s="78"/>
      <c r="AA195" s="78"/>
      <c r="AB195" s="78"/>
      <c r="AC195" s="78"/>
      <c r="AD195" s="78"/>
    </row>
    <row r="196" customFormat="false" ht="15" hidden="false" customHeight="true" outlineLevel="0" collapsed="false">
      <c r="A196" s="65" t="s">
        <v>320</v>
      </c>
      <c r="B196" s="65"/>
      <c r="C196" s="65"/>
      <c r="D196" s="65"/>
      <c r="E196" s="65"/>
      <c r="F196" s="65"/>
      <c r="G196" s="26"/>
      <c r="H196" s="56"/>
      <c r="I196" s="56"/>
      <c r="J196" s="56"/>
      <c r="K196" s="56"/>
      <c r="L196" s="56"/>
      <c r="M196" s="64"/>
      <c r="N196" s="64"/>
      <c r="O196" s="64"/>
      <c r="P196" s="64"/>
      <c r="Q196" s="64"/>
      <c r="R196" s="78"/>
      <c r="S196" s="78"/>
      <c r="T196" s="78"/>
      <c r="U196" s="78"/>
      <c r="V196" s="78"/>
      <c r="W196" s="78"/>
      <c r="X196" s="78"/>
      <c r="Y196" s="78"/>
      <c r="Z196" s="78"/>
      <c r="AA196" s="78"/>
      <c r="AB196" s="78"/>
      <c r="AC196" s="78"/>
      <c r="AD196" s="78"/>
    </row>
    <row r="197" customFormat="false" ht="15" hidden="false" customHeight="true" outlineLevel="0" collapsed="false">
      <c r="A197" s="65" t="s">
        <v>321</v>
      </c>
      <c r="B197" s="65"/>
      <c r="C197" s="65"/>
      <c r="D197" s="65"/>
      <c r="E197" s="65"/>
      <c r="F197" s="65"/>
      <c r="G197" s="26"/>
      <c r="H197" s="56"/>
      <c r="I197" s="56"/>
      <c r="J197" s="56"/>
      <c r="K197" s="56"/>
      <c r="L197" s="56"/>
      <c r="M197" s="64"/>
      <c r="N197" s="64"/>
      <c r="O197" s="64"/>
      <c r="P197" s="64"/>
      <c r="Q197" s="64"/>
      <c r="R197" s="78"/>
      <c r="S197" s="78"/>
      <c r="T197" s="78"/>
      <c r="U197" s="78"/>
      <c r="V197" s="78"/>
      <c r="W197" s="78"/>
      <c r="X197" s="78"/>
      <c r="Y197" s="78"/>
      <c r="Z197" s="78"/>
      <c r="AA197" s="78"/>
      <c r="AB197" s="78"/>
      <c r="AC197" s="78"/>
      <c r="AD197" s="78"/>
    </row>
    <row r="198" customFormat="false" ht="15" hidden="false" customHeight="true" outlineLevel="0" collapsed="false">
      <c r="A198" s="65" t="s">
        <v>322</v>
      </c>
      <c r="B198" s="65"/>
      <c r="C198" s="65"/>
      <c r="D198" s="65"/>
      <c r="E198" s="65"/>
      <c r="F198" s="65"/>
      <c r="G198" s="26"/>
      <c r="H198" s="56"/>
      <c r="I198" s="56"/>
      <c r="J198" s="56"/>
      <c r="K198" s="56"/>
      <c r="L198" s="56"/>
      <c r="M198" s="64"/>
      <c r="N198" s="64"/>
      <c r="O198" s="64"/>
      <c r="P198" s="64"/>
      <c r="Q198" s="64"/>
      <c r="R198" s="78"/>
      <c r="S198" s="78"/>
      <c r="T198" s="78"/>
      <c r="U198" s="78"/>
      <c r="V198" s="78"/>
      <c r="W198" s="78"/>
      <c r="X198" s="78"/>
      <c r="Y198" s="78"/>
      <c r="Z198" s="78"/>
      <c r="AA198" s="78"/>
      <c r="AB198" s="78"/>
      <c r="AC198" s="78"/>
      <c r="AD198" s="78"/>
    </row>
    <row r="199" customFormat="false" ht="15" hidden="false" customHeight="true" outlineLevel="0" collapsed="false">
      <c r="A199" s="65" t="s">
        <v>323</v>
      </c>
      <c r="B199" s="65"/>
      <c r="C199" s="65"/>
      <c r="D199" s="65"/>
      <c r="E199" s="65"/>
      <c r="F199" s="65"/>
      <c r="G199" s="26"/>
      <c r="H199" s="56"/>
      <c r="I199" s="56"/>
      <c r="J199" s="56"/>
      <c r="K199" s="56"/>
      <c r="L199" s="56"/>
      <c r="M199" s="64"/>
      <c r="N199" s="64"/>
      <c r="O199" s="64"/>
      <c r="P199" s="64"/>
      <c r="Q199" s="64"/>
      <c r="R199" s="78"/>
      <c r="S199" s="78"/>
      <c r="T199" s="78"/>
      <c r="U199" s="78"/>
      <c r="V199" s="78"/>
      <c r="W199" s="78"/>
      <c r="X199" s="78"/>
      <c r="Y199" s="78"/>
      <c r="Z199" s="78"/>
      <c r="AA199" s="78"/>
      <c r="AB199" s="78"/>
      <c r="AC199" s="78"/>
      <c r="AD199" s="78"/>
    </row>
    <row r="200" customFormat="false" ht="15" hidden="false" customHeight="true" outlineLevel="0" collapsed="false">
      <c r="A200" s="65" t="s">
        <v>324</v>
      </c>
      <c r="B200" s="65"/>
      <c r="C200" s="65"/>
      <c r="D200" s="65"/>
      <c r="E200" s="65"/>
      <c r="F200" s="65"/>
      <c r="G200" s="26"/>
      <c r="H200" s="56"/>
      <c r="I200" s="56"/>
      <c r="J200" s="56"/>
      <c r="K200" s="56"/>
      <c r="L200" s="56"/>
      <c r="M200" s="64"/>
      <c r="N200" s="64"/>
      <c r="O200" s="64"/>
      <c r="P200" s="64"/>
      <c r="Q200" s="64"/>
      <c r="R200" s="78"/>
      <c r="S200" s="78"/>
      <c r="T200" s="78"/>
      <c r="U200" s="78"/>
      <c r="V200" s="78"/>
      <c r="W200" s="78"/>
      <c r="X200" s="78"/>
      <c r="Y200" s="78"/>
      <c r="Z200" s="78"/>
      <c r="AA200" s="78"/>
      <c r="AB200" s="78"/>
      <c r="AC200" s="78"/>
      <c r="AD200" s="78"/>
    </row>
    <row r="201" customFormat="false" ht="15" hidden="false" customHeight="true" outlineLevel="0" collapsed="false">
      <c r="A201" s="65" t="s">
        <v>325</v>
      </c>
      <c r="B201" s="65"/>
      <c r="C201" s="65"/>
      <c r="D201" s="65"/>
      <c r="E201" s="65"/>
      <c r="F201" s="65"/>
      <c r="G201" s="26"/>
      <c r="H201" s="56"/>
      <c r="I201" s="56"/>
      <c r="J201" s="56"/>
      <c r="K201" s="56"/>
      <c r="L201" s="56"/>
      <c r="M201" s="64"/>
      <c r="N201" s="64"/>
      <c r="O201" s="64"/>
      <c r="P201" s="64"/>
      <c r="Q201" s="64"/>
      <c r="R201" s="78"/>
      <c r="S201" s="78"/>
      <c r="T201" s="78"/>
      <c r="U201" s="78"/>
      <c r="V201" s="78"/>
      <c r="W201" s="78"/>
      <c r="X201" s="78"/>
      <c r="Y201" s="78"/>
      <c r="Z201" s="78"/>
      <c r="AA201" s="78"/>
      <c r="AB201" s="78"/>
      <c r="AC201" s="78"/>
      <c r="AD201" s="78"/>
    </row>
    <row r="202" customFormat="false" ht="15" hidden="false" customHeight="true" outlineLevel="0" collapsed="false">
      <c r="A202" s="65" t="s">
        <v>326</v>
      </c>
      <c r="B202" s="65"/>
      <c r="C202" s="65"/>
      <c r="D202" s="65"/>
      <c r="E202" s="65"/>
      <c r="F202" s="65"/>
      <c r="G202" s="26"/>
      <c r="H202" s="56"/>
      <c r="I202" s="56"/>
      <c r="J202" s="56"/>
      <c r="K202" s="56"/>
      <c r="L202" s="56"/>
      <c r="M202" s="64"/>
      <c r="N202" s="64"/>
      <c r="O202" s="64"/>
      <c r="P202" s="64"/>
      <c r="Q202" s="64"/>
      <c r="R202" s="78"/>
      <c r="S202" s="78"/>
      <c r="T202" s="78"/>
      <c r="U202" s="78"/>
      <c r="V202" s="78"/>
      <c r="W202" s="78"/>
      <c r="X202" s="78"/>
      <c r="Y202" s="78"/>
      <c r="Z202" s="78"/>
      <c r="AA202" s="78"/>
      <c r="AB202" s="78"/>
      <c r="AC202" s="78"/>
      <c r="AD202" s="78"/>
    </row>
    <row r="203" customFormat="false" ht="15" hidden="false" customHeight="true" outlineLevel="0" collapsed="false">
      <c r="A203" s="65" t="s">
        <v>327</v>
      </c>
      <c r="B203" s="65"/>
      <c r="C203" s="65"/>
      <c r="D203" s="65"/>
      <c r="E203" s="65"/>
      <c r="F203" s="65"/>
      <c r="G203" s="26"/>
      <c r="H203" s="56"/>
      <c r="I203" s="56"/>
      <c r="J203" s="56"/>
      <c r="K203" s="56"/>
      <c r="L203" s="56"/>
      <c r="M203" s="64"/>
      <c r="N203" s="64"/>
      <c r="O203" s="64"/>
      <c r="P203" s="64"/>
      <c r="Q203" s="64"/>
      <c r="R203" s="78"/>
      <c r="S203" s="78"/>
      <c r="T203" s="78"/>
      <c r="U203" s="78"/>
      <c r="V203" s="78"/>
      <c r="W203" s="78"/>
      <c r="X203" s="78"/>
      <c r="Y203" s="78"/>
      <c r="Z203" s="78"/>
      <c r="AA203" s="78"/>
      <c r="AB203" s="78"/>
      <c r="AC203" s="78"/>
      <c r="AD203" s="78"/>
    </row>
    <row r="204" customFormat="false" ht="15" hidden="false" customHeight="true" outlineLevel="0" collapsed="false">
      <c r="A204" s="65" t="s">
        <v>328</v>
      </c>
      <c r="B204" s="65"/>
      <c r="C204" s="65"/>
      <c r="D204" s="65"/>
      <c r="E204" s="65"/>
      <c r="F204" s="65"/>
      <c r="G204" s="26"/>
      <c r="H204" s="56"/>
      <c r="I204" s="56"/>
      <c r="J204" s="56"/>
      <c r="K204" s="56"/>
      <c r="L204" s="56"/>
      <c r="M204" s="64"/>
      <c r="N204" s="64"/>
      <c r="O204" s="64"/>
      <c r="P204" s="64"/>
      <c r="Q204" s="64"/>
      <c r="R204" s="78"/>
      <c r="S204" s="78"/>
      <c r="T204" s="78"/>
      <c r="U204" s="78"/>
      <c r="V204" s="78"/>
      <c r="W204" s="78"/>
      <c r="X204" s="78"/>
      <c r="Y204" s="78"/>
      <c r="Z204" s="78"/>
      <c r="AA204" s="78"/>
      <c r="AB204" s="78"/>
      <c r="AC204" s="78"/>
      <c r="AD204" s="78"/>
    </row>
    <row r="205" customFormat="false" ht="15" hidden="false" customHeight="true" outlineLevel="0" collapsed="false">
      <c r="A205" s="65" t="s">
        <v>329</v>
      </c>
      <c r="B205" s="65"/>
      <c r="C205" s="65"/>
      <c r="D205" s="65"/>
      <c r="E205" s="65"/>
      <c r="F205" s="65"/>
      <c r="G205" s="26"/>
      <c r="H205" s="56"/>
      <c r="I205" s="56"/>
      <c r="J205" s="56"/>
      <c r="K205" s="56"/>
      <c r="L205" s="56"/>
      <c r="M205" s="64"/>
      <c r="N205" s="64"/>
      <c r="O205" s="64"/>
      <c r="P205" s="64"/>
      <c r="Q205" s="64"/>
      <c r="R205" s="78"/>
      <c r="S205" s="78"/>
      <c r="T205" s="78"/>
      <c r="U205" s="78"/>
      <c r="V205" s="78"/>
      <c r="W205" s="78"/>
      <c r="X205" s="78"/>
      <c r="Y205" s="78"/>
      <c r="Z205" s="78"/>
      <c r="AA205" s="78"/>
      <c r="AB205" s="78"/>
      <c r="AC205" s="78"/>
      <c r="AD205" s="78"/>
    </row>
    <row r="206" customFormat="false" ht="15" hidden="false" customHeight="true" outlineLevel="0" collapsed="false">
      <c r="A206" s="65" t="s">
        <v>330</v>
      </c>
      <c r="B206" s="65"/>
      <c r="C206" s="65"/>
      <c r="D206" s="65"/>
      <c r="E206" s="65"/>
      <c r="F206" s="65"/>
      <c r="G206" s="26"/>
      <c r="H206" s="56"/>
      <c r="I206" s="56"/>
      <c r="J206" s="56"/>
      <c r="K206" s="56"/>
      <c r="L206" s="56"/>
      <c r="M206" s="64"/>
      <c r="N206" s="64"/>
      <c r="O206" s="64"/>
      <c r="P206" s="64"/>
      <c r="Q206" s="64"/>
      <c r="R206" s="78"/>
      <c r="S206" s="78"/>
      <c r="T206" s="78"/>
      <c r="U206" s="78"/>
      <c r="V206" s="78"/>
      <c r="W206" s="78"/>
      <c r="X206" s="78"/>
      <c r="Y206" s="78"/>
      <c r="Z206" s="78"/>
      <c r="AA206" s="78"/>
      <c r="AB206" s="78"/>
      <c r="AC206" s="78"/>
      <c r="AD206" s="78"/>
    </row>
    <row r="207" customFormat="false" ht="15" hidden="false" customHeight="true" outlineLevel="0" collapsed="false">
      <c r="A207" s="65" t="s">
        <v>331</v>
      </c>
      <c r="B207" s="65"/>
      <c r="C207" s="65"/>
      <c r="D207" s="65"/>
      <c r="E207" s="65"/>
      <c r="F207" s="65"/>
      <c r="G207" s="26"/>
      <c r="H207" s="56"/>
      <c r="I207" s="56"/>
      <c r="J207" s="56"/>
      <c r="K207" s="56"/>
      <c r="L207" s="56"/>
      <c r="M207" s="64"/>
      <c r="N207" s="64"/>
      <c r="O207" s="64"/>
      <c r="P207" s="64"/>
      <c r="Q207" s="64"/>
      <c r="R207" s="78"/>
      <c r="S207" s="78"/>
      <c r="T207" s="78"/>
      <c r="U207" s="78"/>
      <c r="V207" s="78"/>
      <c r="W207" s="78"/>
      <c r="X207" s="78"/>
      <c r="Y207" s="78"/>
      <c r="Z207" s="78"/>
      <c r="AA207" s="78"/>
      <c r="AB207" s="78"/>
      <c r="AC207" s="78"/>
      <c r="AD207" s="78"/>
    </row>
    <row r="208" customFormat="false" ht="15" hidden="false" customHeight="true" outlineLevel="0" collapsed="false">
      <c r="A208" s="65" t="s">
        <v>332</v>
      </c>
      <c r="B208" s="65"/>
      <c r="C208" s="65"/>
      <c r="D208" s="65"/>
      <c r="E208" s="65"/>
      <c r="F208" s="65"/>
      <c r="G208" s="26"/>
      <c r="H208" s="56"/>
      <c r="I208" s="56"/>
      <c r="J208" s="56"/>
      <c r="K208" s="56"/>
      <c r="L208" s="56"/>
      <c r="M208" s="64"/>
      <c r="N208" s="64"/>
      <c r="O208" s="64"/>
      <c r="P208" s="64"/>
      <c r="Q208" s="64"/>
      <c r="R208" s="78"/>
      <c r="S208" s="78"/>
      <c r="T208" s="78"/>
      <c r="U208" s="78"/>
      <c r="V208" s="78"/>
      <c r="W208" s="78"/>
      <c r="X208" s="78"/>
      <c r="Y208" s="78"/>
      <c r="Z208" s="78"/>
      <c r="AA208" s="78"/>
      <c r="AB208" s="78"/>
      <c r="AC208" s="78"/>
      <c r="AD208" s="78"/>
    </row>
    <row r="209" customFormat="false" ht="15" hidden="false" customHeight="true" outlineLevel="0" collapsed="false">
      <c r="A209" s="65" t="s">
        <v>333</v>
      </c>
      <c r="B209" s="65"/>
      <c r="C209" s="65"/>
      <c r="D209" s="65"/>
      <c r="E209" s="65"/>
      <c r="F209" s="65"/>
      <c r="G209" s="26"/>
      <c r="H209" s="56"/>
      <c r="I209" s="56"/>
      <c r="J209" s="56"/>
      <c r="K209" s="56"/>
      <c r="L209" s="56"/>
      <c r="M209" s="64"/>
      <c r="N209" s="64"/>
      <c r="O209" s="64"/>
      <c r="P209" s="64"/>
      <c r="Q209" s="64"/>
      <c r="R209" s="78"/>
      <c r="S209" s="78"/>
      <c r="T209" s="78"/>
      <c r="U209" s="78"/>
      <c r="V209" s="78"/>
      <c r="W209" s="78"/>
      <c r="X209" s="78"/>
      <c r="Y209" s="78"/>
      <c r="Z209" s="78"/>
      <c r="AA209" s="78"/>
      <c r="AB209" s="78"/>
      <c r="AC209" s="78"/>
      <c r="AD209" s="78"/>
    </row>
    <row r="210" customFormat="false" ht="14.25" hidden="false" customHeight="true" outlineLevel="0" collapsed="false">
      <c r="A210" s="65" t="s">
        <v>334</v>
      </c>
      <c r="B210" s="65"/>
      <c r="C210" s="65"/>
      <c r="D210" s="65"/>
      <c r="E210" s="65"/>
      <c r="F210" s="65"/>
      <c r="G210" s="79"/>
      <c r="H210" s="79"/>
      <c r="I210" s="79"/>
      <c r="J210" s="79"/>
      <c r="K210" s="79"/>
      <c r="L210" s="79"/>
      <c r="M210" s="79"/>
      <c r="N210" s="79"/>
      <c r="O210" s="79"/>
      <c r="P210" s="79"/>
      <c r="Q210" s="79"/>
      <c r="R210" s="78"/>
      <c r="S210" s="78"/>
      <c r="T210" s="78"/>
      <c r="U210" s="78"/>
      <c r="V210" s="78"/>
      <c r="W210" s="78"/>
      <c r="X210" s="78"/>
      <c r="Y210" s="78"/>
      <c r="Z210" s="78"/>
      <c r="AA210" s="78"/>
      <c r="AB210" s="78"/>
      <c r="AC210" s="78"/>
      <c r="AD210" s="78"/>
    </row>
    <row r="211" customFormat="false" ht="14.25" hidden="false" customHeight="true" outlineLevel="0" collapsed="false">
      <c r="A211" s="65" t="s">
        <v>335</v>
      </c>
      <c r="B211" s="65"/>
      <c r="C211" s="65"/>
      <c r="D211" s="65"/>
      <c r="E211" s="65"/>
      <c r="F211" s="65"/>
      <c r="G211" s="79"/>
      <c r="H211" s="79"/>
      <c r="I211" s="79"/>
      <c r="J211" s="79"/>
      <c r="K211" s="79"/>
      <c r="L211" s="79"/>
      <c r="M211" s="79"/>
      <c r="N211" s="79"/>
      <c r="O211" s="79"/>
      <c r="P211" s="79"/>
      <c r="Q211" s="79"/>
      <c r="R211" s="78"/>
      <c r="S211" s="78"/>
      <c r="T211" s="78"/>
      <c r="U211" s="78"/>
      <c r="V211" s="78"/>
      <c r="W211" s="78"/>
      <c r="X211" s="78"/>
      <c r="Y211" s="78"/>
      <c r="Z211" s="78"/>
      <c r="AA211" s="78"/>
      <c r="AB211" s="78"/>
      <c r="AC211" s="78"/>
      <c r="AD211" s="78"/>
    </row>
    <row r="212" customFormat="false" ht="14.25" hidden="false" customHeight="true" outlineLevel="0" collapsed="false">
      <c r="A212" s="65" t="s">
        <v>336</v>
      </c>
      <c r="B212" s="65"/>
      <c r="C212" s="65"/>
      <c r="D212" s="65"/>
      <c r="E212" s="65"/>
      <c r="F212" s="65"/>
      <c r="G212" s="79"/>
      <c r="H212" s="79"/>
      <c r="I212" s="79"/>
      <c r="J212" s="79"/>
      <c r="K212" s="79"/>
      <c r="L212" s="79"/>
      <c r="M212" s="79"/>
      <c r="N212" s="79"/>
      <c r="O212" s="79"/>
      <c r="P212" s="79"/>
      <c r="Q212" s="79"/>
      <c r="R212" s="78"/>
      <c r="S212" s="78"/>
      <c r="T212" s="78"/>
      <c r="U212" s="78"/>
      <c r="V212" s="78"/>
      <c r="W212" s="78"/>
      <c r="X212" s="78"/>
      <c r="Y212" s="78"/>
      <c r="Z212" s="78"/>
      <c r="AA212" s="78"/>
      <c r="AB212" s="78"/>
      <c r="AC212" s="78"/>
      <c r="AD212" s="78"/>
    </row>
    <row r="213" customFormat="false" ht="14.25" hidden="false" customHeight="true" outlineLevel="0" collapsed="false">
      <c r="A213" s="65" t="s">
        <v>337</v>
      </c>
      <c r="B213" s="65"/>
      <c r="C213" s="65"/>
      <c r="D213" s="65"/>
      <c r="E213" s="65"/>
      <c r="F213" s="65"/>
      <c r="G213" s="79"/>
      <c r="H213" s="79"/>
      <c r="I213" s="79"/>
      <c r="J213" s="79"/>
      <c r="K213" s="79"/>
      <c r="L213" s="79"/>
      <c r="M213" s="79"/>
      <c r="N213" s="79"/>
      <c r="O213" s="79"/>
      <c r="P213" s="79"/>
      <c r="Q213" s="79"/>
      <c r="R213" s="78"/>
      <c r="S213" s="78"/>
      <c r="T213" s="78"/>
      <c r="U213" s="78"/>
      <c r="V213" s="78"/>
      <c r="W213" s="78"/>
      <c r="X213" s="78"/>
      <c r="Y213" s="78"/>
      <c r="Z213" s="78"/>
      <c r="AA213" s="78"/>
      <c r="AB213" s="78"/>
      <c r="AC213" s="78"/>
      <c r="AD213" s="78"/>
    </row>
    <row r="214" customFormat="false" ht="14.25" hidden="false" customHeight="true" outlineLevel="0" collapsed="false">
      <c r="A214" s="65" t="s">
        <v>338</v>
      </c>
      <c r="B214" s="65"/>
      <c r="C214" s="65"/>
      <c r="D214" s="65"/>
      <c r="E214" s="65"/>
      <c r="F214" s="65"/>
      <c r="G214" s="79"/>
      <c r="H214" s="79"/>
      <c r="I214" s="79"/>
      <c r="J214" s="79"/>
      <c r="K214" s="79"/>
      <c r="L214" s="79"/>
      <c r="M214" s="79"/>
      <c r="N214" s="79"/>
      <c r="O214" s="79"/>
      <c r="P214" s="79"/>
      <c r="Q214" s="79"/>
      <c r="R214" s="78"/>
      <c r="S214" s="78"/>
      <c r="T214" s="78"/>
      <c r="U214" s="78"/>
      <c r="V214" s="78"/>
      <c r="W214" s="78"/>
      <c r="X214" s="78"/>
      <c r="Y214" s="78"/>
      <c r="Z214" s="78"/>
      <c r="AA214" s="78"/>
      <c r="AB214" s="78"/>
      <c r="AC214" s="78"/>
      <c r="AD214" s="78"/>
    </row>
    <row r="215" customFormat="false" ht="14.25" hidden="false" customHeight="true" outlineLevel="0" collapsed="false">
      <c r="A215" s="65" t="s">
        <v>339</v>
      </c>
      <c r="B215" s="65"/>
      <c r="C215" s="65"/>
      <c r="D215" s="65"/>
      <c r="E215" s="65"/>
      <c r="F215" s="65"/>
      <c r="G215" s="79"/>
      <c r="H215" s="79"/>
      <c r="I215" s="79"/>
      <c r="J215" s="79"/>
      <c r="K215" s="79"/>
      <c r="L215" s="79"/>
      <c r="M215" s="79"/>
      <c r="N215" s="79"/>
      <c r="O215" s="79"/>
      <c r="P215" s="79"/>
      <c r="Q215" s="79"/>
      <c r="R215" s="78"/>
      <c r="S215" s="78"/>
      <c r="T215" s="78"/>
      <c r="U215" s="78"/>
      <c r="V215" s="78"/>
      <c r="W215" s="78"/>
      <c r="X215" s="78"/>
      <c r="Y215" s="78"/>
      <c r="Z215" s="78"/>
      <c r="AA215" s="78"/>
      <c r="AB215" s="78"/>
      <c r="AC215" s="78"/>
      <c r="AD215" s="78"/>
    </row>
    <row r="216" customFormat="false" ht="14.25" hidden="false" customHeight="true" outlineLevel="0" collapsed="false">
      <c r="A216" s="65" t="s">
        <v>340</v>
      </c>
      <c r="B216" s="65"/>
      <c r="C216" s="65"/>
      <c r="D216" s="65"/>
      <c r="E216" s="65"/>
      <c r="F216" s="65"/>
      <c r="G216" s="79"/>
      <c r="H216" s="79"/>
      <c r="I216" s="79"/>
      <c r="J216" s="79"/>
      <c r="K216" s="79"/>
      <c r="L216" s="79"/>
      <c r="M216" s="79"/>
      <c r="N216" s="79"/>
      <c r="O216" s="79"/>
      <c r="P216" s="79"/>
      <c r="Q216" s="79"/>
      <c r="R216" s="78"/>
      <c r="S216" s="78"/>
      <c r="T216" s="78"/>
      <c r="U216" s="78"/>
      <c r="V216" s="78"/>
      <c r="W216" s="78"/>
      <c r="X216" s="78"/>
      <c r="Y216" s="78"/>
      <c r="Z216" s="78"/>
      <c r="AA216" s="78"/>
      <c r="AB216" s="78"/>
      <c r="AC216" s="78"/>
      <c r="AD216" s="78"/>
    </row>
    <row r="217" customFormat="false" ht="14.25" hidden="false" customHeight="true" outlineLevel="0" collapsed="false">
      <c r="A217" s="65" t="s">
        <v>341</v>
      </c>
      <c r="B217" s="65"/>
      <c r="C217" s="65"/>
      <c r="D217" s="65"/>
      <c r="E217" s="65"/>
      <c r="F217" s="65"/>
      <c r="G217" s="79"/>
      <c r="H217" s="79"/>
      <c r="I217" s="79"/>
      <c r="J217" s="79"/>
      <c r="K217" s="79"/>
      <c r="L217" s="79"/>
      <c r="M217" s="79"/>
      <c r="N217" s="79"/>
      <c r="O217" s="79"/>
      <c r="P217" s="79"/>
      <c r="Q217" s="79"/>
      <c r="R217" s="78"/>
      <c r="S217" s="78"/>
      <c r="T217" s="78"/>
      <c r="U217" s="78"/>
      <c r="V217" s="78"/>
      <c r="W217" s="78"/>
      <c r="X217" s="78"/>
      <c r="Y217" s="78"/>
      <c r="Z217" s="78"/>
      <c r="AA217" s="78"/>
      <c r="AB217" s="78"/>
      <c r="AC217" s="78"/>
      <c r="AD217" s="78"/>
    </row>
    <row r="218" customFormat="false" ht="14.25" hidden="false" customHeight="true" outlineLevel="0" collapsed="false">
      <c r="A218" s="65" t="s">
        <v>342</v>
      </c>
      <c r="B218" s="65"/>
      <c r="C218" s="65"/>
      <c r="D218" s="65"/>
      <c r="E218" s="65"/>
      <c r="F218" s="65"/>
      <c r="G218" s="79"/>
      <c r="H218" s="79"/>
      <c r="I218" s="79"/>
      <c r="J218" s="79"/>
      <c r="K218" s="79"/>
      <c r="L218" s="79"/>
      <c r="M218" s="79"/>
      <c r="N218" s="79"/>
      <c r="O218" s="79"/>
      <c r="P218" s="79"/>
      <c r="Q218" s="79"/>
      <c r="R218" s="78"/>
      <c r="S218" s="78"/>
      <c r="T218" s="78"/>
      <c r="U218" s="78"/>
      <c r="V218" s="78"/>
      <c r="W218" s="78"/>
      <c r="X218" s="78"/>
      <c r="Y218" s="78"/>
      <c r="Z218" s="78"/>
      <c r="AA218" s="78"/>
      <c r="AB218" s="78"/>
      <c r="AC218" s="78"/>
      <c r="AD218" s="78"/>
    </row>
    <row r="219" customFormat="false" ht="14.25" hidden="false" customHeight="true" outlineLevel="0" collapsed="false">
      <c r="A219" s="65" t="s">
        <v>343</v>
      </c>
      <c r="B219" s="65"/>
      <c r="C219" s="65"/>
      <c r="D219" s="65"/>
      <c r="E219" s="65"/>
      <c r="F219" s="65"/>
      <c r="G219" s="79"/>
      <c r="H219" s="79"/>
      <c r="I219" s="79"/>
      <c r="J219" s="79"/>
      <c r="K219" s="79"/>
      <c r="L219" s="79"/>
      <c r="M219" s="79"/>
      <c r="N219" s="79"/>
      <c r="O219" s="79"/>
      <c r="P219" s="79"/>
      <c r="Q219" s="79"/>
      <c r="R219" s="78"/>
      <c r="S219" s="78"/>
      <c r="T219" s="78"/>
      <c r="U219" s="78"/>
      <c r="V219" s="78"/>
      <c r="W219" s="78"/>
      <c r="X219" s="78"/>
      <c r="Y219" s="78"/>
      <c r="Z219" s="78"/>
      <c r="AA219" s="78"/>
      <c r="AB219" s="78"/>
      <c r="AC219" s="78"/>
      <c r="AD219" s="78"/>
    </row>
    <row r="220" customFormat="false" ht="14.25" hidden="false" customHeight="true" outlineLevel="0" collapsed="false">
      <c r="A220" s="65" t="s">
        <v>344</v>
      </c>
      <c r="B220" s="65"/>
      <c r="C220" s="65"/>
      <c r="D220" s="65"/>
      <c r="E220" s="65"/>
      <c r="F220" s="65"/>
      <c r="G220" s="79"/>
      <c r="H220" s="79"/>
      <c r="I220" s="79"/>
      <c r="J220" s="79"/>
      <c r="K220" s="79"/>
      <c r="L220" s="79"/>
      <c r="M220" s="79"/>
      <c r="N220" s="79"/>
      <c r="O220" s="79"/>
      <c r="P220" s="79"/>
      <c r="Q220" s="79"/>
      <c r="R220" s="78"/>
      <c r="S220" s="78"/>
      <c r="T220" s="78"/>
      <c r="U220" s="78"/>
      <c r="V220" s="78"/>
      <c r="W220" s="78"/>
      <c r="X220" s="78"/>
      <c r="Y220" s="78"/>
      <c r="Z220" s="78"/>
      <c r="AA220" s="78"/>
      <c r="AB220" s="78"/>
      <c r="AC220" s="78"/>
      <c r="AD220" s="78"/>
    </row>
    <row r="221" customFormat="false" ht="14.25" hidden="false" customHeight="true" outlineLevel="0" collapsed="false">
      <c r="A221" s="65" t="s">
        <v>345</v>
      </c>
      <c r="B221" s="65"/>
      <c r="C221" s="65"/>
      <c r="D221" s="65"/>
      <c r="E221" s="65"/>
      <c r="F221" s="65"/>
      <c r="G221" s="79"/>
      <c r="H221" s="79"/>
      <c r="I221" s="79"/>
      <c r="J221" s="79"/>
      <c r="K221" s="79"/>
      <c r="L221" s="79"/>
      <c r="M221" s="79"/>
      <c r="N221" s="79"/>
      <c r="O221" s="79"/>
      <c r="P221" s="79"/>
      <c r="Q221" s="79"/>
      <c r="R221" s="78"/>
      <c r="S221" s="78"/>
      <c r="T221" s="78"/>
      <c r="U221" s="78"/>
      <c r="V221" s="78"/>
      <c r="W221" s="78"/>
      <c r="X221" s="78"/>
      <c r="Y221" s="78"/>
      <c r="Z221" s="78"/>
      <c r="AA221" s="78"/>
      <c r="AB221" s="78"/>
      <c r="AC221" s="78"/>
      <c r="AD221" s="78"/>
    </row>
    <row r="222" customFormat="false" ht="14.25" hidden="false" customHeight="true" outlineLevel="0" collapsed="false">
      <c r="A222" s="65" t="s">
        <v>346</v>
      </c>
      <c r="B222" s="65"/>
      <c r="C222" s="65"/>
      <c r="D222" s="65"/>
      <c r="E222" s="65"/>
      <c r="F222" s="65"/>
      <c r="G222" s="79"/>
      <c r="H222" s="79"/>
      <c r="I222" s="79"/>
      <c r="J222" s="79"/>
      <c r="K222" s="79"/>
      <c r="L222" s="79"/>
      <c r="M222" s="79"/>
      <c r="N222" s="79"/>
      <c r="O222" s="79"/>
      <c r="P222" s="79"/>
      <c r="Q222" s="79"/>
      <c r="R222" s="78"/>
      <c r="S222" s="78"/>
      <c r="T222" s="78"/>
      <c r="U222" s="78"/>
      <c r="V222" s="78"/>
      <c r="W222" s="78"/>
      <c r="X222" s="78"/>
      <c r="Y222" s="78"/>
      <c r="Z222" s="78"/>
      <c r="AA222" s="78"/>
      <c r="AB222" s="78"/>
      <c r="AC222" s="78"/>
      <c r="AD222" s="78"/>
    </row>
    <row r="223" customFormat="false" ht="14.25" hidden="false" customHeight="true" outlineLevel="0" collapsed="false">
      <c r="A223" s="65" t="s">
        <v>347</v>
      </c>
      <c r="B223" s="65"/>
      <c r="C223" s="65"/>
      <c r="D223" s="65"/>
      <c r="E223" s="65"/>
      <c r="F223" s="65"/>
      <c r="G223" s="79"/>
      <c r="H223" s="79"/>
      <c r="I223" s="79"/>
      <c r="J223" s="79"/>
      <c r="K223" s="79"/>
      <c r="L223" s="79"/>
      <c r="M223" s="79"/>
      <c r="N223" s="79"/>
      <c r="O223" s="79"/>
      <c r="P223" s="79"/>
      <c r="Q223" s="79"/>
      <c r="R223" s="78"/>
      <c r="S223" s="78"/>
      <c r="T223" s="78"/>
      <c r="U223" s="78"/>
      <c r="V223" s="78"/>
      <c r="W223" s="78"/>
      <c r="X223" s="78"/>
      <c r="Y223" s="78"/>
      <c r="Z223" s="78"/>
      <c r="AA223" s="78"/>
      <c r="AB223" s="78"/>
      <c r="AC223" s="78"/>
      <c r="AD223" s="78"/>
    </row>
    <row r="224" customFormat="false" ht="14.25" hidden="false" customHeight="true" outlineLevel="0" collapsed="false">
      <c r="A224" s="65" t="s">
        <v>348</v>
      </c>
      <c r="B224" s="65"/>
      <c r="C224" s="65"/>
      <c r="D224" s="65"/>
      <c r="E224" s="65"/>
      <c r="F224" s="65"/>
      <c r="G224" s="79"/>
      <c r="H224" s="79"/>
      <c r="I224" s="79"/>
      <c r="J224" s="79"/>
      <c r="K224" s="79"/>
      <c r="L224" s="79"/>
      <c r="M224" s="79"/>
      <c r="N224" s="79"/>
      <c r="O224" s="79"/>
      <c r="P224" s="79"/>
      <c r="Q224" s="79"/>
      <c r="R224" s="78"/>
      <c r="S224" s="78"/>
      <c r="T224" s="78"/>
      <c r="U224" s="78"/>
      <c r="V224" s="78"/>
      <c r="W224" s="78"/>
      <c r="X224" s="78"/>
      <c r="Y224" s="78"/>
      <c r="Z224" s="78"/>
      <c r="AA224" s="78"/>
      <c r="AB224" s="78"/>
      <c r="AC224" s="78"/>
      <c r="AD224" s="78"/>
    </row>
    <row r="225" customFormat="false" ht="14.25" hidden="false" customHeight="true" outlineLevel="0" collapsed="false">
      <c r="A225" s="65" t="s">
        <v>349</v>
      </c>
      <c r="B225" s="65"/>
      <c r="C225" s="65"/>
      <c r="D225" s="65"/>
      <c r="E225" s="65"/>
      <c r="F225" s="65"/>
      <c r="G225" s="79"/>
      <c r="H225" s="79"/>
      <c r="I225" s="79"/>
      <c r="J225" s="79"/>
      <c r="K225" s="79"/>
      <c r="L225" s="79"/>
      <c r="M225" s="79"/>
      <c r="N225" s="79"/>
      <c r="O225" s="79"/>
      <c r="P225" s="79"/>
      <c r="Q225" s="79"/>
      <c r="R225" s="78"/>
      <c r="S225" s="78"/>
      <c r="T225" s="78"/>
      <c r="U225" s="78"/>
      <c r="V225" s="78"/>
      <c r="W225" s="78"/>
      <c r="X225" s="78"/>
      <c r="Y225" s="78"/>
      <c r="Z225" s="78"/>
      <c r="AA225" s="78"/>
      <c r="AB225" s="78"/>
      <c r="AC225" s="78"/>
      <c r="AD225" s="78"/>
    </row>
    <row r="226" customFormat="false" ht="14.25" hidden="false" customHeight="true" outlineLevel="0" collapsed="false">
      <c r="A226" s="65" t="s">
        <v>350</v>
      </c>
      <c r="B226" s="65"/>
      <c r="C226" s="65"/>
      <c r="D226" s="65"/>
      <c r="E226" s="65"/>
      <c r="F226" s="65"/>
      <c r="G226" s="79"/>
      <c r="H226" s="79"/>
      <c r="I226" s="79"/>
      <c r="J226" s="79"/>
      <c r="K226" s="79"/>
      <c r="L226" s="79"/>
      <c r="M226" s="79"/>
      <c r="N226" s="79"/>
      <c r="O226" s="79"/>
      <c r="P226" s="79"/>
      <c r="Q226" s="79"/>
      <c r="R226" s="78"/>
      <c r="S226" s="78"/>
      <c r="T226" s="78"/>
      <c r="U226" s="78"/>
      <c r="V226" s="78"/>
      <c r="W226" s="78"/>
      <c r="X226" s="78"/>
      <c r="Y226" s="78"/>
      <c r="Z226" s="78"/>
      <c r="AA226" s="78"/>
      <c r="AB226" s="78"/>
      <c r="AC226" s="78"/>
      <c r="AD226" s="78"/>
    </row>
    <row r="227" customFormat="false" ht="14.25" hidden="false" customHeight="true" outlineLevel="0" collapsed="false">
      <c r="A227" s="65" t="s">
        <v>351</v>
      </c>
      <c r="B227" s="65"/>
      <c r="C227" s="65"/>
      <c r="D227" s="65"/>
      <c r="E227" s="65"/>
      <c r="F227" s="65"/>
      <c r="G227" s="79"/>
      <c r="H227" s="79"/>
      <c r="I227" s="79"/>
      <c r="J227" s="79"/>
      <c r="K227" s="79"/>
      <c r="L227" s="79"/>
      <c r="M227" s="79"/>
      <c r="N227" s="79"/>
      <c r="O227" s="79"/>
      <c r="P227" s="79"/>
      <c r="Q227" s="79"/>
      <c r="R227" s="78"/>
      <c r="S227" s="78"/>
      <c r="T227" s="78"/>
      <c r="U227" s="78"/>
      <c r="V227" s="78"/>
      <c r="W227" s="78"/>
      <c r="X227" s="78"/>
      <c r="Y227" s="78"/>
      <c r="Z227" s="78"/>
      <c r="AA227" s="78"/>
      <c r="AB227" s="78"/>
      <c r="AC227" s="78"/>
      <c r="AD227" s="78"/>
    </row>
    <row r="228" customFormat="false" ht="14.25" hidden="false" customHeight="true" outlineLevel="0" collapsed="false">
      <c r="A228" s="65" t="s">
        <v>352</v>
      </c>
      <c r="B228" s="65"/>
      <c r="C228" s="65"/>
      <c r="D228" s="65"/>
      <c r="E228" s="65"/>
      <c r="F228" s="65"/>
      <c r="G228" s="79"/>
      <c r="H228" s="79"/>
      <c r="I228" s="79"/>
      <c r="J228" s="79"/>
      <c r="K228" s="79"/>
      <c r="L228" s="79"/>
      <c r="M228" s="79"/>
      <c r="N228" s="79"/>
      <c r="O228" s="79"/>
      <c r="P228" s="79"/>
      <c r="Q228" s="79"/>
      <c r="R228" s="78"/>
      <c r="S228" s="78"/>
      <c r="T228" s="78"/>
      <c r="U228" s="78"/>
      <c r="V228" s="78"/>
      <c r="W228" s="78"/>
      <c r="X228" s="78"/>
      <c r="Y228" s="78"/>
      <c r="Z228" s="78"/>
      <c r="AA228" s="78"/>
      <c r="AB228" s="78"/>
      <c r="AC228" s="78"/>
      <c r="AD228" s="78"/>
    </row>
    <row r="229" customFormat="false" ht="14.25" hidden="false" customHeight="true" outlineLevel="0" collapsed="false">
      <c r="A229" s="65" t="s">
        <v>353</v>
      </c>
      <c r="B229" s="65"/>
      <c r="C229" s="65"/>
      <c r="D229" s="65"/>
      <c r="E229" s="65"/>
      <c r="F229" s="65"/>
      <c r="G229" s="79"/>
      <c r="H229" s="79"/>
      <c r="I229" s="79"/>
      <c r="J229" s="79"/>
      <c r="K229" s="79"/>
      <c r="L229" s="79"/>
      <c r="M229" s="79"/>
      <c r="N229" s="79"/>
      <c r="O229" s="79"/>
      <c r="P229" s="79"/>
      <c r="Q229" s="79"/>
      <c r="R229" s="78"/>
      <c r="S229" s="78"/>
      <c r="T229" s="78"/>
      <c r="U229" s="78"/>
      <c r="V229" s="78"/>
      <c r="W229" s="78"/>
      <c r="X229" s="78"/>
      <c r="Y229" s="78"/>
      <c r="Z229" s="78"/>
      <c r="AA229" s="78"/>
      <c r="AB229" s="78"/>
      <c r="AC229" s="78"/>
      <c r="AD229" s="78"/>
    </row>
    <row r="230" customFormat="false" ht="14.25" hidden="false" customHeight="true" outlineLevel="0" collapsed="false">
      <c r="A230" s="80"/>
      <c r="B230" s="80"/>
      <c r="C230" s="80"/>
      <c r="D230" s="80"/>
      <c r="E230" s="80"/>
      <c r="F230" s="80"/>
      <c r="G230" s="80"/>
      <c r="H230" s="80"/>
      <c r="I230" s="80"/>
      <c r="J230" s="80"/>
      <c r="K230" s="80"/>
      <c r="L230" s="80"/>
      <c r="M230" s="80"/>
      <c r="N230" s="80"/>
      <c r="O230" s="80"/>
      <c r="P230" s="80"/>
      <c r="Q230" s="80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</row>
    <row r="231" customFormat="false" ht="14.25" hidden="false" customHeight="true" outlineLevel="0" collapsed="false">
      <c r="A231" s="80"/>
      <c r="B231" s="80"/>
      <c r="C231" s="80"/>
      <c r="D231" s="80"/>
      <c r="E231" s="80"/>
      <c r="F231" s="80"/>
      <c r="G231" s="80"/>
      <c r="H231" s="80"/>
      <c r="I231" s="80"/>
      <c r="J231" s="80"/>
      <c r="K231" s="80"/>
      <c r="L231" s="80"/>
      <c r="M231" s="80"/>
      <c r="N231" s="80"/>
      <c r="O231" s="80"/>
      <c r="P231" s="80"/>
      <c r="Q231" s="80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</row>
    <row r="232" customFormat="false" ht="14.25" hidden="false" customHeight="true" outlineLevel="0" collapsed="false">
      <c r="A232" s="80"/>
      <c r="B232" s="80"/>
      <c r="C232" s="80"/>
      <c r="D232" s="80"/>
      <c r="E232" s="80"/>
      <c r="F232" s="80"/>
      <c r="G232" s="80"/>
      <c r="H232" s="80"/>
      <c r="I232" s="80"/>
      <c r="J232" s="80"/>
      <c r="K232" s="80"/>
      <c r="L232" s="80"/>
      <c r="M232" s="80"/>
      <c r="N232" s="80"/>
      <c r="O232" s="80"/>
      <c r="P232" s="80"/>
      <c r="Q232" s="80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</row>
    <row r="233" customFormat="false" ht="14.25" hidden="false" customHeight="true" outlineLevel="0" collapsed="false">
      <c r="A233" s="80"/>
      <c r="B233" s="80"/>
      <c r="C233" s="80"/>
      <c r="D233" s="80"/>
      <c r="E233" s="80"/>
      <c r="F233" s="80"/>
      <c r="G233" s="80"/>
      <c r="H233" s="80"/>
      <c r="I233" s="80"/>
      <c r="J233" s="80"/>
      <c r="K233" s="80"/>
      <c r="L233" s="80"/>
      <c r="M233" s="80"/>
      <c r="N233" s="80"/>
      <c r="O233" s="80"/>
      <c r="P233" s="80"/>
      <c r="Q233" s="80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</row>
    <row r="234" customFormat="false" ht="14.25" hidden="false" customHeight="true" outlineLevel="0" collapsed="false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</row>
    <row r="235" customFormat="false" ht="14.25" hidden="false" customHeight="true" outlineLevel="0" collapsed="false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</row>
    <row r="236" customFormat="false" ht="14.25" hidden="false" customHeight="true" outlineLevel="0" collapsed="false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</row>
    <row r="237" customFormat="false" ht="14.25" hidden="false" customHeight="true" outlineLevel="0" collapsed="false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</row>
    <row r="238" customFormat="false" ht="14.25" hidden="false" customHeight="true" outlineLevel="0" collapsed="false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</row>
    <row r="239" customFormat="false" ht="14.25" hidden="false" customHeight="true" outlineLevel="0" collapsed="false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</row>
    <row r="240" customFormat="false" ht="14.25" hidden="false" customHeight="true" outlineLevel="0" collapsed="false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</row>
    <row r="241" customFormat="false" ht="14.25" hidden="false" customHeight="true" outlineLevel="0" collapsed="false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</row>
    <row r="242" customFormat="false" ht="14.25" hidden="false" customHeight="true" outlineLevel="0" collapsed="false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</row>
    <row r="243" customFormat="false" ht="14.25" hidden="false" customHeight="true" outlineLevel="0" collapsed="false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</row>
    <row r="244" customFormat="false" ht="14.25" hidden="false" customHeight="true" outlineLevel="0" collapsed="false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</row>
    <row r="245" customFormat="false" ht="14.25" hidden="false" customHeight="true" outlineLevel="0" collapsed="false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</row>
    <row r="246" customFormat="false" ht="14.25" hidden="false" customHeight="true" outlineLevel="0" collapsed="false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</row>
    <row r="247" customFormat="false" ht="14.25" hidden="false" customHeight="true" outlineLevel="0" collapsed="false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</row>
    <row r="248" customFormat="false" ht="14.25" hidden="false" customHeight="true" outlineLevel="0" collapsed="false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</row>
    <row r="249" customFormat="false" ht="14.25" hidden="false" customHeight="true" outlineLevel="0" collapsed="false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</row>
    <row r="250" customFormat="false" ht="14.25" hidden="false" customHeight="true" outlineLevel="0" collapsed="false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</row>
    <row r="251" customFormat="false" ht="14.25" hidden="false" customHeight="true" outlineLevel="0" collapsed="false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</row>
    <row r="252" customFormat="false" ht="14.25" hidden="false" customHeight="true" outlineLevel="0" collapsed="false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</row>
    <row r="253" customFormat="false" ht="14.25" hidden="false" customHeight="true" outlineLevel="0" collapsed="false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</row>
    <row r="254" customFormat="false" ht="14.25" hidden="false" customHeight="true" outlineLevel="0" collapsed="false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</row>
    <row r="255" customFormat="false" ht="14.25" hidden="false" customHeight="true" outlineLevel="0" collapsed="false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</row>
    <row r="256" customFormat="false" ht="14.25" hidden="false" customHeight="true" outlineLevel="0" collapsed="false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</row>
    <row r="257" customFormat="false" ht="14.25" hidden="false" customHeight="true" outlineLevel="0" collapsed="false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</row>
    <row r="258" customFormat="false" ht="14.25" hidden="false" customHeight="true" outlineLevel="0" collapsed="false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</row>
    <row r="259" customFormat="false" ht="14.25" hidden="false" customHeight="true" outlineLevel="0" collapsed="false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</row>
    <row r="260" customFormat="false" ht="14.25" hidden="false" customHeight="true" outlineLevel="0" collapsed="false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</row>
    <row r="261" customFormat="false" ht="14.25" hidden="false" customHeight="true" outlineLevel="0" collapsed="false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</row>
    <row r="262" customFormat="false" ht="14.25" hidden="false" customHeight="true" outlineLevel="0" collapsed="false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</row>
    <row r="263" customFormat="false" ht="14.25" hidden="false" customHeight="true" outlineLevel="0" collapsed="false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</row>
    <row r="264" customFormat="false" ht="14.25" hidden="false" customHeight="true" outlineLevel="0" collapsed="false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</row>
    <row r="265" customFormat="false" ht="14.25" hidden="false" customHeight="true" outlineLevel="0" collapsed="false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</row>
    <row r="266" customFormat="false" ht="14.25" hidden="false" customHeight="true" outlineLevel="0" collapsed="false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</row>
    <row r="267" customFormat="false" ht="14.25" hidden="false" customHeight="true" outlineLevel="0" collapsed="false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</row>
    <row r="268" customFormat="false" ht="14.25" hidden="false" customHeight="true" outlineLevel="0" collapsed="false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</row>
    <row r="269" customFormat="false" ht="14.25" hidden="false" customHeight="true" outlineLevel="0" collapsed="false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</row>
    <row r="270" customFormat="false" ht="14.25" hidden="false" customHeight="true" outlineLevel="0" collapsed="false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</row>
    <row r="271" customFormat="false" ht="14.25" hidden="false" customHeight="true" outlineLevel="0" collapsed="false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</row>
    <row r="272" customFormat="false" ht="14.25" hidden="false" customHeight="true" outlineLevel="0" collapsed="false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</row>
    <row r="273" customFormat="false" ht="14.25" hidden="false" customHeight="true" outlineLevel="0" collapsed="false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</row>
    <row r="274" customFormat="false" ht="14.25" hidden="false" customHeight="true" outlineLevel="0" collapsed="false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</row>
    <row r="275" customFormat="false" ht="14.25" hidden="false" customHeight="true" outlineLevel="0" collapsed="false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</row>
    <row r="276" customFormat="false" ht="14.25" hidden="false" customHeight="true" outlineLevel="0" collapsed="false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</row>
    <row r="277" customFormat="false" ht="14.25" hidden="false" customHeight="true" outlineLevel="0" collapsed="false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</row>
    <row r="278" customFormat="false" ht="14.25" hidden="false" customHeight="true" outlineLevel="0" collapsed="false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</row>
    <row r="279" customFormat="false" ht="14.25" hidden="false" customHeight="true" outlineLevel="0" collapsed="false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</row>
    <row r="280" customFormat="false" ht="14.25" hidden="false" customHeight="true" outlineLevel="0" collapsed="false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</row>
    <row r="281" customFormat="false" ht="14.25" hidden="false" customHeight="true" outlineLevel="0" collapsed="false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</row>
    <row r="282" customFormat="false" ht="14.25" hidden="false" customHeight="true" outlineLevel="0" collapsed="false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</row>
    <row r="283" customFormat="false" ht="14.25" hidden="false" customHeight="true" outlineLevel="0" collapsed="false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</row>
    <row r="284" customFormat="false" ht="14.25" hidden="false" customHeight="true" outlineLevel="0" collapsed="false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</row>
    <row r="285" customFormat="false" ht="14.25" hidden="false" customHeight="true" outlineLevel="0" collapsed="false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</row>
    <row r="286" customFormat="false" ht="14.25" hidden="false" customHeight="true" outlineLevel="0" collapsed="false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</row>
    <row r="287" customFormat="false" ht="14.25" hidden="false" customHeight="true" outlineLevel="0" collapsed="false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</row>
    <row r="288" customFormat="false" ht="14.25" hidden="false" customHeight="true" outlineLevel="0" collapsed="false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</row>
    <row r="289" customFormat="false" ht="14.25" hidden="false" customHeight="true" outlineLevel="0" collapsed="false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</row>
    <row r="290" customFormat="false" ht="14.25" hidden="false" customHeight="true" outlineLevel="0" collapsed="false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</row>
    <row r="291" customFormat="false" ht="14.25" hidden="false" customHeight="true" outlineLevel="0" collapsed="false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</row>
    <row r="292" customFormat="false" ht="14.25" hidden="false" customHeight="true" outlineLevel="0" collapsed="false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</row>
    <row r="293" customFormat="false" ht="14.25" hidden="false" customHeight="true" outlineLevel="0" collapsed="false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</row>
    <row r="294" customFormat="false" ht="14.25" hidden="false" customHeight="true" outlineLevel="0" collapsed="false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</row>
    <row r="295" customFormat="false" ht="14.25" hidden="false" customHeight="true" outlineLevel="0" collapsed="false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</row>
    <row r="296" customFormat="false" ht="14.25" hidden="false" customHeight="true" outlineLevel="0" collapsed="false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</row>
    <row r="297" customFormat="false" ht="14.25" hidden="false" customHeight="true" outlineLevel="0" collapsed="false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</row>
    <row r="298" customFormat="false" ht="14.25" hidden="false" customHeight="true" outlineLevel="0" collapsed="false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</row>
    <row r="299" customFormat="false" ht="14.25" hidden="false" customHeight="true" outlineLevel="0" collapsed="false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</row>
    <row r="300" customFormat="false" ht="14.25" hidden="false" customHeight="true" outlineLevel="0" collapsed="false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</row>
    <row r="301" customFormat="false" ht="14.25" hidden="false" customHeight="true" outlineLevel="0" collapsed="false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</row>
    <row r="302" customFormat="false" ht="14.25" hidden="false" customHeight="true" outlineLevel="0" collapsed="false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</row>
    <row r="303" customFormat="false" ht="14.25" hidden="false" customHeight="true" outlineLevel="0" collapsed="false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</row>
    <row r="304" customFormat="false" ht="14.25" hidden="false" customHeight="true" outlineLevel="0" collapsed="false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</row>
    <row r="305" customFormat="false" ht="14.25" hidden="false" customHeight="true" outlineLevel="0" collapsed="false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</row>
    <row r="306" customFormat="false" ht="14.25" hidden="false" customHeight="true" outlineLevel="0" collapsed="false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</row>
    <row r="307" customFormat="false" ht="14.25" hidden="false" customHeight="true" outlineLevel="0" collapsed="false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</row>
    <row r="308" customFormat="false" ht="14.25" hidden="false" customHeight="true" outlineLevel="0" collapsed="false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</row>
    <row r="309" customFormat="false" ht="14.25" hidden="false" customHeight="true" outlineLevel="0" collapsed="false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</row>
    <row r="310" customFormat="false" ht="14.25" hidden="false" customHeight="true" outlineLevel="0" collapsed="false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</row>
    <row r="311" customFormat="false" ht="14.25" hidden="false" customHeight="true" outlineLevel="0" collapsed="false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</row>
    <row r="312" customFormat="false" ht="14.25" hidden="false" customHeight="true" outlineLevel="0" collapsed="false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</row>
    <row r="313" customFormat="false" ht="14.25" hidden="false" customHeight="true" outlineLevel="0" collapsed="false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</row>
    <row r="314" customFormat="false" ht="14.25" hidden="false" customHeight="true" outlineLevel="0" collapsed="false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</row>
    <row r="315" customFormat="false" ht="14.25" hidden="false" customHeight="true" outlineLevel="0" collapsed="false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</row>
    <row r="316" customFormat="false" ht="14.25" hidden="false" customHeight="true" outlineLevel="0" collapsed="false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</row>
    <row r="317" customFormat="false" ht="14.25" hidden="false" customHeight="true" outlineLevel="0" collapsed="false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</row>
    <row r="318" customFormat="false" ht="14.25" hidden="false" customHeight="true" outlineLevel="0" collapsed="false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</row>
    <row r="319" customFormat="false" ht="14.25" hidden="false" customHeight="true" outlineLevel="0" collapsed="false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</row>
    <row r="320" customFormat="false" ht="14.25" hidden="false" customHeight="true" outlineLevel="0" collapsed="false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</row>
    <row r="321" customFormat="false" ht="14.25" hidden="false" customHeight="true" outlineLevel="0" collapsed="false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</row>
    <row r="322" customFormat="false" ht="14.25" hidden="false" customHeight="true" outlineLevel="0" collapsed="false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</row>
    <row r="323" customFormat="false" ht="14.25" hidden="false" customHeight="true" outlineLevel="0" collapsed="false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</row>
    <row r="324" customFormat="false" ht="14.25" hidden="false" customHeight="true" outlineLevel="0" collapsed="false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</row>
    <row r="325" customFormat="false" ht="14.25" hidden="false" customHeight="true" outlineLevel="0" collapsed="false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</row>
    <row r="326" customFormat="false" ht="14.25" hidden="false" customHeight="true" outlineLevel="0" collapsed="false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</row>
    <row r="327" customFormat="false" ht="14.25" hidden="false" customHeight="true" outlineLevel="0" collapsed="false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</row>
    <row r="328" customFormat="false" ht="14.25" hidden="false" customHeight="true" outlineLevel="0" collapsed="false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</row>
    <row r="329" customFormat="false" ht="14.25" hidden="false" customHeight="true" outlineLevel="0" collapsed="false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</row>
    <row r="330" customFormat="false" ht="14.25" hidden="false" customHeight="true" outlineLevel="0" collapsed="false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</row>
    <row r="331" customFormat="false" ht="14.25" hidden="false" customHeight="true" outlineLevel="0" collapsed="false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</row>
    <row r="332" customFormat="false" ht="14.25" hidden="false" customHeight="true" outlineLevel="0" collapsed="false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</row>
    <row r="333" customFormat="false" ht="14.25" hidden="false" customHeight="true" outlineLevel="0" collapsed="false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</row>
    <row r="334" customFormat="false" ht="14.25" hidden="false" customHeight="true" outlineLevel="0" collapsed="false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</row>
    <row r="335" customFormat="false" ht="14.25" hidden="false" customHeight="true" outlineLevel="0" collapsed="false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</row>
    <row r="336" customFormat="false" ht="14.25" hidden="false" customHeight="true" outlineLevel="0" collapsed="false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</row>
    <row r="337" customFormat="false" ht="14.25" hidden="false" customHeight="true" outlineLevel="0" collapsed="false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</row>
    <row r="338" customFormat="false" ht="14.25" hidden="false" customHeight="true" outlineLevel="0" collapsed="false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</row>
    <row r="339" customFormat="false" ht="14.25" hidden="false" customHeight="true" outlineLevel="0" collapsed="false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</row>
    <row r="340" customFormat="false" ht="14.25" hidden="false" customHeight="true" outlineLevel="0" collapsed="false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</row>
    <row r="341" customFormat="false" ht="14.25" hidden="false" customHeight="true" outlineLevel="0" collapsed="false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</row>
    <row r="342" customFormat="false" ht="14.25" hidden="false" customHeight="true" outlineLevel="0" collapsed="false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</row>
    <row r="343" customFormat="false" ht="14.25" hidden="false" customHeight="true" outlineLevel="0" collapsed="false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</row>
    <row r="344" customFormat="false" ht="14.25" hidden="false" customHeight="true" outlineLevel="0" collapsed="false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</row>
    <row r="345" customFormat="false" ht="14.25" hidden="false" customHeight="true" outlineLevel="0" collapsed="false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</row>
    <row r="346" customFormat="false" ht="14.25" hidden="false" customHeight="true" outlineLevel="0" collapsed="false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</row>
    <row r="347" customFormat="false" ht="14.25" hidden="false" customHeight="true" outlineLevel="0" collapsed="false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</row>
    <row r="348" customFormat="false" ht="14.25" hidden="false" customHeight="true" outlineLevel="0" collapsed="false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</row>
    <row r="349" customFormat="false" ht="14.25" hidden="false" customHeight="true" outlineLevel="0" collapsed="false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</row>
    <row r="350" customFormat="false" ht="14.25" hidden="false" customHeight="true" outlineLevel="0" collapsed="false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</row>
    <row r="351" customFormat="false" ht="14.25" hidden="false" customHeight="true" outlineLevel="0" collapsed="false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</row>
    <row r="352" customFormat="false" ht="14.25" hidden="false" customHeight="true" outlineLevel="0" collapsed="false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</row>
    <row r="353" customFormat="false" ht="14.25" hidden="false" customHeight="true" outlineLevel="0" collapsed="false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</row>
    <row r="354" customFormat="false" ht="14.25" hidden="false" customHeight="true" outlineLevel="0" collapsed="false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</row>
    <row r="355" customFormat="false" ht="14.25" hidden="false" customHeight="true" outlineLevel="0" collapsed="false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</row>
    <row r="356" customFormat="false" ht="14.25" hidden="false" customHeight="true" outlineLevel="0" collapsed="false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</row>
    <row r="357" customFormat="false" ht="14.25" hidden="false" customHeight="true" outlineLevel="0" collapsed="false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</row>
    <row r="358" customFormat="false" ht="14.25" hidden="false" customHeight="true" outlineLevel="0" collapsed="false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</row>
    <row r="359" customFormat="false" ht="14.25" hidden="false" customHeight="true" outlineLevel="0" collapsed="false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</row>
    <row r="360" customFormat="false" ht="14.25" hidden="false" customHeight="true" outlineLevel="0" collapsed="false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</row>
    <row r="361" customFormat="false" ht="14.25" hidden="false" customHeight="true" outlineLevel="0" collapsed="false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</row>
    <row r="362" customFormat="false" ht="14.25" hidden="false" customHeight="true" outlineLevel="0" collapsed="false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</row>
    <row r="363" customFormat="false" ht="14.25" hidden="false" customHeight="true" outlineLevel="0" collapsed="false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</row>
    <row r="364" customFormat="false" ht="14.25" hidden="false" customHeight="true" outlineLevel="0" collapsed="false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</row>
    <row r="365" customFormat="false" ht="14.25" hidden="false" customHeight="true" outlineLevel="0" collapsed="false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</row>
    <row r="366" customFormat="false" ht="14.25" hidden="false" customHeight="true" outlineLevel="0" collapsed="false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</row>
    <row r="367" customFormat="false" ht="14.25" hidden="false" customHeight="true" outlineLevel="0" collapsed="false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</row>
    <row r="368" customFormat="false" ht="14.25" hidden="false" customHeight="true" outlineLevel="0" collapsed="false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</row>
    <row r="369" customFormat="false" ht="14.25" hidden="false" customHeight="true" outlineLevel="0" collapsed="false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</row>
    <row r="370" customFormat="false" ht="14.25" hidden="false" customHeight="true" outlineLevel="0" collapsed="false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</row>
    <row r="371" customFormat="false" ht="14.25" hidden="false" customHeight="true" outlineLevel="0" collapsed="false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</row>
    <row r="372" customFormat="false" ht="14.25" hidden="false" customHeight="true" outlineLevel="0" collapsed="false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</row>
    <row r="373" customFormat="false" ht="14.25" hidden="false" customHeight="true" outlineLevel="0" collapsed="false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</row>
    <row r="374" customFormat="false" ht="14.25" hidden="false" customHeight="true" outlineLevel="0" collapsed="false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</row>
    <row r="375" customFormat="false" ht="14.25" hidden="false" customHeight="true" outlineLevel="0" collapsed="false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</row>
    <row r="376" customFormat="false" ht="14.25" hidden="false" customHeight="true" outlineLevel="0" collapsed="false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</row>
    <row r="377" customFormat="false" ht="14.25" hidden="false" customHeight="true" outlineLevel="0" collapsed="false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</row>
    <row r="378" customFormat="false" ht="14.25" hidden="false" customHeight="true" outlineLevel="0" collapsed="false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</row>
    <row r="379" customFormat="false" ht="14.25" hidden="false" customHeight="true" outlineLevel="0" collapsed="false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</row>
    <row r="380" customFormat="false" ht="14.25" hidden="false" customHeight="true" outlineLevel="0" collapsed="false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</row>
    <row r="381" customFormat="false" ht="14.25" hidden="false" customHeight="true" outlineLevel="0" collapsed="false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</row>
    <row r="382" customFormat="false" ht="14.25" hidden="false" customHeight="true" outlineLevel="0" collapsed="false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</row>
    <row r="383" customFormat="false" ht="14.25" hidden="false" customHeight="true" outlineLevel="0" collapsed="false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</row>
    <row r="384" customFormat="false" ht="14.25" hidden="false" customHeight="true" outlineLevel="0" collapsed="false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</row>
    <row r="385" customFormat="false" ht="14.25" hidden="false" customHeight="true" outlineLevel="0" collapsed="false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</row>
    <row r="386" customFormat="false" ht="14.25" hidden="false" customHeight="true" outlineLevel="0" collapsed="false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</row>
    <row r="387" customFormat="false" ht="14.25" hidden="false" customHeight="true" outlineLevel="0" collapsed="false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</row>
    <row r="388" customFormat="false" ht="14.25" hidden="false" customHeight="true" outlineLevel="0" collapsed="false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</row>
    <row r="389" customFormat="false" ht="14.25" hidden="false" customHeight="true" outlineLevel="0" collapsed="false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</row>
    <row r="390" customFormat="false" ht="14.25" hidden="false" customHeight="true" outlineLevel="0" collapsed="false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</row>
    <row r="391" customFormat="false" ht="14.25" hidden="false" customHeight="true" outlineLevel="0" collapsed="false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</row>
    <row r="392" customFormat="false" ht="14.25" hidden="false" customHeight="true" outlineLevel="0" collapsed="false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</row>
    <row r="393" customFormat="false" ht="14.25" hidden="false" customHeight="true" outlineLevel="0" collapsed="false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</row>
    <row r="394" customFormat="false" ht="14.25" hidden="false" customHeight="true" outlineLevel="0" collapsed="false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</row>
    <row r="395" customFormat="false" ht="14.25" hidden="false" customHeight="true" outlineLevel="0" collapsed="false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</row>
    <row r="396" customFormat="false" ht="14.25" hidden="false" customHeight="true" outlineLevel="0" collapsed="false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</row>
    <row r="397" customFormat="false" ht="14.25" hidden="false" customHeight="true" outlineLevel="0" collapsed="false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</row>
    <row r="398" customFormat="false" ht="14.25" hidden="false" customHeight="true" outlineLevel="0" collapsed="false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</row>
    <row r="399" customFormat="false" ht="14.25" hidden="false" customHeight="true" outlineLevel="0" collapsed="false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</row>
    <row r="400" customFormat="false" ht="14.25" hidden="false" customHeight="true" outlineLevel="0" collapsed="false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</row>
    <row r="401" customFormat="false" ht="14.25" hidden="false" customHeight="true" outlineLevel="0" collapsed="false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</row>
    <row r="402" customFormat="false" ht="14.25" hidden="false" customHeight="true" outlineLevel="0" collapsed="false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</row>
    <row r="403" customFormat="false" ht="14.25" hidden="false" customHeight="true" outlineLevel="0" collapsed="false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</row>
    <row r="404" customFormat="false" ht="14.25" hidden="false" customHeight="true" outlineLevel="0" collapsed="false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</row>
    <row r="405" customFormat="false" ht="14.25" hidden="false" customHeight="true" outlineLevel="0" collapsed="false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</row>
    <row r="406" customFormat="false" ht="14.25" hidden="false" customHeight="true" outlineLevel="0" collapsed="false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</row>
    <row r="407" customFormat="false" ht="14.25" hidden="false" customHeight="true" outlineLevel="0" collapsed="false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</row>
    <row r="408" customFormat="false" ht="14.25" hidden="false" customHeight="true" outlineLevel="0" collapsed="false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</row>
    <row r="409" customFormat="false" ht="14.25" hidden="false" customHeight="true" outlineLevel="0" collapsed="false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</row>
    <row r="410" customFormat="false" ht="14.25" hidden="false" customHeight="true" outlineLevel="0" collapsed="false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</row>
    <row r="411" customFormat="false" ht="14.25" hidden="false" customHeight="true" outlineLevel="0" collapsed="false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</row>
    <row r="412" customFormat="false" ht="14.25" hidden="false" customHeight="true" outlineLevel="0" collapsed="false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</row>
    <row r="413" customFormat="false" ht="14.25" hidden="false" customHeight="true" outlineLevel="0" collapsed="false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</row>
    <row r="414" customFormat="false" ht="14.25" hidden="false" customHeight="true" outlineLevel="0" collapsed="false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</row>
    <row r="415" customFormat="false" ht="14.25" hidden="false" customHeight="true" outlineLevel="0" collapsed="false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</row>
    <row r="416" customFormat="false" ht="14.25" hidden="false" customHeight="true" outlineLevel="0" collapsed="false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</row>
    <row r="417" customFormat="false" ht="14.25" hidden="false" customHeight="true" outlineLevel="0" collapsed="false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</row>
    <row r="418" customFormat="false" ht="14.25" hidden="false" customHeight="true" outlineLevel="0" collapsed="false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</row>
    <row r="419" customFormat="false" ht="14.25" hidden="false" customHeight="true" outlineLevel="0" collapsed="false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</row>
    <row r="420" customFormat="false" ht="14.25" hidden="false" customHeight="true" outlineLevel="0" collapsed="false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</row>
    <row r="421" customFormat="false" ht="14.25" hidden="false" customHeight="true" outlineLevel="0" collapsed="false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</row>
    <row r="422" customFormat="false" ht="14.25" hidden="false" customHeight="true" outlineLevel="0" collapsed="false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</row>
    <row r="423" customFormat="false" ht="14.25" hidden="false" customHeight="true" outlineLevel="0" collapsed="false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</row>
    <row r="424" customFormat="false" ht="14.25" hidden="false" customHeight="true" outlineLevel="0" collapsed="false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</row>
    <row r="425" customFormat="false" ht="14.25" hidden="false" customHeight="true" outlineLevel="0" collapsed="false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</row>
    <row r="426" customFormat="false" ht="14.25" hidden="false" customHeight="true" outlineLevel="0" collapsed="false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</row>
    <row r="427" customFormat="false" ht="14.25" hidden="false" customHeight="true" outlineLevel="0" collapsed="false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</row>
    <row r="428" customFormat="false" ht="14.25" hidden="false" customHeight="true" outlineLevel="0" collapsed="false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</row>
    <row r="429" customFormat="false" ht="14.25" hidden="false" customHeight="true" outlineLevel="0" collapsed="false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</row>
    <row r="430" customFormat="false" ht="14.25" hidden="false" customHeight="true" outlineLevel="0" collapsed="false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</row>
    <row r="431" customFormat="false" ht="14.25" hidden="false" customHeight="true" outlineLevel="0" collapsed="false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</row>
    <row r="432" customFormat="false" ht="14.25" hidden="false" customHeight="true" outlineLevel="0" collapsed="false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</row>
    <row r="433" customFormat="false" ht="14.25" hidden="false" customHeight="true" outlineLevel="0" collapsed="false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</row>
    <row r="434" customFormat="false" ht="14.25" hidden="false" customHeight="true" outlineLevel="0" collapsed="false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</row>
    <row r="435" customFormat="false" ht="14.25" hidden="false" customHeight="true" outlineLevel="0" collapsed="false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</row>
    <row r="436" customFormat="false" ht="14.25" hidden="false" customHeight="true" outlineLevel="0" collapsed="false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</row>
    <row r="437" customFormat="false" ht="14.25" hidden="false" customHeight="true" outlineLevel="0" collapsed="false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</row>
    <row r="438" customFormat="false" ht="14.25" hidden="false" customHeight="true" outlineLevel="0" collapsed="false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</row>
    <row r="439" customFormat="false" ht="14.25" hidden="false" customHeight="true" outlineLevel="0" collapsed="false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</row>
    <row r="440" customFormat="false" ht="14.25" hidden="false" customHeight="true" outlineLevel="0" collapsed="false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</row>
    <row r="441" customFormat="false" ht="14.25" hidden="false" customHeight="true" outlineLevel="0" collapsed="false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</row>
    <row r="442" customFormat="false" ht="14.25" hidden="false" customHeight="true" outlineLevel="0" collapsed="false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</row>
    <row r="443" customFormat="false" ht="14.25" hidden="false" customHeight="true" outlineLevel="0" collapsed="false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</row>
    <row r="444" customFormat="false" ht="14.25" hidden="false" customHeight="true" outlineLevel="0" collapsed="false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</row>
    <row r="445" customFormat="false" ht="14.25" hidden="false" customHeight="true" outlineLevel="0" collapsed="false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</row>
    <row r="446" customFormat="false" ht="14.25" hidden="false" customHeight="true" outlineLevel="0" collapsed="false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</row>
    <row r="447" customFormat="false" ht="14.25" hidden="false" customHeight="true" outlineLevel="0" collapsed="false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</row>
    <row r="448" customFormat="false" ht="14.25" hidden="false" customHeight="true" outlineLevel="0" collapsed="false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</row>
    <row r="449" customFormat="false" ht="14.25" hidden="false" customHeight="true" outlineLevel="0" collapsed="false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</row>
    <row r="450" customFormat="false" ht="14.25" hidden="false" customHeight="true" outlineLevel="0" collapsed="false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</row>
    <row r="451" customFormat="false" ht="14.25" hidden="false" customHeight="true" outlineLevel="0" collapsed="false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</row>
    <row r="452" customFormat="false" ht="14.25" hidden="false" customHeight="true" outlineLevel="0" collapsed="false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</row>
    <row r="453" customFormat="false" ht="14.25" hidden="false" customHeight="true" outlineLevel="0" collapsed="false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</row>
    <row r="454" customFormat="false" ht="14.25" hidden="false" customHeight="true" outlineLevel="0" collapsed="false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</row>
    <row r="455" customFormat="false" ht="14.25" hidden="false" customHeight="true" outlineLevel="0" collapsed="false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</row>
    <row r="456" customFormat="false" ht="14.25" hidden="false" customHeight="true" outlineLevel="0" collapsed="false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</row>
    <row r="457" customFormat="false" ht="14.25" hidden="false" customHeight="true" outlineLevel="0" collapsed="false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</row>
    <row r="458" customFormat="false" ht="14.25" hidden="false" customHeight="true" outlineLevel="0" collapsed="false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</row>
    <row r="459" customFormat="false" ht="14.25" hidden="false" customHeight="true" outlineLevel="0" collapsed="false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</row>
    <row r="460" customFormat="false" ht="14.25" hidden="false" customHeight="true" outlineLevel="0" collapsed="false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</row>
    <row r="461" customFormat="false" ht="14.25" hidden="false" customHeight="true" outlineLevel="0" collapsed="false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</row>
    <row r="462" customFormat="false" ht="14.25" hidden="false" customHeight="true" outlineLevel="0" collapsed="false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</row>
    <row r="463" customFormat="false" ht="14.25" hidden="false" customHeight="true" outlineLevel="0" collapsed="false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</row>
    <row r="464" customFormat="false" ht="14.25" hidden="false" customHeight="true" outlineLevel="0" collapsed="false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</row>
    <row r="465" customFormat="false" ht="14.25" hidden="false" customHeight="true" outlineLevel="0" collapsed="false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</row>
    <row r="466" customFormat="false" ht="14.25" hidden="false" customHeight="true" outlineLevel="0" collapsed="false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</row>
    <row r="467" customFormat="false" ht="14.25" hidden="false" customHeight="true" outlineLevel="0" collapsed="false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</row>
    <row r="468" customFormat="false" ht="14.25" hidden="false" customHeight="true" outlineLevel="0" collapsed="false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</row>
    <row r="469" customFormat="false" ht="14.25" hidden="false" customHeight="true" outlineLevel="0" collapsed="false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</row>
    <row r="470" customFormat="false" ht="14.25" hidden="false" customHeight="true" outlineLevel="0" collapsed="false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</row>
    <row r="471" customFormat="false" ht="14.25" hidden="false" customHeight="true" outlineLevel="0" collapsed="false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</row>
    <row r="472" customFormat="false" ht="14.25" hidden="false" customHeight="true" outlineLevel="0" collapsed="false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</row>
    <row r="473" customFormat="false" ht="14.25" hidden="false" customHeight="true" outlineLevel="0" collapsed="false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</row>
    <row r="474" customFormat="false" ht="14.25" hidden="false" customHeight="true" outlineLevel="0" collapsed="false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</row>
    <row r="475" customFormat="false" ht="14.25" hidden="false" customHeight="true" outlineLevel="0" collapsed="false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</row>
    <row r="476" customFormat="false" ht="14.25" hidden="false" customHeight="true" outlineLevel="0" collapsed="false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</row>
    <row r="477" customFormat="false" ht="14.25" hidden="false" customHeight="true" outlineLevel="0" collapsed="false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</row>
    <row r="478" customFormat="false" ht="14.25" hidden="false" customHeight="true" outlineLevel="0" collapsed="false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</row>
    <row r="479" customFormat="false" ht="14.25" hidden="false" customHeight="true" outlineLevel="0" collapsed="false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</row>
    <row r="480" customFormat="false" ht="14.25" hidden="false" customHeight="true" outlineLevel="0" collapsed="false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</row>
    <row r="481" customFormat="false" ht="14.25" hidden="false" customHeight="true" outlineLevel="0" collapsed="false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</row>
    <row r="482" customFormat="false" ht="14.25" hidden="false" customHeight="true" outlineLevel="0" collapsed="false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</row>
    <row r="483" customFormat="false" ht="14.25" hidden="false" customHeight="true" outlineLevel="0" collapsed="false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</row>
    <row r="484" customFormat="false" ht="14.25" hidden="false" customHeight="true" outlineLevel="0" collapsed="false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</row>
    <row r="485" customFormat="false" ht="14.25" hidden="false" customHeight="true" outlineLevel="0" collapsed="false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</row>
    <row r="486" customFormat="false" ht="14.25" hidden="false" customHeight="true" outlineLevel="0" collapsed="false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</row>
    <row r="487" customFormat="false" ht="14.25" hidden="false" customHeight="true" outlineLevel="0" collapsed="false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</row>
    <row r="488" customFormat="false" ht="14.25" hidden="false" customHeight="true" outlineLevel="0" collapsed="false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</row>
    <row r="489" customFormat="false" ht="14.25" hidden="false" customHeight="true" outlineLevel="0" collapsed="false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</row>
    <row r="490" customFormat="false" ht="14.25" hidden="false" customHeight="true" outlineLevel="0" collapsed="false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</row>
    <row r="491" customFormat="false" ht="14.25" hidden="false" customHeight="true" outlineLevel="0" collapsed="false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</row>
    <row r="492" customFormat="false" ht="14.25" hidden="false" customHeight="true" outlineLevel="0" collapsed="false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</row>
    <row r="493" customFormat="false" ht="14.25" hidden="false" customHeight="true" outlineLevel="0" collapsed="false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</row>
    <row r="494" customFormat="false" ht="14.25" hidden="false" customHeight="true" outlineLevel="0" collapsed="false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</row>
    <row r="495" customFormat="false" ht="14.25" hidden="false" customHeight="true" outlineLevel="0" collapsed="false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</row>
    <row r="496" customFormat="false" ht="14.25" hidden="false" customHeight="true" outlineLevel="0" collapsed="false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</row>
    <row r="497" customFormat="false" ht="14.25" hidden="false" customHeight="true" outlineLevel="0" collapsed="false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</row>
    <row r="498" customFormat="false" ht="14.25" hidden="false" customHeight="true" outlineLevel="0" collapsed="false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</row>
    <row r="499" customFormat="false" ht="14.25" hidden="false" customHeight="true" outlineLevel="0" collapsed="false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</row>
    <row r="500" customFormat="false" ht="14.25" hidden="false" customHeight="true" outlineLevel="0" collapsed="false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</row>
    <row r="501" customFormat="false" ht="14.25" hidden="false" customHeight="true" outlineLevel="0" collapsed="false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</row>
    <row r="502" customFormat="false" ht="14.25" hidden="false" customHeight="true" outlineLevel="0" collapsed="false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</row>
    <row r="503" customFormat="false" ht="14.25" hidden="false" customHeight="true" outlineLevel="0" collapsed="false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</row>
    <row r="504" customFormat="false" ht="14.25" hidden="false" customHeight="true" outlineLevel="0" collapsed="false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</row>
    <row r="505" customFormat="false" ht="14.25" hidden="false" customHeight="true" outlineLevel="0" collapsed="false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</row>
    <row r="506" customFormat="false" ht="14.25" hidden="false" customHeight="true" outlineLevel="0" collapsed="false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</row>
    <row r="507" customFormat="false" ht="14.25" hidden="false" customHeight="true" outlineLevel="0" collapsed="false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</row>
    <row r="508" customFormat="false" ht="14.25" hidden="false" customHeight="true" outlineLevel="0" collapsed="false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</row>
    <row r="509" customFormat="false" ht="14.25" hidden="false" customHeight="true" outlineLevel="0" collapsed="false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</row>
    <row r="510" customFormat="false" ht="14.25" hidden="false" customHeight="true" outlineLevel="0" collapsed="false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</row>
    <row r="511" customFormat="false" ht="14.25" hidden="false" customHeight="true" outlineLevel="0" collapsed="false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</row>
    <row r="512" customFormat="false" ht="14.25" hidden="false" customHeight="true" outlineLevel="0" collapsed="false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</row>
    <row r="513" customFormat="false" ht="14.25" hidden="false" customHeight="true" outlineLevel="0" collapsed="false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</row>
    <row r="514" customFormat="false" ht="14.25" hidden="false" customHeight="true" outlineLevel="0" collapsed="false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</row>
    <row r="515" customFormat="false" ht="14.25" hidden="false" customHeight="true" outlineLevel="0" collapsed="false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</row>
    <row r="516" customFormat="false" ht="14.25" hidden="false" customHeight="true" outlineLevel="0" collapsed="false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</row>
    <row r="517" customFormat="false" ht="14.25" hidden="false" customHeight="true" outlineLevel="0" collapsed="false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</row>
    <row r="518" customFormat="false" ht="14.25" hidden="false" customHeight="true" outlineLevel="0" collapsed="false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</row>
    <row r="519" customFormat="false" ht="14.25" hidden="false" customHeight="true" outlineLevel="0" collapsed="false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</row>
    <row r="520" customFormat="false" ht="14.25" hidden="false" customHeight="true" outlineLevel="0" collapsed="false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</row>
    <row r="521" customFormat="false" ht="14.25" hidden="false" customHeight="true" outlineLevel="0" collapsed="false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</row>
    <row r="522" customFormat="false" ht="14.25" hidden="false" customHeight="true" outlineLevel="0" collapsed="false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</row>
    <row r="523" customFormat="false" ht="14.25" hidden="false" customHeight="true" outlineLevel="0" collapsed="false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</row>
    <row r="524" customFormat="false" ht="14.25" hidden="false" customHeight="true" outlineLevel="0" collapsed="false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</row>
    <row r="525" customFormat="false" ht="14.25" hidden="false" customHeight="true" outlineLevel="0" collapsed="false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</row>
    <row r="526" customFormat="false" ht="14.25" hidden="false" customHeight="true" outlineLevel="0" collapsed="false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</row>
    <row r="527" customFormat="false" ht="14.25" hidden="false" customHeight="true" outlineLevel="0" collapsed="false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</row>
    <row r="528" customFormat="false" ht="14.25" hidden="false" customHeight="true" outlineLevel="0" collapsed="false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</row>
    <row r="529" customFormat="false" ht="14.25" hidden="false" customHeight="true" outlineLevel="0" collapsed="false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</row>
    <row r="530" customFormat="false" ht="14.25" hidden="false" customHeight="true" outlineLevel="0" collapsed="false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</row>
    <row r="531" customFormat="false" ht="14.25" hidden="false" customHeight="true" outlineLevel="0" collapsed="false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</row>
    <row r="532" customFormat="false" ht="14.25" hidden="false" customHeight="true" outlineLevel="0" collapsed="false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</row>
    <row r="533" customFormat="false" ht="14.25" hidden="false" customHeight="true" outlineLevel="0" collapsed="false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</row>
    <row r="534" customFormat="false" ht="14.25" hidden="false" customHeight="true" outlineLevel="0" collapsed="false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</row>
    <row r="535" customFormat="false" ht="14.25" hidden="false" customHeight="true" outlineLevel="0" collapsed="false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</row>
    <row r="536" customFormat="false" ht="14.25" hidden="false" customHeight="true" outlineLevel="0" collapsed="false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</row>
    <row r="537" customFormat="false" ht="14.25" hidden="false" customHeight="true" outlineLevel="0" collapsed="false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</row>
    <row r="538" customFormat="false" ht="14.25" hidden="false" customHeight="true" outlineLevel="0" collapsed="false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</row>
    <row r="539" customFormat="false" ht="14.25" hidden="false" customHeight="true" outlineLevel="0" collapsed="false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</row>
    <row r="540" customFormat="false" ht="14.25" hidden="false" customHeight="true" outlineLevel="0" collapsed="false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</row>
    <row r="541" customFormat="false" ht="14.25" hidden="false" customHeight="true" outlineLevel="0" collapsed="false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</row>
    <row r="542" customFormat="false" ht="14.25" hidden="false" customHeight="true" outlineLevel="0" collapsed="false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</row>
    <row r="543" customFormat="false" ht="14.25" hidden="false" customHeight="true" outlineLevel="0" collapsed="false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</row>
    <row r="544" customFormat="false" ht="14.25" hidden="false" customHeight="true" outlineLevel="0" collapsed="false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</row>
    <row r="545" customFormat="false" ht="14.25" hidden="false" customHeight="true" outlineLevel="0" collapsed="false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</row>
    <row r="546" customFormat="false" ht="14.25" hidden="false" customHeight="true" outlineLevel="0" collapsed="false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</row>
    <row r="547" customFormat="false" ht="14.25" hidden="false" customHeight="true" outlineLevel="0" collapsed="false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</row>
    <row r="548" customFormat="false" ht="14.25" hidden="false" customHeight="true" outlineLevel="0" collapsed="false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</row>
    <row r="549" customFormat="false" ht="14.25" hidden="false" customHeight="true" outlineLevel="0" collapsed="false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</row>
    <row r="550" customFormat="false" ht="14.25" hidden="false" customHeight="true" outlineLevel="0" collapsed="false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</row>
    <row r="551" customFormat="false" ht="14.25" hidden="false" customHeight="true" outlineLevel="0" collapsed="false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</row>
    <row r="552" customFormat="false" ht="14.25" hidden="false" customHeight="true" outlineLevel="0" collapsed="false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</row>
    <row r="553" customFormat="false" ht="14.25" hidden="false" customHeight="true" outlineLevel="0" collapsed="false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</row>
    <row r="554" customFormat="false" ht="14.25" hidden="false" customHeight="true" outlineLevel="0" collapsed="false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</row>
    <row r="555" customFormat="false" ht="14.25" hidden="false" customHeight="true" outlineLevel="0" collapsed="false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</row>
    <row r="556" customFormat="false" ht="14.25" hidden="false" customHeight="true" outlineLevel="0" collapsed="false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</row>
    <row r="557" customFormat="false" ht="14.25" hidden="false" customHeight="true" outlineLevel="0" collapsed="false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</row>
    <row r="558" customFormat="false" ht="14.25" hidden="false" customHeight="true" outlineLevel="0" collapsed="false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</row>
    <row r="559" customFormat="false" ht="14.25" hidden="false" customHeight="true" outlineLevel="0" collapsed="false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</row>
    <row r="560" customFormat="false" ht="14.25" hidden="false" customHeight="true" outlineLevel="0" collapsed="false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</row>
    <row r="561" customFormat="false" ht="14.25" hidden="false" customHeight="true" outlineLevel="0" collapsed="false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</row>
    <row r="562" customFormat="false" ht="14.25" hidden="false" customHeight="true" outlineLevel="0" collapsed="false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</row>
    <row r="563" customFormat="false" ht="14.25" hidden="false" customHeight="true" outlineLevel="0" collapsed="false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</row>
    <row r="564" customFormat="false" ht="14.25" hidden="false" customHeight="true" outlineLevel="0" collapsed="false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</row>
    <row r="565" customFormat="false" ht="14.25" hidden="false" customHeight="true" outlineLevel="0" collapsed="false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</row>
    <row r="566" customFormat="false" ht="14.25" hidden="false" customHeight="true" outlineLevel="0" collapsed="false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</row>
    <row r="567" customFormat="false" ht="14.25" hidden="false" customHeight="true" outlineLevel="0" collapsed="false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</row>
    <row r="568" customFormat="false" ht="14.25" hidden="false" customHeight="true" outlineLevel="0" collapsed="false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</row>
    <row r="569" customFormat="false" ht="14.25" hidden="false" customHeight="true" outlineLevel="0" collapsed="false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</row>
    <row r="570" customFormat="false" ht="14.25" hidden="false" customHeight="true" outlineLevel="0" collapsed="false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</row>
    <row r="571" customFormat="false" ht="14.25" hidden="false" customHeight="true" outlineLevel="0" collapsed="false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</row>
    <row r="572" customFormat="false" ht="14.25" hidden="false" customHeight="true" outlineLevel="0" collapsed="false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</row>
    <row r="573" customFormat="false" ht="14.25" hidden="false" customHeight="true" outlineLevel="0" collapsed="false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</row>
    <row r="574" customFormat="false" ht="14.25" hidden="false" customHeight="true" outlineLevel="0" collapsed="false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</row>
    <row r="575" customFormat="false" ht="14.25" hidden="false" customHeight="true" outlineLevel="0" collapsed="false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</row>
    <row r="576" customFormat="false" ht="14.25" hidden="false" customHeight="true" outlineLevel="0" collapsed="false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</row>
    <row r="577" customFormat="false" ht="14.25" hidden="false" customHeight="true" outlineLevel="0" collapsed="false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</row>
    <row r="578" customFormat="false" ht="14.25" hidden="false" customHeight="true" outlineLevel="0" collapsed="false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</row>
    <row r="579" customFormat="false" ht="14.25" hidden="false" customHeight="true" outlineLevel="0" collapsed="false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</row>
    <row r="580" customFormat="false" ht="14.25" hidden="false" customHeight="true" outlineLevel="0" collapsed="false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</row>
    <row r="581" customFormat="false" ht="14.25" hidden="false" customHeight="true" outlineLevel="0" collapsed="false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</row>
    <row r="582" customFormat="false" ht="14.25" hidden="false" customHeight="true" outlineLevel="0" collapsed="false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</row>
    <row r="583" customFormat="false" ht="14.25" hidden="false" customHeight="true" outlineLevel="0" collapsed="false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</row>
    <row r="584" customFormat="false" ht="14.25" hidden="false" customHeight="true" outlineLevel="0" collapsed="false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</row>
    <row r="585" customFormat="false" ht="14.25" hidden="false" customHeight="true" outlineLevel="0" collapsed="false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</row>
    <row r="586" customFormat="false" ht="14.25" hidden="false" customHeight="true" outlineLevel="0" collapsed="false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</row>
    <row r="587" customFormat="false" ht="14.25" hidden="false" customHeight="true" outlineLevel="0" collapsed="false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</row>
    <row r="588" customFormat="false" ht="14.25" hidden="false" customHeight="true" outlineLevel="0" collapsed="false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</row>
    <row r="589" customFormat="false" ht="14.25" hidden="false" customHeight="true" outlineLevel="0" collapsed="false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</row>
    <row r="590" customFormat="false" ht="14.25" hidden="false" customHeight="true" outlineLevel="0" collapsed="false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</row>
    <row r="591" customFormat="false" ht="14.25" hidden="false" customHeight="true" outlineLevel="0" collapsed="false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</row>
    <row r="592" customFormat="false" ht="14.25" hidden="false" customHeight="true" outlineLevel="0" collapsed="false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</row>
    <row r="593" customFormat="false" ht="14.25" hidden="false" customHeight="true" outlineLevel="0" collapsed="false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</row>
    <row r="594" customFormat="false" ht="14.25" hidden="false" customHeight="true" outlineLevel="0" collapsed="false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</row>
    <row r="595" customFormat="false" ht="14.25" hidden="false" customHeight="true" outlineLevel="0" collapsed="false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</row>
    <row r="596" customFormat="false" ht="14.25" hidden="false" customHeight="true" outlineLevel="0" collapsed="false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</row>
    <row r="597" customFormat="false" ht="14.25" hidden="false" customHeight="true" outlineLevel="0" collapsed="false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</row>
    <row r="598" customFormat="false" ht="14.25" hidden="false" customHeight="true" outlineLevel="0" collapsed="false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</row>
    <row r="599" customFormat="false" ht="14.25" hidden="false" customHeight="true" outlineLevel="0" collapsed="false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</row>
    <row r="600" customFormat="false" ht="14.25" hidden="false" customHeight="true" outlineLevel="0" collapsed="false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</row>
    <row r="601" customFormat="false" ht="14.25" hidden="false" customHeight="true" outlineLevel="0" collapsed="false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</row>
    <row r="602" customFormat="false" ht="14.25" hidden="false" customHeight="true" outlineLevel="0" collapsed="false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</row>
    <row r="603" customFormat="false" ht="14.25" hidden="false" customHeight="true" outlineLevel="0" collapsed="false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</row>
    <row r="604" customFormat="false" ht="14.25" hidden="false" customHeight="true" outlineLevel="0" collapsed="false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</row>
    <row r="605" customFormat="false" ht="14.25" hidden="false" customHeight="true" outlineLevel="0" collapsed="false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</row>
    <row r="606" customFormat="false" ht="14.25" hidden="false" customHeight="true" outlineLevel="0" collapsed="false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</row>
    <row r="607" customFormat="false" ht="14.25" hidden="false" customHeight="true" outlineLevel="0" collapsed="false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</row>
    <row r="608" customFormat="false" ht="14.25" hidden="false" customHeight="true" outlineLevel="0" collapsed="false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</row>
    <row r="609" customFormat="false" ht="14.25" hidden="false" customHeight="true" outlineLevel="0" collapsed="false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</row>
    <row r="610" customFormat="false" ht="14.25" hidden="false" customHeight="true" outlineLevel="0" collapsed="false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</row>
    <row r="611" customFormat="false" ht="14.25" hidden="false" customHeight="true" outlineLevel="0" collapsed="false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</row>
    <row r="612" customFormat="false" ht="14.25" hidden="false" customHeight="true" outlineLevel="0" collapsed="false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</row>
    <row r="613" customFormat="false" ht="14.25" hidden="false" customHeight="true" outlineLevel="0" collapsed="false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</row>
    <row r="614" customFormat="false" ht="14.25" hidden="false" customHeight="true" outlineLevel="0" collapsed="false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</row>
    <row r="615" customFormat="false" ht="14.25" hidden="false" customHeight="true" outlineLevel="0" collapsed="false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</row>
    <row r="616" customFormat="false" ht="14.25" hidden="false" customHeight="true" outlineLevel="0" collapsed="false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</row>
    <row r="617" customFormat="false" ht="14.25" hidden="false" customHeight="true" outlineLevel="0" collapsed="false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</row>
    <row r="618" customFormat="false" ht="14.25" hidden="false" customHeight="true" outlineLevel="0" collapsed="false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</row>
    <row r="619" customFormat="false" ht="14.25" hidden="false" customHeight="true" outlineLevel="0" collapsed="false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</row>
    <row r="620" customFormat="false" ht="14.25" hidden="false" customHeight="true" outlineLevel="0" collapsed="false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</row>
    <row r="621" customFormat="false" ht="14.25" hidden="false" customHeight="true" outlineLevel="0" collapsed="false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</row>
    <row r="622" customFormat="false" ht="14.25" hidden="false" customHeight="true" outlineLevel="0" collapsed="false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</row>
    <row r="623" customFormat="false" ht="14.25" hidden="false" customHeight="true" outlineLevel="0" collapsed="false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</row>
    <row r="624" customFormat="false" ht="14.25" hidden="false" customHeight="true" outlineLevel="0" collapsed="false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</row>
    <row r="625" customFormat="false" ht="14.25" hidden="false" customHeight="true" outlineLevel="0" collapsed="false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</row>
    <row r="626" customFormat="false" ht="14.25" hidden="false" customHeight="true" outlineLevel="0" collapsed="false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</row>
    <row r="627" customFormat="false" ht="14.25" hidden="false" customHeight="true" outlineLevel="0" collapsed="false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</row>
    <row r="628" customFormat="false" ht="14.25" hidden="false" customHeight="true" outlineLevel="0" collapsed="false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</row>
    <row r="629" customFormat="false" ht="14.25" hidden="false" customHeight="true" outlineLevel="0" collapsed="false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</row>
    <row r="630" customFormat="false" ht="14.25" hidden="false" customHeight="true" outlineLevel="0" collapsed="false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</row>
    <row r="631" customFormat="false" ht="14.25" hidden="false" customHeight="true" outlineLevel="0" collapsed="false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</row>
    <row r="632" customFormat="false" ht="14.25" hidden="false" customHeight="true" outlineLevel="0" collapsed="false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</row>
    <row r="633" customFormat="false" ht="14.25" hidden="false" customHeight="true" outlineLevel="0" collapsed="false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</row>
    <row r="634" customFormat="false" ht="14.25" hidden="false" customHeight="true" outlineLevel="0" collapsed="false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</row>
    <row r="635" customFormat="false" ht="14.25" hidden="false" customHeight="true" outlineLevel="0" collapsed="false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</row>
    <row r="636" customFormat="false" ht="14.25" hidden="false" customHeight="true" outlineLevel="0" collapsed="false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</row>
    <row r="637" customFormat="false" ht="14.25" hidden="false" customHeight="true" outlineLevel="0" collapsed="false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</row>
    <row r="638" customFormat="false" ht="14.25" hidden="false" customHeight="true" outlineLevel="0" collapsed="false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</row>
    <row r="639" customFormat="false" ht="14.25" hidden="false" customHeight="true" outlineLevel="0" collapsed="false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</row>
    <row r="640" customFormat="false" ht="14.25" hidden="false" customHeight="true" outlineLevel="0" collapsed="false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</row>
    <row r="641" customFormat="false" ht="14.25" hidden="false" customHeight="true" outlineLevel="0" collapsed="false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</row>
    <row r="642" customFormat="false" ht="14.25" hidden="false" customHeight="true" outlineLevel="0" collapsed="false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</row>
    <row r="643" customFormat="false" ht="14.25" hidden="false" customHeight="true" outlineLevel="0" collapsed="false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</row>
    <row r="644" customFormat="false" ht="14.25" hidden="false" customHeight="true" outlineLevel="0" collapsed="false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</row>
    <row r="645" customFormat="false" ht="14.25" hidden="false" customHeight="true" outlineLevel="0" collapsed="false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</row>
    <row r="646" customFormat="false" ht="14.25" hidden="false" customHeight="true" outlineLevel="0" collapsed="false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</row>
    <row r="647" customFormat="false" ht="14.25" hidden="false" customHeight="true" outlineLevel="0" collapsed="false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</row>
    <row r="648" customFormat="false" ht="14.25" hidden="false" customHeight="true" outlineLevel="0" collapsed="false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</row>
    <row r="649" customFormat="false" ht="14.25" hidden="false" customHeight="true" outlineLevel="0" collapsed="false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</row>
    <row r="650" customFormat="false" ht="14.25" hidden="false" customHeight="true" outlineLevel="0" collapsed="false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</row>
    <row r="651" customFormat="false" ht="14.25" hidden="false" customHeight="true" outlineLevel="0" collapsed="false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</row>
    <row r="652" customFormat="false" ht="14.25" hidden="false" customHeight="true" outlineLevel="0" collapsed="false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</row>
    <row r="653" customFormat="false" ht="14.25" hidden="false" customHeight="true" outlineLevel="0" collapsed="false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</row>
    <row r="654" customFormat="false" ht="14.25" hidden="false" customHeight="true" outlineLevel="0" collapsed="false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</row>
    <row r="655" customFormat="false" ht="14.25" hidden="false" customHeight="true" outlineLevel="0" collapsed="false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</row>
    <row r="656" customFormat="false" ht="14.25" hidden="false" customHeight="true" outlineLevel="0" collapsed="false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</row>
    <row r="657" customFormat="false" ht="14.25" hidden="false" customHeight="true" outlineLevel="0" collapsed="false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</row>
    <row r="658" customFormat="false" ht="14.25" hidden="false" customHeight="true" outlineLevel="0" collapsed="false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</row>
    <row r="659" customFormat="false" ht="14.25" hidden="false" customHeight="true" outlineLevel="0" collapsed="false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</row>
    <row r="660" customFormat="false" ht="14.25" hidden="false" customHeight="true" outlineLevel="0" collapsed="false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</row>
    <row r="661" customFormat="false" ht="14.25" hidden="false" customHeight="true" outlineLevel="0" collapsed="false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</row>
    <row r="662" customFormat="false" ht="14.25" hidden="false" customHeight="true" outlineLevel="0" collapsed="false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</row>
    <row r="663" customFormat="false" ht="14.25" hidden="false" customHeight="true" outlineLevel="0" collapsed="false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</row>
    <row r="664" customFormat="false" ht="14.25" hidden="false" customHeight="true" outlineLevel="0" collapsed="false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</row>
    <row r="665" customFormat="false" ht="14.25" hidden="false" customHeight="true" outlineLevel="0" collapsed="false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</row>
    <row r="666" customFormat="false" ht="14.25" hidden="false" customHeight="true" outlineLevel="0" collapsed="false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</row>
    <row r="667" customFormat="false" ht="14.25" hidden="false" customHeight="true" outlineLevel="0" collapsed="false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</row>
    <row r="668" customFormat="false" ht="14.25" hidden="false" customHeight="true" outlineLevel="0" collapsed="false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</row>
    <row r="669" customFormat="false" ht="14.25" hidden="false" customHeight="true" outlineLevel="0" collapsed="false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</row>
    <row r="670" customFormat="false" ht="14.25" hidden="false" customHeight="true" outlineLevel="0" collapsed="false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</row>
    <row r="671" customFormat="false" ht="14.25" hidden="false" customHeight="true" outlineLevel="0" collapsed="false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</row>
    <row r="672" customFormat="false" ht="14.25" hidden="false" customHeight="true" outlineLevel="0" collapsed="false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</row>
    <row r="673" customFormat="false" ht="14.25" hidden="false" customHeight="true" outlineLevel="0" collapsed="false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</row>
    <row r="674" customFormat="false" ht="14.25" hidden="false" customHeight="true" outlineLevel="0" collapsed="false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</row>
    <row r="675" customFormat="false" ht="14.25" hidden="false" customHeight="true" outlineLevel="0" collapsed="false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</row>
    <row r="676" customFormat="false" ht="14.25" hidden="false" customHeight="true" outlineLevel="0" collapsed="false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</row>
    <row r="677" customFormat="false" ht="14.25" hidden="false" customHeight="true" outlineLevel="0" collapsed="false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</row>
    <row r="678" customFormat="false" ht="14.25" hidden="false" customHeight="true" outlineLevel="0" collapsed="false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</row>
    <row r="679" customFormat="false" ht="14.25" hidden="false" customHeight="true" outlineLevel="0" collapsed="false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</row>
    <row r="680" customFormat="false" ht="14.25" hidden="false" customHeight="true" outlineLevel="0" collapsed="false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</row>
    <row r="681" customFormat="false" ht="14.25" hidden="false" customHeight="true" outlineLevel="0" collapsed="false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</row>
    <row r="682" customFormat="false" ht="14.25" hidden="false" customHeight="true" outlineLevel="0" collapsed="false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</row>
    <row r="683" customFormat="false" ht="14.25" hidden="false" customHeight="true" outlineLevel="0" collapsed="false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</row>
    <row r="684" customFormat="false" ht="14.25" hidden="false" customHeight="true" outlineLevel="0" collapsed="false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</row>
    <row r="685" customFormat="false" ht="14.25" hidden="false" customHeight="true" outlineLevel="0" collapsed="false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</row>
    <row r="686" customFormat="false" ht="14.25" hidden="false" customHeight="true" outlineLevel="0" collapsed="false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</row>
    <row r="687" customFormat="false" ht="14.25" hidden="false" customHeight="true" outlineLevel="0" collapsed="false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</row>
    <row r="688" customFormat="false" ht="14.25" hidden="false" customHeight="true" outlineLevel="0" collapsed="false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</row>
    <row r="689" customFormat="false" ht="14.25" hidden="false" customHeight="true" outlineLevel="0" collapsed="false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</row>
    <row r="690" customFormat="false" ht="14.25" hidden="false" customHeight="true" outlineLevel="0" collapsed="false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</row>
    <row r="691" customFormat="false" ht="14.25" hidden="false" customHeight="true" outlineLevel="0" collapsed="false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</row>
    <row r="692" customFormat="false" ht="14.25" hidden="false" customHeight="true" outlineLevel="0" collapsed="false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</row>
    <row r="693" customFormat="false" ht="14.25" hidden="false" customHeight="true" outlineLevel="0" collapsed="false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</row>
    <row r="694" customFormat="false" ht="14.25" hidden="false" customHeight="true" outlineLevel="0" collapsed="false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</row>
    <row r="695" customFormat="false" ht="14.25" hidden="false" customHeight="true" outlineLevel="0" collapsed="false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</row>
    <row r="696" customFormat="false" ht="14.25" hidden="false" customHeight="true" outlineLevel="0" collapsed="false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</row>
    <row r="697" customFormat="false" ht="14.25" hidden="false" customHeight="true" outlineLevel="0" collapsed="false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</row>
    <row r="698" customFormat="false" ht="14.25" hidden="false" customHeight="true" outlineLevel="0" collapsed="false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</row>
    <row r="699" customFormat="false" ht="14.25" hidden="false" customHeight="true" outlineLevel="0" collapsed="false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</row>
    <row r="700" customFormat="false" ht="14.25" hidden="false" customHeight="true" outlineLevel="0" collapsed="false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</row>
    <row r="701" customFormat="false" ht="14.25" hidden="false" customHeight="true" outlineLevel="0" collapsed="false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</row>
    <row r="702" customFormat="false" ht="14.25" hidden="false" customHeight="true" outlineLevel="0" collapsed="false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</row>
    <row r="703" customFormat="false" ht="14.25" hidden="false" customHeight="true" outlineLevel="0" collapsed="false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</row>
    <row r="704" customFormat="false" ht="14.25" hidden="false" customHeight="true" outlineLevel="0" collapsed="false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</row>
    <row r="705" customFormat="false" ht="14.25" hidden="false" customHeight="true" outlineLevel="0" collapsed="false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</row>
    <row r="706" customFormat="false" ht="14.25" hidden="false" customHeight="true" outlineLevel="0" collapsed="false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</row>
    <row r="707" customFormat="false" ht="14.25" hidden="false" customHeight="true" outlineLevel="0" collapsed="false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</row>
    <row r="708" customFormat="false" ht="14.25" hidden="false" customHeight="true" outlineLevel="0" collapsed="false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</row>
    <row r="709" customFormat="false" ht="14.25" hidden="false" customHeight="true" outlineLevel="0" collapsed="false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</row>
    <row r="710" customFormat="false" ht="14.25" hidden="false" customHeight="true" outlineLevel="0" collapsed="false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</row>
    <row r="711" customFormat="false" ht="14.25" hidden="false" customHeight="true" outlineLevel="0" collapsed="false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</row>
    <row r="712" customFormat="false" ht="14.25" hidden="false" customHeight="true" outlineLevel="0" collapsed="false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</row>
    <row r="713" customFormat="false" ht="14.25" hidden="false" customHeight="true" outlineLevel="0" collapsed="false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</row>
    <row r="714" customFormat="false" ht="14.25" hidden="false" customHeight="true" outlineLevel="0" collapsed="false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</row>
    <row r="715" customFormat="false" ht="14.25" hidden="false" customHeight="true" outlineLevel="0" collapsed="false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</row>
    <row r="716" customFormat="false" ht="14.25" hidden="false" customHeight="true" outlineLevel="0" collapsed="false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</row>
    <row r="717" customFormat="false" ht="14.25" hidden="false" customHeight="true" outlineLevel="0" collapsed="false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</row>
    <row r="718" customFormat="false" ht="14.25" hidden="false" customHeight="true" outlineLevel="0" collapsed="false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</row>
    <row r="719" customFormat="false" ht="14.25" hidden="false" customHeight="true" outlineLevel="0" collapsed="false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</row>
    <row r="720" customFormat="false" ht="14.25" hidden="false" customHeight="true" outlineLevel="0" collapsed="false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</row>
    <row r="721" customFormat="false" ht="14.25" hidden="false" customHeight="true" outlineLevel="0" collapsed="false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</row>
    <row r="722" customFormat="false" ht="14.25" hidden="false" customHeight="true" outlineLevel="0" collapsed="false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</row>
    <row r="723" customFormat="false" ht="14.25" hidden="false" customHeight="true" outlineLevel="0" collapsed="false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</row>
    <row r="724" customFormat="false" ht="14.25" hidden="false" customHeight="true" outlineLevel="0" collapsed="false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</row>
    <row r="725" customFormat="false" ht="14.25" hidden="false" customHeight="true" outlineLevel="0" collapsed="false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</row>
    <row r="726" customFormat="false" ht="14.25" hidden="false" customHeight="true" outlineLevel="0" collapsed="false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</row>
    <row r="727" customFormat="false" ht="14.25" hidden="false" customHeight="true" outlineLevel="0" collapsed="false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</row>
    <row r="728" customFormat="false" ht="14.25" hidden="false" customHeight="true" outlineLevel="0" collapsed="false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</row>
    <row r="729" customFormat="false" ht="14.25" hidden="false" customHeight="true" outlineLevel="0" collapsed="false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</row>
    <row r="730" customFormat="false" ht="14.25" hidden="false" customHeight="true" outlineLevel="0" collapsed="false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</row>
    <row r="731" customFormat="false" ht="14.25" hidden="false" customHeight="true" outlineLevel="0" collapsed="false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</row>
    <row r="732" customFormat="false" ht="14.25" hidden="false" customHeight="true" outlineLevel="0" collapsed="false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</row>
    <row r="733" customFormat="false" ht="14.25" hidden="false" customHeight="true" outlineLevel="0" collapsed="false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</row>
    <row r="734" customFormat="false" ht="14.25" hidden="false" customHeight="true" outlineLevel="0" collapsed="false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</row>
    <row r="735" customFormat="false" ht="14.25" hidden="false" customHeight="true" outlineLevel="0" collapsed="false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</row>
    <row r="736" customFormat="false" ht="14.25" hidden="false" customHeight="true" outlineLevel="0" collapsed="false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</row>
    <row r="737" customFormat="false" ht="14.25" hidden="false" customHeight="true" outlineLevel="0" collapsed="false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</row>
    <row r="738" customFormat="false" ht="14.25" hidden="false" customHeight="true" outlineLevel="0" collapsed="false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</row>
    <row r="739" customFormat="false" ht="14.25" hidden="false" customHeight="true" outlineLevel="0" collapsed="false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</row>
    <row r="740" customFormat="false" ht="14.25" hidden="false" customHeight="true" outlineLevel="0" collapsed="false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</row>
    <row r="741" customFormat="false" ht="14.25" hidden="false" customHeight="true" outlineLevel="0" collapsed="false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</row>
    <row r="742" customFormat="false" ht="14.25" hidden="false" customHeight="true" outlineLevel="0" collapsed="false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</row>
    <row r="743" customFormat="false" ht="14.25" hidden="false" customHeight="true" outlineLevel="0" collapsed="false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</row>
    <row r="744" customFormat="false" ht="14.25" hidden="false" customHeight="true" outlineLevel="0" collapsed="false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</row>
    <row r="745" customFormat="false" ht="14.25" hidden="false" customHeight="true" outlineLevel="0" collapsed="false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</row>
    <row r="746" customFormat="false" ht="14.25" hidden="false" customHeight="true" outlineLevel="0" collapsed="false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</row>
    <row r="747" customFormat="false" ht="14.25" hidden="false" customHeight="true" outlineLevel="0" collapsed="false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</row>
    <row r="748" customFormat="false" ht="14.25" hidden="false" customHeight="true" outlineLevel="0" collapsed="false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</row>
    <row r="749" customFormat="false" ht="14.25" hidden="false" customHeight="true" outlineLevel="0" collapsed="false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</row>
    <row r="750" customFormat="false" ht="14.25" hidden="false" customHeight="true" outlineLevel="0" collapsed="false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</row>
    <row r="751" customFormat="false" ht="14.25" hidden="false" customHeight="true" outlineLevel="0" collapsed="false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</row>
    <row r="752" customFormat="false" ht="14.25" hidden="false" customHeight="true" outlineLevel="0" collapsed="false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</row>
    <row r="753" customFormat="false" ht="14.25" hidden="false" customHeight="true" outlineLevel="0" collapsed="false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</row>
    <row r="754" customFormat="false" ht="14.25" hidden="false" customHeight="true" outlineLevel="0" collapsed="false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</row>
    <row r="755" customFormat="false" ht="14.25" hidden="false" customHeight="true" outlineLevel="0" collapsed="false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</row>
    <row r="756" customFormat="false" ht="14.25" hidden="false" customHeight="true" outlineLevel="0" collapsed="false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</row>
    <row r="757" customFormat="false" ht="14.25" hidden="false" customHeight="true" outlineLevel="0" collapsed="false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</row>
    <row r="758" customFormat="false" ht="14.25" hidden="false" customHeight="true" outlineLevel="0" collapsed="false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</row>
    <row r="759" customFormat="false" ht="14.25" hidden="false" customHeight="true" outlineLevel="0" collapsed="false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</row>
    <row r="760" customFormat="false" ht="14.25" hidden="false" customHeight="true" outlineLevel="0" collapsed="false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</row>
    <row r="761" customFormat="false" ht="14.25" hidden="false" customHeight="true" outlineLevel="0" collapsed="false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</row>
    <row r="762" customFormat="false" ht="14.25" hidden="false" customHeight="true" outlineLevel="0" collapsed="false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</row>
    <row r="763" customFormat="false" ht="14.25" hidden="false" customHeight="true" outlineLevel="0" collapsed="false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</row>
    <row r="764" customFormat="false" ht="14.25" hidden="false" customHeight="true" outlineLevel="0" collapsed="false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</row>
    <row r="765" customFormat="false" ht="14.25" hidden="false" customHeight="true" outlineLevel="0" collapsed="false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</row>
    <row r="766" customFormat="false" ht="14.25" hidden="false" customHeight="true" outlineLevel="0" collapsed="false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</row>
    <row r="767" customFormat="false" ht="14.25" hidden="false" customHeight="true" outlineLevel="0" collapsed="false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</row>
    <row r="768" customFormat="false" ht="14.25" hidden="false" customHeight="true" outlineLevel="0" collapsed="false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</row>
    <row r="769" customFormat="false" ht="14.25" hidden="false" customHeight="true" outlineLevel="0" collapsed="false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</row>
    <row r="770" customFormat="false" ht="14.25" hidden="false" customHeight="true" outlineLevel="0" collapsed="false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</row>
    <row r="771" customFormat="false" ht="14.25" hidden="false" customHeight="true" outlineLevel="0" collapsed="false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</row>
    <row r="772" customFormat="false" ht="14.25" hidden="false" customHeight="true" outlineLevel="0" collapsed="false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</row>
    <row r="773" customFormat="false" ht="14.25" hidden="false" customHeight="true" outlineLevel="0" collapsed="false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</row>
    <row r="774" customFormat="false" ht="14.25" hidden="false" customHeight="true" outlineLevel="0" collapsed="false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</row>
    <row r="775" customFormat="false" ht="14.25" hidden="false" customHeight="true" outlineLevel="0" collapsed="false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</row>
    <row r="776" customFormat="false" ht="14.25" hidden="false" customHeight="true" outlineLevel="0" collapsed="false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</row>
    <row r="777" customFormat="false" ht="14.25" hidden="false" customHeight="true" outlineLevel="0" collapsed="false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</row>
    <row r="778" customFormat="false" ht="14.25" hidden="false" customHeight="true" outlineLevel="0" collapsed="false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</row>
    <row r="779" customFormat="false" ht="14.25" hidden="false" customHeight="true" outlineLevel="0" collapsed="false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</row>
    <row r="780" customFormat="false" ht="14.25" hidden="false" customHeight="true" outlineLevel="0" collapsed="false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</row>
    <row r="781" customFormat="false" ht="14.25" hidden="false" customHeight="true" outlineLevel="0" collapsed="false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</row>
    <row r="782" customFormat="false" ht="14.25" hidden="false" customHeight="true" outlineLevel="0" collapsed="false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</row>
    <row r="783" customFormat="false" ht="14.25" hidden="false" customHeight="true" outlineLevel="0" collapsed="false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</row>
    <row r="784" customFormat="false" ht="14.25" hidden="false" customHeight="true" outlineLevel="0" collapsed="false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</row>
    <row r="785" customFormat="false" ht="14.25" hidden="false" customHeight="true" outlineLevel="0" collapsed="false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</row>
    <row r="786" customFormat="false" ht="14.25" hidden="false" customHeight="true" outlineLevel="0" collapsed="false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</row>
    <row r="787" customFormat="false" ht="14.25" hidden="false" customHeight="true" outlineLevel="0" collapsed="false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</row>
    <row r="788" customFormat="false" ht="14.25" hidden="false" customHeight="true" outlineLevel="0" collapsed="false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</row>
    <row r="789" customFormat="false" ht="14.25" hidden="false" customHeight="true" outlineLevel="0" collapsed="false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</row>
    <row r="790" customFormat="false" ht="14.25" hidden="false" customHeight="true" outlineLevel="0" collapsed="false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</row>
    <row r="791" customFormat="false" ht="14.25" hidden="false" customHeight="true" outlineLevel="0" collapsed="false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</row>
    <row r="792" customFormat="false" ht="14.25" hidden="false" customHeight="true" outlineLevel="0" collapsed="false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</row>
    <row r="793" customFormat="false" ht="14.25" hidden="false" customHeight="true" outlineLevel="0" collapsed="false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</row>
    <row r="794" customFormat="false" ht="14.25" hidden="false" customHeight="true" outlineLevel="0" collapsed="false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</row>
    <row r="795" customFormat="false" ht="14.25" hidden="false" customHeight="true" outlineLevel="0" collapsed="false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</row>
    <row r="796" customFormat="false" ht="14.25" hidden="false" customHeight="true" outlineLevel="0" collapsed="false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</row>
    <row r="797" customFormat="false" ht="14.25" hidden="false" customHeight="true" outlineLevel="0" collapsed="false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</row>
    <row r="798" customFormat="false" ht="14.25" hidden="false" customHeight="true" outlineLevel="0" collapsed="false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</row>
    <row r="799" customFormat="false" ht="14.25" hidden="false" customHeight="true" outlineLevel="0" collapsed="false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</row>
    <row r="800" customFormat="false" ht="14.25" hidden="false" customHeight="true" outlineLevel="0" collapsed="false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</row>
    <row r="801" customFormat="false" ht="14.25" hidden="false" customHeight="true" outlineLevel="0" collapsed="false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</row>
    <row r="802" customFormat="false" ht="14.25" hidden="false" customHeight="true" outlineLevel="0" collapsed="false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</row>
    <row r="803" customFormat="false" ht="14.25" hidden="false" customHeight="true" outlineLevel="0" collapsed="false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</row>
    <row r="804" customFormat="false" ht="14.25" hidden="false" customHeight="true" outlineLevel="0" collapsed="false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</row>
    <row r="805" customFormat="false" ht="14.25" hidden="false" customHeight="true" outlineLevel="0" collapsed="false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</row>
    <row r="806" customFormat="false" ht="14.25" hidden="false" customHeight="true" outlineLevel="0" collapsed="false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</row>
    <row r="807" customFormat="false" ht="14.25" hidden="false" customHeight="true" outlineLevel="0" collapsed="false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</row>
    <row r="808" customFormat="false" ht="14.25" hidden="false" customHeight="true" outlineLevel="0" collapsed="false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</row>
    <row r="809" customFormat="false" ht="14.25" hidden="false" customHeight="true" outlineLevel="0" collapsed="false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</row>
    <row r="810" customFormat="false" ht="14.25" hidden="false" customHeight="true" outlineLevel="0" collapsed="false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</row>
    <row r="811" customFormat="false" ht="14.25" hidden="false" customHeight="true" outlineLevel="0" collapsed="false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</row>
    <row r="812" customFormat="false" ht="14.25" hidden="false" customHeight="true" outlineLevel="0" collapsed="false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</row>
    <row r="813" customFormat="false" ht="14.25" hidden="false" customHeight="true" outlineLevel="0" collapsed="false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</row>
    <row r="814" customFormat="false" ht="14.25" hidden="false" customHeight="true" outlineLevel="0" collapsed="false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</row>
    <row r="815" customFormat="false" ht="14.25" hidden="false" customHeight="true" outlineLevel="0" collapsed="false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</row>
    <row r="816" customFormat="false" ht="14.25" hidden="false" customHeight="true" outlineLevel="0" collapsed="false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</row>
    <row r="817" customFormat="false" ht="14.25" hidden="false" customHeight="true" outlineLevel="0" collapsed="false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</row>
    <row r="818" customFormat="false" ht="14.25" hidden="false" customHeight="true" outlineLevel="0" collapsed="false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</row>
    <row r="819" customFormat="false" ht="14.25" hidden="false" customHeight="true" outlineLevel="0" collapsed="false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</row>
    <row r="820" customFormat="false" ht="14.25" hidden="false" customHeight="true" outlineLevel="0" collapsed="false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</row>
    <row r="821" customFormat="false" ht="14.25" hidden="false" customHeight="true" outlineLevel="0" collapsed="false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</row>
    <row r="822" customFormat="false" ht="14.25" hidden="false" customHeight="true" outlineLevel="0" collapsed="false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</row>
    <row r="823" customFormat="false" ht="14.25" hidden="false" customHeight="true" outlineLevel="0" collapsed="false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</row>
    <row r="824" customFormat="false" ht="14.25" hidden="false" customHeight="true" outlineLevel="0" collapsed="false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</row>
    <row r="825" customFormat="false" ht="14.25" hidden="false" customHeight="true" outlineLevel="0" collapsed="false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</row>
    <row r="826" customFormat="false" ht="14.25" hidden="false" customHeight="true" outlineLevel="0" collapsed="false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</row>
    <row r="827" customFormat="false" ht="14.25" hidden="false" customHeight="true" outlineLevel="0" collapsed="false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</row>
    <row r="828" customFormat="false" ht="14.25" hidden="false" customHeight="true" outlineLevel="0" collapsed="false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</row>
    <row r="829" customFormat="false" ht="14.25" hidden="false" customHeight="true" outlineLevel="0" collapsed="false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</row>
    <row r="830" customFormat="false" ht="14.25" hidden="false" customHeight="true" outlineLevel="0" collapsed="false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</row>
    <row r="831" customFormat="false" ht="14.25" hidden="false" customHeight="true" outlineLevel="0" collapsed="false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</row>
    <row r="832" customFormat="false" ht="14.25" hidden="false" customHeight="true" outlineLevel="0" collapsed="false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</row>
    <row r="833" customFormat="false" ht="14.25" hidden="false" customHeight="true" outlineLevel="0" collapsed="false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</row>
    <row r="834" customFormat="false" ht="14.25" hidden="false" customHeight="true" outlineLevel="0" collapsed="false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</row>
    <row r="835" customFormat="false" ht="14.25" hidden="false" customHeight="true" outlineLevel="0" collapsed="false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</row>
    <row r="836" customFormat="false" ht="14.25" hidden="false" customHeight="true" outlineLevel="0" collapsed="false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</row>
    <row r="837" customFormat="false" ht="14.25" hidden="false" customHeight="true" outlineLevel="0" collapsed="false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</row>
    <row r="838" customFormat="false" ht="14.25" hidden="false" customHeight="true" outlineLevel="0" collapsed="false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</row>
    <row r="839" customFormat="false" ht="14.25" hidden="false" customHeight="true" outlineLevel="0" collapsed="false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</row>
    <row r="840" customFormat="false" ht="14.25" hidden="false" customHeight="true" outlineLevel="0" collapsed="false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</row>
    <row r="841" customFormat="false" ht="14.25" hidden="false" customHeight="true" outlineLevel="0" collapsed="false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</row>
    <row r="842" customFormat="false" ht="14.25" hidden="false" customHeight="true" outlineLevel="0" collapsed="false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</row>
    <row r="843" customFormat="false" ht="14.25" hidden="false" customHeight="true" outlineLevel="0" collapsed="false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</row>
    <row r="844" customFormat="false" ht="14.25" hidden="false" customHeight="true" outlineLevel="0" collapsed="false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</row>
    <row r="845" customFormat="false" ht="14.25" hidden="false" customHeight="true" outlineLevel="0" collapsed="false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</row>
    <row r="846" customFormat="false" ht="14.25" hidden="false" customHeight="true" outlineLevel="0" collapsed="false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</row>
    <row r="847" customFormat="false" ht="14.25" hidden="false" customHeight="true" outlineLevel="0" collapsed="false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</row>
    <row r="848" customFormat="false" ht="14.25" hidden="false" customHeight="true" outlineLevel="0" collapsed="false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</row>
    <row r="849" customFormat="false" ht="14.25" hidden="false" customHeight="true" outlineLevel="0" collapsed="false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</row>
    <row r="850" customFormat="false" ht="14.25" hidden="false" customHeight="true" outlineLevel="0" collapsed="false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</row>
    <row r="851" customFormat="false" ht="14.25" hidden="false" customHeight="true" outlineLevel="0" collapsed="false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</row>
    <row r="852" customFormat="false" ht="14.25" hidden="false" customHeight="true" outlineLevel="0" collapsed="false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</row>
    <row r="853" customFormat="false" ht="14.25" hidden="false" customHeight="true" outlineLevel="0" collapsed="false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</row>
    <row r="854" customFormat="false" ht="14.25" hidden="false" customHeight="true" outlineLevel="0" collapsed="false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</row>
    <row r="855" customFormat="false" ht="14.25" hidden="false" customHeight="true" outlineLevel="0" collapsed="false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</row>
    <row r="856" customFormat="false" ht="14.25" hidden="false" customHeight="true" outlineLevel="0" collapsed="false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</row>
    <row r="857" customFormat="false" ht="14.25" hidden="false" customHeight="true" outlineLevel="0" collapsed="false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</row>
    <row r="858" customFormat="false" ht="14.25" hidden="false" customHeight="true" outlineLevel="0" collapsed="false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</row>
    <row r="859" customFormat="false" ht="14.25" hidden="false" customHeight="true" outlineLevel="0" collapsed="false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</row>
    <row r="860" customFormat="false" ht="14.25" hidden="false" customHeight="true" outlineLevel="0" collapsed="false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</row>
    <row r="861" customFormat="false" ht="14.25" hidden="false" customHeight="true" outlineLevel="0" collapsed="false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</row>
    <row r="862" customFormat="false" ht="14.25" hidden="false" customHeight="true" outlineLevel="0" collapsed="false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</row>
    <row r="863" customFormat="false" ht="14.25" hidden="false" customHeight="true" outlineLevel="0" collapsed="false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</row>
    <row r="864" customFormat="false" ht="14.25" hidden="false" customHeight="true" outlineLevel="0" collapsed="false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</row>
    <row r="865" customFormat="false" ht="14.25" hidden="false" customHeight="true" outlineLevel="0" collapsed="false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</row>
    <row r="866" customFormat="false" ht="14.25" hidden="false" customHeight="true" outlineLevel="0" collapsed="false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</row>
    <row r="867" customFormat="false" ht="14.25" hidden="false" customHeight="true" outlineLevel="0" collapsed="false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</row>
    <row r="868" customFormat="false" ht="14.25" hidden="false" customHeight="true" outlineLevel="0" collapsed="false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</row>
    <row r="869" customFormat="false" ht="14.25" hidden="false" customHeight="true" outlineLevel="0" collapsed="false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</row>
    <row r="870" customFormat="false" ht="14.25" hidden="false" customHeight="true" outlineLevel="0" collapsed="false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</row>
    <row r="871" customFormat="false" ht="14.25" hidden="false" customHeight="true" outlineLevel="0" collapsed="false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</row>
    <row r="872" customFormat="false" ht="14.25" hidden="false" customHeight="true" outlineLevel="0" collapsed="false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</row>
    <row r="873" customFormat="false" ht="14.25" hidden="false" customHeight="true" outlineLevel="0" collapsed="false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</row>
    <row r="874" customFormat="false" ht="14.25" hidden="false" customHeight="true" outlineLevel="0" collapsed="false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</row>
    <row r="875" customFormat="false" ht="14.25" hidden="false" customHeight="true" outlineLevel="0" collapsed="false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</row>
    <row r="876" customFormat="false" ht="14.25" hidden="false" customHeight="true" outlineLevel="0" collapsed="false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</row>
    <row r="877" customFormat="false" ht="14.25" hidden="false" customHeight="true" outlineLevel="0" collapsed="false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</row>
    <row r="878" customFormat="false" ht="14.25" hidden="false" customHeight="true" outlineLevel="0" collapsed="false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</row>
    <row r="879" customFormat="false" ht="14.25" hidden="false" customHeight="true" outlineLevel="0" collapsed="false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</row>
    <row r="880" customFormat="false" ht="14.25" hidden="false" customHeight="true" outlineLevel="0" collapsed="false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</row>
    <row r="881" customFormat="false" ht="14.25" hidden="false" customHeight="true" outlineLevel="0" collapsed="false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</row>
    <row r="882" customFormat="false" ht="14.25" hidden="false" customHeight="true" outlineLevel="0" collapsed="false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</row>
    <row r="883" customFormat="false" ht="14.25" hidden="false" customHeight="true" outlineLevel="0" collapsed="false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</row>
    <row r="884" customFormat="false" ht="14.25" hidden="false" customHeight="true" outlineLevel="0" collapsed="false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</row>
    <row r="885" customFormat="false" ht="14.25" hidden="false" customHeight="true" outlineLevel="0" collapsed="false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</row>
    <row r="886" customFormat="false" ht="14.25" hidden="false" customHeight="true" outlineLevel="0" collapsed="false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</row>
    <row r="887" customFormat="false" ht="14.25" hidden="false" customHeight="true" outlineLevel="0" collapsed="false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</row>
    <row r="888" customFormat="false" ht="14.25" hidden="false" customHeight="true" outlineLevel="0" collapsed="false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</row>
    <row r="889" customFormat="false" ht="14.25" hidden="false" customHeight="true" outlineLevel="0" collapsed="false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</row>
    <row r="890" customFormat="false" ht="14.25" hidden="false" customHeight="true" outlineLevel="0" collapsed="false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</row>
    <row r="891" customFormat="false" ht="14.25" hidden="false" customHeight="true" outlineLevel="0" collapsed="false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</row>
    <row r="892" customFormat="false" ht="14.25" hidden="false" customHeight="true" outlineLevel="0" collapsed="false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</row>
    <row r="893" customFormat="false" ht="14.25" hidden="false" customHeight="true" outlineLevel="0" collapsed="false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</row>
    <row r="894" customFormat="false" ht="14.25" hidden="false" customHeight="true" outlineLevel="0" collapsed="false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</row>
    <row r="895" customFormat="false" ht="14.25" hidden="false" customHeight="true" outlineLevel="0" collapsed="false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</row>
    <row r="896" customFormat="false" ht="14.25" hidden="false" customHeight="true" outlineLevel="0" collapsed="false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</row>
    <row r="897" customFormat="false" ht="14.25" hidden="false" customHeight="true" outlineLevel="0" collapsed="false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</row>
    <row r="898" customFormat="false" ht="14.25" hidden="false" customHeight="true" outlineLevel="0" collapsed="false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</row>
    <row r="899" customFormat="false" ht="14.25" hidden="false" customHeight="true" outlineLevel="0" collapsed="false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</row>
    <row r="900" customFormat="false" ht="14.25" hidden="false" customHeight="true" outlineLevel="0" collapsed="false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</row>
    <row r="901" customFormat="false" ht="14.25" hidden="false" customHeight="true" outlineLevel="0" collapsed="false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</row>
    <row r="902" customFormat="false" ht="14.25" hidden="false" customHeight="true" outlineLevel="0" collapsed="false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</row>
    <row r="903" customFormat="false" ht="14.25" hidden="false" customHeight="true" outlineLevel="0" collapsed="false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</row>
    <row r="904" customFormat="false" ht="14.25" hidden="false" customHeight="true" outlineLevel="0" collapsed="false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</row>
    <row r="905" customFormat="false" ht="14.25" hidden="false" customHeight="true" outlineLevel="0" collapsed="false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</row>
    <row r="906" customFormat="false" ht="14.25" hidden="false" customHeight="true" outlineLevel="0" collapsed="false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</row>
    <row r="907" customFormat="false" ht="14.25" hidden="false" customHeight="true" outlineLevel="0" collapsed="false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</row>
    <row r="908" customFormat="false" ht="14.25" hidden="false" customHeight="true" outlineLevel="0" collapsed="false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</row>
    <row r="909" customFormat="false" ht="14.25" hidden="false" customHeight="true" outlineLevel="0" collapsed="false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</row>
    <row r="910" customFormat="false" ht="14.25" hidden="false" customHeight="true" outlineLevel="0" collapsed="false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</row>
    <row r="911" customFormat="false" ht="14.25" hidden="false" customHeight="true" outlineLevel="0" collapsed="false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</row>
    <row r="912" customFormat="false" ht="14.25" hidden="false" customHeight="true" outlineLevel="0" collapsed="false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</row>
    <row r="913" customFormat="false" ht="14.25" hidden="false" customHeight="true" outlineLevel="0" collapsed="false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</row>
    <row r="914" customFormat="false" ht="14.25" hidden="false" customHeight="true" outlineLevel="0" collapsed="false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</row>
    <row r="915" customFormat="false" ht="14.25" hidden="false" customHeight="true" outlineLevel="0" collapsed="false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</row>
    <row r="916" customFormat="false" ht="14.25" hidden="false" customHeight="true" outlineLevel="0" collapsed="false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</row>
    <row r="917" customFormat="false" ht="14.25" hidden="false" customHeight="true" outlineLevel="0" collapsed="false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</row>
    <row r="918" customFormat="false" ht="14.25" hidden="false" customHeight="true" outlineLevel="0" collapsed="false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</row>
    <row r="919" customFormat="false" ht="14.25" hidden="false" customHeight="true" outlineLevel="0" collapsed="false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</row>
    <row r="920" customFormat="false" ht="14.25" hidden="false" customHeight="true" outlineLevel="0" collapsed="false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</row>
    <row r="921" customFormat="false" ht="14.25" hidden="false" customHeight="true" outlineLevel="0" collapsed="false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</row>
    <row r="922" customFormat="false" ht="14.25" hidden="false" customHeight="true" outlineLevel="0" collapsed="false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</row>
    <row r="923" customFormat="false" ht="14.25" hidden="false" customHeight="true" outlineLevel="0" collapsed="false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</row>
    <row r="924" customFormat="false" ht="14.25" hidden="false" customHeight="true" outlineLevel="0" collapsed="false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</row>
    <row r="925" customFormat="false" ht="14.25" hidden="false" customHeight="true" outlineLevel="0" collapsed="false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</row>
    <row r="926" customFormat="false" ht="14.25" hidden="false" customHeight="true" outlineLevel="0" collapsed="false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</row>
    <row r="927" customFormat="false" ht="14.25" hidden="false" customHeight="true" outlineLevel="0" collapsed="false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</row>
    <row r="928" customFormat="false" ht="14.25" hidden="false" customHeight="true" outlineLevel="0" collapsed="false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</row>
    <row r="929" customFormat="false" ht="14.25" hidden="false" customHeight="true" outlineLevel="0" collapsed="false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</row>
    <row r="930" customFormat="false" ht="14.25" hidden="false" customHeight="true" outlineLevel="0" collapsed="false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</row>
    <row r="931" customFormat="false" ht="14.25" hidden="false" customHeight="true" outlineLevel="0" collapsed="false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</row>
    <row r="932" customFormat="false" ht="14.25" hidden="false" customHeight="true" outlineLevel="0" collapsed="false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</row>
    <row r="933" customFormat="false" ht="14.25" hidden="false" customHeight="true" outlineLevel="0" collapsed="false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</row>
    <row r="934" customFormat="false" ht="14.25" hidden="false" customHeight="true" outlineLevel="0" collapsed="false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</row>
    <row r="935" customFormat="false" ht="14.25" hidden="false" customHeight="true" outlineLevel="0" collapsed="false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</row>
    <row r="936" customFormat="false" ht="14.25" hidden="false" customHeight="true" outlineLevel="0" collapsed="false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</row>
    <row r="937" customFormat="false" ht="14.25" hidden="false" customHeight="true" outlineLevel="0" collapsed="false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</row>
    <row r="938" customFormat="false" ht="14.25" hidden="false" customHeight="true" outlineLevel="0" collapsed="false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</row>
    <row r="939" customFormat="false" ht="14.25" hidden="false" customHeight="true" outlineLevel="0" collapsed="false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</row>
    <row r="940" customFormat="false" ht="14.25" hidden="false" customHeight="true" outlineLevel="0" collapsed="false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</row>
    <row r="941" customFormat="false" ht="14.25" hidden="false" customHeight="true" outlineLevel="0" collapsed="false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</row>
    <row r="942" customFormat="false" ht="14.25" hidden="false" customHeight="true" outlineLevel="0" collapsed="false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</row>
    <row r="943" customFormat="false" ht="14.25" hidden="false" customHeight="true" outlineLevel="0" collapsed="false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</row>
    <row r="944" customFormat="false" ht="14.25" hidden="false" customHeight="true" outlineLevel="0" collapsed="false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</row>
    <row r="945" customFormat="false" ht="14.25" hidden="false" customHeight="true" outlineLevel="0" collapsed="false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</row>
    <row r="946" customFormat="false" ht="14.25" hidden="false" customHeight="true" outlineLevel="0" collapsed="false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</row>
    <row r="947" customFormat="false" ht="14.25" hidden="false" customHeight="true" outlineLevel="0" collapsed="false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</row>
    <row r="948" customFormat="false" ht="14.25" hidden="false" customHeight="true" outlineLevel="0" collapsed="false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</row>
    <row r="949" customFormat="false" ht="14.25" hidden="false" customHeight="true" outlineLevel="0" collapsed="false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</row>
    <row r="950" customFormat="false" ht="14.25" hidden="false" customHeight="true" outlineLevel="0" collapsed="false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</row>
    <row r="951" customFormat="false" ht="14.25" hidden="false" customHeight="true" outlineLevel="0" collapsed="false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</row>
    <row r="952" customFormat="false" ht="14.25" hidden="false" customHeight="true" outlineLevel="0" collapsed="false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</row>
    <row r="953" customFormat="false" ht="14.25" hidden="false" customHeight="true" outlineLevel="0" collapsed="false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</row>
    <row r="954" customFormat="false" ht="14.25" hidden="false" customHeight="true" outlineLevel="0" collapsed="false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</row>
    <row r="955" customFormat="false" ht="14.25" hidden="false" customHeight="true" outlineLevel="0" collapsed="false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</row>
    <row r="956" customFormat="false" ht="14.25" hidden="false" customHeight="true" outlineLevel="0" collapsed="false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</row>
    <row r="957" customFormat="false" ht="14.25" hidden="false" customHeight="true" outlineLevel="0" collapsed="false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</row>
    <row r="958" customFormat="false" ht="14.25" hidden="false" customHeight="true" outlineLevel="0" collapsed="false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</row>
    <row r="959" customFormat="false" ht="14.25" hidden="false" customHeight="true" outlineLevel="0" collapsed="false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</row>
    <row r="960" customFormat="false" ht="14.25" hidden="false" customHeight="true" outlineLevel="0" collapsed="false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</row>
    <row r="961" customFormat="false" ht="14.25" hidden="false" customHeight="true" outlineLevel="0" collapsed="false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</row>
    <row r="962" customFormat="false" ht="14.25" hidden="false" customHeight="true" outlineLevel="0" collapsed="false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</row>
    <row r="963" customFormat="false" ht="14.25" hidden="false" customHeight="true" outlineLevel="0" collapsed="false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</row>
    <row r="964" customFormat="false" ht="14.25" hidden="false" customHeight="true" outlineLevel="0" collapsed="false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</row>
    <row r="965" customFormat="false" ht="14.25" hidden="false" customHeight="true" outlineLevel="0" collapsed="false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</row>
    <row r="966" customFormat="false" ht="14.25" hidden="false" customHeight="true" outlineLevel="0" collapsed="false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</row>
    <row r="967" customFormat="false" ht="14.25" hidden="false" customHeight="true" outlineLevel="0" collapsed="false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</row>
    <row r="968" customFormat="false" ht="14.25" hidden="false" customHeight="true" outlineLevel="0" collapsed="false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</row>
    <row r="969" customFormat="false" ht="14.25" hidden="false" customHeight="true" outlineLevel="0" collapsed="false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</row>
    <row r="970" customFormat="false" ht="14.25" hidden="false" customHeight="true" outlineLevel="0" collapsed="false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</row>
    <row r="971" customFormat="false" ht="14.25" hidden="false" customHeight="true" outlineLevel="0" collapsed="false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</row>
    <row r="972" customFormat="false" ht="14.25" hidden="false" customHeight="true" outlineLevel="0" collapsed="false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</row>
    <row r="973" customFormat="false" ht="14.25" hidden="false" customHeight="true" outlineLevel="0" collapsed="false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</row>
    <row r="974" customFormat="false" ht="14.25" hidden="false" customHeight="true" outlineLevel="0" collapsed="false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</row>
    <row r="975" customFormat="false" ht="14.25" hidden="false" customHeight="true" outlineLevel="0" collapsed="false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</row>
    <row r="976" customFormat="false" ht="14.25" hidden="false" customHeight="true" outlineLevel="0" collapsed="false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</row>
    <row r="977" customFormat="false" ht="14.25" hidden="false" customHeight="true" outlineLevel="0" collapsed="false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</row>
    <row r="978" customFormat="false" ht="14.25" hidden="false" customHeight="true" outlineLevel="0" collapsed="false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</row>
    <row r="979" customFormat="false" ht="14.25" hidden="false" customHeight="true" outlineLevel="0" collapsed="false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</row>
    <row r="980" customFormat="false" ht="14.25" hidden="false" customHeight="true" outlineLevel="0" collapsed="false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</row>
    <row r="981" customFormat="false" ht="14.25" hidden="false" customHeight="true" outlineLevel="0" collapsed="false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</row>
    <row r="982" customFormat="false" ht="14.25" hidden="false" customHeight="true" outlineLevel="0" collapsed="false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</row>
    <row r="983" customFormat="false" ht="14.25" hidden="false" customHeight="true" outlineLevel="0" collapsed="false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</row>
    <row r="984" customFormat="false" ht="14.25" hidden="false" customHeight="true" outlineLevel="0" collapsed="false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</row>
    <row r="985" customFormat="false" ht="14.25" hidden="false" customHeight="true" outlineLevel="0" collapsed="false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</row>
    <row r="986" customFormat="false" ht="14.25" hidden="false" customHeight="true" outlineLevel="0" collapsed="false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</row>
    <row r="987" customFormat="false" ht="14.25" hidden="false" customHeight="true" outlineLevel="0" collapsed="false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</row>
    <row r="988" customFormat="false" ht="14.25" hidden="false" customHeight="true" outlineLevel="0" collapsed="false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</row>
    <row r="989" customFormat="false" ht="14.25" hidden="false" customHeight="true" outlineLevel="0" collapsed="false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</row>
    <row r="990" customFormat="false" ht="14.25" hidden="false" customHeight="true" outlineLevel="0" collapsed="false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</row>
    <row r="991" customFormat="false" ht="14.25" hidden="false" customHeight="true" outlineLevel="0" collapsed="false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</row>
    <row r="992" customFormat="false" ht="14.25" hidden="false" customHeight="true" outlineLevel="0" collapsed="false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</row>
    <row r="993" customFormat="false" ht="14.25" hidden="false" customHeight="true" outlineLevel="0" collapsed="false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</row>
    <row r="994" customFormat="false" ht="14.25" hidden="false" customHeight="true" outlineLevel="0" collapsed="false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</row>
    <row r="995" customFormat="false" ht="14.25" hidden="false" customHeight="true" outlineLevel="0" collapsed="false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</row>
    <row r="996" customFormat="false" ht="14.25" hidden="false" customHeight="true" outlineLevel="0" collapsed="false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</row>
    <row r="997" customFormat="false" ht="14.25" hidden="false" customHeight="true" outlineLevel="0" collapsed="false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</row>
    <row r="998" customFormat="false" ht="14.25" hidden="false" customHeight="true" outlineLevel="0" collapsed="false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</row>
    <row r="999" customFormat="false" ht="14.25" hidden="false" customHeight="true" outlineLevel="0" collapsed="false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</row>
  </sheetData>
  <autoFilter ref="A6:AD108"/>
  <mergeCells count="86">
    <mergeCell ref="A1:J1"/>
    <mergeCell ref="A2:J2"/>
    <mergeCell ref="A3:J3"/>
    <mergeCell ref="B4:J4"/>
    <mergeCell ref="A5:J5"/>
    <mergeCell ref="L7:P8"/>
    <mergeCell ref="L9:P9"/>
    <mergeCell ref="A87:J87"/>
    <mergeCell ref="A110:I110"/>
    <mergeCell ref="A130:I130"/>
    <mergeCell ref="A154:F154"/>
    <mergeCell ref="A155:F155"/>
    <mergeCell ref="A156:F156"/>
    <mergeCell ref="A157:F157"/>
    <mergeCell ref="A158:F158"/>
    <mergeCell ref="A159:F159"/>
    <mergeCell ref="A160:F160"/>
    <mergeCell ref="A161:F161"/>
    <mergeCell ref="A162:F162"/>
    <mergeCell ref="A163:F163"/>
    <mergeCell ref="A164:F164"/>
    <mergeCell ref="A165:F165"/>
    <mergeCell ref="A166:F166"/>
    <mergeCell ref="A167:F167"/>
    <mergeCell ref="A168:F168"/>
    <mergeCell ref="A169:F169"/>
    <mergeCell ref="A170:F170"/>
    <mergeCell ref="A171:F171"/>
    <mergeCell ref="A172:F172"/>
    <mergeCell ref="A173:F173"/>
    <mergeCell ref="A174:F174"/>
    <mergeCell ref="A175:F175"/>
    <mergeCell ref="A176:F176"/>
    <mergeCell ref="A177:F177"/>
    <mergeCell ref="A178:F178"/>
    <mergeCell ref="A179:F179"/>
    <mergeCell ref="A180:F180"/>
    <mergeCell ref="A181:F181"/>
    <mergeCell ref="A182:F182"/>
    <mergeCell ref="A183:F183"/>
    <mergeCell ref="A184:F184"/>
    <mergeCell ref="A185:F185"/>
    <mergeCell ref="A186:F186"/>
    <mergeCell ref="A187:F187"/>
    <mergeCell ref="A188:F188"/>
    <mergeCell ref="A189:F189"/>
    <mergeCell ref="A190:F190"/>
    <mergeCell ref="A191:F191"/>
    <mergeCell ref="A192:F192"/>
    <mergeCell ref="A193:F193"/>
    <mergeCell ref="A194:F194"/>
    <mergeCell ref="A195:F195"/>
    <mergeCell ref="A196:F196"/>
    <mergeCell ref="A197:F197"/>
    <mergeCell ref="A198:F198"/>
    <mergeCell ref="A199:F199"/>
    <mergeCell ref="A200:F200"/>
    <mergeCell ref="A201:F201"/>
    <mergeCell ref="A202:F202"/>
    <mergeCell ref="A203:F203"/>
    <mergeCell ref="A204:F204"/>
    <mergeCell ref="A205:F205"/>
    <mergeCell ref="A206:F206"/>
    <mergeCell ref="A207:F207"/>
    <mergeCell ref="A208:F208"/>
    <mergeCell ref="A209:F209"/>
    <mergeCell ref="A210:F210"/>
    <mergeCell ref="A211:F211"/>
    <mergeCell ref="A212:F212"/>
    <mergeCell ref="A213:F213"/>
    <mergeCell ref="A214:F214"/>
    <mergeCell ref="A215:F215"/>
    <mergeCell ref="A216:F216"/>
    <mergeCell ref="A217:F217"/>
    <mergeCell ref="A218:F218"/>
    <mergeCell ref="A219:F219"/>
    <mergeCell ref="A220:F220"/>
    <mergeCell ref="A221:F221"/>
    <mergeCell ref="A222:F222"/>
    <mergeCell ref="A223:F223"/>
    <mergeCell ref="A224:F224"/>
    <mergeCell ref="A225:F225"/>
    <mergeCell ref="A226:F226"/>
    <mergeCell ref="A227:F227"/>
    <mergeCell ref="A228:F228"/>
    <mergeCell ref="A229:F229"/>
  </mergeCells>
  <dataValidations count="4">
    <dataValidation allowBlank="true" errorStyle="stop" operator="between" showDropDown="false" showErrorMessage="false" showInputMessage="false" sqref="B7:B86 B88:B95" type="list">
      <formula1>"DAS,DAS-1,DAS-2,DAS-3,DAS-4,DAS-5,CAA-1,CAA-2,CAA-3,CAA-4,CAA-5,EST,JOV"</formula1>
      <formula2>0</formula2>
    </dataValidation>
    <dataValidation allowBlank="true" errorStyle="stop" operator="between" showDropDown="false" showErrorMessage="false" showInputMessage="false" sqref="D7:D86 D88:D95 D112:D121 D132:D141" type="list">
      <formula1>"AGP,CLH,CLT,COM,CTD,CTI,DES,DISP,ELE,ESG,EST,EXM,EXQ,EXR,FRQ,REV,VAGO"</formula1>
      <formula2>0</formula2>
    </dataValidation>
    <dataValidation allowBlank="true" errorStyle="stop" operator="between" showDropDown="false" showErrorMessage="false" showInputMessage="false" sqref="B112:B121" type="list">
      <formula1>"FDA,FDA-1,FDA-2,FDA-3,FDA-4"</formula1>
      <formula2>0</formula2>
    </dataValidation>
    <dataValidation allowBlank="true" errorStyle="stop" operator="between" showDropDown="false" showErrorMessage="false" showInputMessage="false" sqref="B132:B141" type="list">
      <formula1>"FGS-1,FGS-2,FGS-3,FGA-1,FGA-2,FGA-3"</formula1>
      <formula2>0</formula2>
    </dataValidation>
  </dataValidation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0" man="true" max="65535" min="0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D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328125" defaultRowHeight="15" zeroHeight="false" outlineLevelRow="0" outlineLevelCol="0"/>
  <cols>
    <col collapsed="false" customWidth="true" hidden="false" outlineLevel="0" max="1" min="1" style="1" width="59.5"/>
    <col collapsed="false" customWidth="true" hidden="false" outlineLevel="0" max="2" min="2" style="1" width="12"/>
    <col collapsed="false" customWidth="true" hidden="false" outlineLevel="0" max="3" min="3" style="1" width="17.37"/>
    <col collapsed="false" customWidth="true" hidden="false" outlineLevel="0" max="4" min="4" style="1" width="14.5"/>
    <col collapsed="false" customWidth="true" hidden="false" outlineLevel="0" max="5" min="5" style="1" width="9.87"/>
    <col collapsed="false" customWidth="true" hidden="false" outlineLevel="0" max="6" min="6" style="1" width="52.38"/>
    <col collapsed="false" customWidth="true" hidden="false" outlineLevel="0" max="7" min="7" style="1" width="19.88"/>
    <col collapsed="false" customWidth="true" hidden="false" outlineLevel="0" max="8" min="8" style="1" width="18.25"/>
    <col collapsed="false" customWidth="true" hidden="false" outlineLevel="0" max="9" min="9" style="1" width="17.88"/>
    <col collapsed="false" customWidth="true" hidden="false" outlineLevel="0" max="10" min="10" style="1" width="15"/>
    <col collapsed="false" customWidth="true" hidden="false" outlineLevel="0" max="11" min="11" style="1" width="8"/>
    <col collapsed="false" customWidth="true" hidden="false" outlineLevel="0" max="12" min="12" style="1" width="15.26"/>
    <col collapsed="false" customWidth="true" hidden="false" outlineLevel="0" max="14" min="13" style="1" width="9.75"/>
    <col collapsed="false" customWidth="true" hidden="false" outlineLevel="0" max="15" min="15" style="1" width="6.5"/>
    <col collapsed="false" customWidth="true" hidden="false" outlineLevel="0" max="16" min="16" style="1" width="9"/>
    <col collapsed="false" customWidth="true" hidden="false" outlineLevel="0" max="17" min="17" style="1" width="43.88"/>
    <col collapsed="false" customWidth="true" hidden="false" outlineLevel="0" max="30" min="18" style="1" width="8"/>
  </cols>
  <sheetData>
    <row r="1" customFormat="false" ht="14.25" hidden="false" customHeight="true" outlineLevel="0" collapsed="false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4"/>
      <c r="AC1" s="4"/>
      <c r="AD1" s="4"/>
    </row>
    <row r="2" customFormat="false" ht="14.25" hidden="false" customHeight="true" outlineLevel="0" collapsed="false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4"/>
      <c r="AC2" s="4"/>
      <c r="AD2" s="4"/>
    </row>
    <row r="3" customFormat="false" ht="14.25" hidden="false" customHeight="true" outlineLevel="0" collapsed="false">
      <c r="A3" s="5" t="s">
        <v>2</v>
      </c>
      <c r="B3" s="5"/>
      <c r="C3" s="5"/>
      <c r="D3" s="5"/>
      <c r="E3" s="5"/>
      <c r="F3" s="5"/>
      <c r="G3" s="5"/>
      <c r="H3" s="5"/>
      <c r="I3" s="5"/>
      <c r="J3" s="5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7"/>
      <c r="AA3" s="7"/>
      <c r="AB3" s="4"/>
      <c r="AC3" s="4"/>
      <c r="AD3" s="4"/>
    </row>
    <row r="4" customFormat="false" ht="14.25" hidden="false" customHeight="true" outlineLevel="0" collapsed="false">
      <c r="A4" s="8" t="s">
        <v>356</v>
      </c>
      <c r="B4" s="9"/>
      <c r="C4" s="9"/>
      <c r="D4" s="9"/>
      <c r="E4" s="9"/>
      <c r="F4" s="9"/>
      <c r="G4" s="9"/>
      <c r="H4" s="9"/>
      <c r="I4" s="9"/>
      <c r="J4" s="9"/>
      <c r="K4" s="10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customFormat="false" ht="15" hidden="false" customHeight="true" outlineLevel="0" collapsed="false">
      <c r="A5" s="11" t="s">
        <v>4</v>
      </c>
      <c r="B5" s="11"/>
      <c r="C5" s="11"/>
      <c r="D5" s="11"/>
      <c r="E5" s="11"/>
      <c r="F5" s="11"/>
      <c r="G5" s="11"/>
      <c r="H5" s="11"/>
      <c r="I5" s="11"/>
      <c r="J5" s="11"/>
      <c r="K5" s="12"/>
      <c r="L5" s="13"/>
      <c r="M5" s="14"/>
      <c r="N5" s="14"/>
      <c r="O5" s="14"/>
      <c r="P5" s="14"/>
      <c r="Q5" s="1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customFormat="false" ht="14.25" hidden="false" customHeight="true" outlineLevel="0" collapsed="false">
      <c r="A6" s="15" t="s">
        <v>5</v>
      </c>
      <c r="B6" s="15" t="s">
        <v>6</v>
      </c>
      <c r="C6" s="15" t="s">
        <v>7</v>
      </c>
      <c r="D6" s="15" t="s">
        <v>8</v>
      </c>
      <c r="E6" s="11" t="s">
        <v>9</v>
      </c>
      <c r="F6" s="15" t="s">
        <v>10</v>
      </c>
      <c r="G6" s="11" t="s">
        <v>11</v>
      </c>
      <c r="H6" s="11" t="s">
        <v>12</v>
      </c>
      <c r="I6" s="11" t="s">
        <v>13</v>
      </c>
      <c r="J6" s="11" t="s">
        <v>14</v>
      </c>
      <c r="K6" s="16"/>
      <c r="L6" s="18"/>
      <c r="M6" s="18"/>
      <c r="N6" s="18"/>
      <c r="O6" s="18"/>
      <c r="P6" s="18"/>
      <c r="Q6" s="18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</row>
    <row r="7" customFormat="false" ht="14.25" hidden="false" customHeight="true" outlineLevel="0" collapsed="false">
      <c r="A7" s="20" t="s">
        <v>15</v>
      </c>
      <c r="B7" s="21" t="s">
        <v>16</v>
      </c>
      <c r="C7" s="21" t="s">
        <v>17</v>
      </c>
      <c r="D7" s="21" t="s">
        <v>18</v>
      </c>
      <c r="E7" s="22" t="n">
        <v>1</v>
      </c>
      <c r="F7" s="20" t="s">
        <v>19</v>
      </c>
      <c r="G7" s="23" t="n">
        <v>0</v>
      </c>
      <c r="H7" s="24" t="n">
        <v>3526.4</v>
      </c>
      <c r="I7" s="24" t="n">
        <v>14105.6</v>
      </c>
      <c r="J7" s="25" t="n">
        <f aca="false">SUM(G7:I7)</f>
        <v>17632</v>
      </c>
      <c r="K7" s="26"/>
      <c r="L7" s="27" t="s">
        <v>20</v>
      </c>
      <c r="M7" s="27"/>
      <c r="N7" s="27"/>
      <c r="O7" s="27"/>
      <c r="P7" s="27"/>
      <c r="Q7" s="26"/>
      <c r="R7" s="28"/>
      <c r="S7" s="28"/>
      <c r="T7" s="28"/>
      <c r="U7" s="28"/>
      <c r="V7" s="28"/>
      <c r="W7" s="28"/>
      <c r="X7" s="28"/>
      <c r="Y7" s="28"/>
      <c r="Z7" s="28"/>
      <c r="AA7" s="10"/>
      <c r="AB7" s="10"/>
      <c r="AC7" s="10"/>
      <c r="AD7" s="10"/>
    </row>
    <row r="8" customFormat="false" ht="14.25" hidden="false" customHeight="true" outlineLevel="0" collapsed="false">
      <c r="A8" s="20" t="s">
        <v>21</v>
      </c>
      <c r="B8" s="21" t="s">
        <v>16</v>
      </c>
      <c r="C8" s="21" t="s">
        <v>17</v>
      </c>
      <c r="D8" s="21" t="s">
        <v>18</v>
      </c>
      <c r="E8" s="22" t="n">
        <v>1</v>
      </c>
      <c r="F8" s="20" t="s">
        <v>22</v>
      </c>
      <c r="G8" s="23" t="n">
        <v>0</v>
      </c>
      <c r="H8" s="24" t="n">
        <v>3016</v>
      </c>
      <c r="I8" s="24" t="n">
        <v>12064</v>
      </c>
      <c r="J8" s="25" t="n">
        <f aca="false">SUM(G8:I8)</f>
        <v>15080</v>
      </c>
      <c r="K8" s="26"/>
      <c r="L8" s="27"/>
      <c r="M8" s="27"/>
      <c r="N8" s="27"/>
      <c r="O8" s="27"/>
      <c r="P8" s="27"/>
      <c r="Q8" s="26"/>
      <c r="R8" s="28"/>
      <c r="S8" s="28"/>
      <c r="T8" s="28"/>
      <c r="U8" s="28"/>
      <c r="V8" s="28"/>
      <c r="W8" s="28"/>
      <c r="X8" s="28"/>
      <c r="Y8" s="28"/>
      <c r="Z8" s="28"/>
      <c r="AA8" s="10"/>
      <c r="AB8" s="10"/>
      <c r="AC8" s="10"/>
      <c r="AD8" s="10"/>
    </row>
    <row r="9" customFormat="false" ht="14.25" hidden="false" customHeight="true" outlineLevel="0" collapsed="false">
      <c r="A9" s="29" t="s">
        <v>23</v>
      </c>
      <c r="B9" s="21" t="s">
        <v>16</v>
      </c>
      <c r="C9" s="21" t="s">
        <v>17</v>
      </c>
      <c r="D9" s="21" t="s">
        <v>18</v>
      </c>
      <c r="E9" s="22" t="n">
        <v>1</v>
      </c>
      <c r="F9" s="29" t="s">
        <v>24</v>
      </c>
      <c r="G9" s="23" t="n">
        <v>0</v>
      </c>
      <c r="H9" s="24" t="n">
        <v>0</v>
      </c>
      <c r="I9" s="24" t="n">
        <v>0</v>
      </c>
      <c r="J9" s="24" t="n">
        <f aca="false">SUM(G9:I9)</f>
        <v>0</v>
      </c>
      <c r="K9" s="26"/>
      <c r="L9" s="30" t="s">
        <v>25</v>
      </c>
      <c r="M9" s="30"/>
      <c r="N9" s="30"/>
      <c r="O9" s="30"/>
      <c r="P9" s="30"/>
      <c r="Q9" s="26"/>
      <c r="R9" s="28"/>
      <c r="S9" s="28"/>
      <c r="T9" s="28"/>
      <c r="U9" s="28"/>
      <c r="V9" s="28"/>
      <c r="W9" s="28"/>
      <c r="X9" s="28"/>
      <c r="Y9" s="28"/>
      <c r="Z9" s="28"/>
      <c r="AA9" s="10"/>
      <c r="AB9" s="10"/>
      <c r="AC9" s="10"/>
      <c r="AD9" s="10"/>
    </row>
    <row r="10" customFormat="false" ht="14.25" hidden="false" customHeight="true" outlineLevel="0" collapsed="false">
      <c r="A10" s="20" t="s">
        <v>26</v>
      </c>
      <c r="B10" s="21" t="s">
        <v>16</v>
      </c>
      <c r="C10" s="21" t="s">
        <v>17</v>
      </c>
      <c r="D10" s="21" t="s">
        <v>27</v>
      </c>
      <c r="E10" s="22" t="n">
        <v>1</v>
      </c>
      <c r="F10" s="20" t="s">
        <v>28</v>
      </c>
      <c r="G10" s="23" t="n">
        <v>0</v>
      </c>
      <c r="H10" s="24" t="n">
        <v>0</v>
      </c>
      <c r="I10" s="24" t="n">
        <v>12064</v>
      </c>
      <c r="J10" s="25" t="n">
        <f aca="false">SUM(G10:I10)</f>
        <v>12064</v>
      </c>
      <c r="K10" s="26"/>
      <c r="L10" s="31" t="s">
        <v>29</v>
      </c>
      <c r="M10" s="32" t="s">
        <v>29</v>
      </c>
      <c r="N10" s="32" t="s">
        <v>30</v>
      </c>
      <c r="O10" s="32" t="s">
        <v>31</v>
      </c>
      <c r="P10" s="33" t="s">
        <v>32</v>
      </c>
      <c r="Q10" s="26"/>
      <c r="R10" s="28"/>
      <c r="S10" s="28"/>
      <c r="T10" s="28"/>
      <c r="U10" s="28"/>
      <c r="V10" s="28"/>
      <c r="W10" s="28"/>
      <c r="X10" s="28"/>
      <c r="Y10" s="28"/>
      <c r="Z10" s="28"/>
      <c r="AA10" s="10"/>
      <c r="AB10" s="10"/>
      <c r="AC10" s="10"/>
      <c r="AD10" s="10"/>
    </row>
    <row r="11" customFormat="false" ht="14.25" hidden="false" customHeight="true" outlineLevel="0" collapsed="false">
      <c r="A11" s="20" t="s">
        <v>33</v>
      </c>
      <c r="B11" s="21" t="s">
        <v>34</v>
      </c>
      <c r="C11" s="21" t="s">
        <v>17</v>
      </c>
      <c r="D11" s="21" t="s">
        <v>18</v>
      </c>
      <c r="E11" s="22" t="n">
        <v>1</v>
      </c>
      <c r="F11" s="20" t="s">
        <v>35</v>
      </c>
      <c r="G11" s="23" t="n">
        <v>0</v>
      </c>
      <c r="H11" s="24" t="n">
        <v>1695.65</v>
      </c>
      <c r="I11" s="24" t="n">
        <v>6782.62</v>
      </c>
      <c r="J11" s="25" t="n">
        <f aca="false">SUM(G11:I11)</f>
        <v>8478.27</v>
      </c>
      <c r="K11" s="26"/>
      <c r="L11" s="34" t="s">
        <v>15</v>
      </c>
      <c r="M11" s="35" t="n">
        <f aca="false">COUNTIFS(B7:B87,P11,A7:A87,L11)</f>
        <v>1</v>
      </c>
      <c r="N11" s="35" t="n">
        <f aca="false">COUNTIFS(B7:B87,P11,A7:A87,L11,D7:D87,"&lt;&gt;VAGO")</f>
        <v>1</v>
      </c>
      <c r="O11" s="35" t="n">
        <f aca="false">COUNTIFS(B7:B87,P11,A7:A87,L11,D7:D87,"=VAGO")</f>
        <v>0</v>
      </c>
      <c r="P11" s="36" t="s">
        <v>16</v>
      </c>
      <c r="Q11" s="26"/>
      <c r="R11" s="28"/>
      <c r="S11" s="28"/>
      <c r="T11" s="28"/>
      <c r="U11" s="28"/>
      <c r="V11" s="28"/>
      <c r="W11" s="28"/>
      <c r="X11" s="28"/>
      <c r="Y11" s="28"/>
      <c r="Z11" s="28"/>
      <c r="AA11" s="10"/>
      <c r="AB11" s="10"/>
      <c r="AC11" s="10"/>
      <c r="AD11" s="10"/>
    </row>
    <row r="12" customFormat="false" ht="14.25" hidden="false" customHeight="true" outlineLevel="0" collapsed="false">
      <c r="A12" s="20" t="s">
        <v>36</v>
      </c>
      <c r="B12" s="21" t="s">
        <v>34</v>
      </c>
      <c r="C12" s="21" t="s">
        <v>17</v>
      </c>
      <c r="D12" s="21" t="s">
        <v>18</v>
      </c>
      <c r="E12" s="22" t="n">
        <v>1</v>
      </c>
      <c r="F12" s="20" t="s">
        <v>37</v>
      </c>
      <c r="G12" s="23" t="n">
        <v>0</v>
      </c>
      <c r="H12" s="24" t="n">
        <v>1695.65</v>
      </c>
      <c r="I12" s="24" t="n">
        <v>6782.62</v>
      </c>
      <c r="J12" s="25" t="n">
        <f aca="false">SUM(G12:I12)</f>
        <v>8478.27</v>
      </c>
      <c r="K12" s="26"/>
      <c r="L12" s="34" t="s">
        <v>38</v>
      </c>
      <c r="M12" s="35" t="n">
        <f aca="false">COUNTIFS(B7:B87,P12,A7:A87,"&lt;&gt;Presidente")</f>
        <v>3</v>
      </c>
      <c r="N12" s="35" t="n">
        <f aca="false">COUNTIFS(B7:B87,P12,A7:A87,"&lt;&gt;Presidente",D7:D87,"&lt;&gt;VAGO")</f>
        <v>3</v>
      </c>
      <c r="O12" s="35" t="n">
        <f aca="false">COUNTIFS(B7:B87,P12,A7:A87,"&lt;&gt;Presidente",D7:D87,"=VAGO")</f>
        <v>0</v>
      </c>
      <c r="P12" s="36" t="s">
        <v>16</v>
      </c>
      <c r="Q12" s="26"/>
      <c r="R12" s="28"/>
      <c r="S12" s="28"/>
      <c r="T12" s="28"/>
      <c r="U12" s="28"/>
      <c r="V12" s="28"/>
      <c r="W12" s="28"/>
      <c r="X12" s="28"/>
      <c r="Y12" s="28"/>
      <c r="Z12" s="28"/>
      <c r="AA12" s="10"/>
      <c r="AB12" s="10"/>
      <c r="AC12" s="10"/>
      <c r="AD12" s="10"/>
    </row>
    <row r="13" customFormat="false" ht="14.25" hidden="false" customHeight="true" outlineLevel="0" collapsed="false">
      <c r="A13" s="20" t="s">
        <v>39</v>
      </c>
      <c r="B13" s="37" t="s">
        <v>34</v>
      </c>
      <c r="C13" s="37" t="s">
        <v>17</v>
      </c>
      <c r="D13" s="37" t="s">
        <v>18</v>
      </c>
      <c r="E13" s="38" t="n">
        <v>1</v>
      </c>
      <c r="F13" s="20" t="s">
        <v>40</v>
      </c>
      <c r="G13" s="39" t="n">
        <v>0</v>
      </c>
      <c r="H13" s="40" t="n">
        <v>1695.65</v>
      </c>
      <c r="I13" s="40" t="n">
        <v>6782.62</v>
      </c>
      <c r="J13" s="41" t="n">
        <f aca="false">SUM(G13:I13)</f>
        <v>8478.27</v>
      </c>
      <c r="K13" s="12"/>
      <c r="L13" s="34" t="s">
        <v>41</v>
      </c>
      <c r="M13" s="35" t="n">
        <f aca="false">COUNTIFS(B7:B87,P13)</f>
        <v>6</v>
      </c>
      <c r="N13" s="35" t="n">
        <f aca="false">COUNTIFS(B7:B87,P13,D7:D87,"&lt;&gt;VAGO")</f>
        <v>6</v>
      </c>
      <c r="O13" s="35" t="n">
        <f aca="false">COUNTIFS(B7:B87,P13,D7:D87,"=VAGO")</f>
        <v>0</v>
      </c>
      <c r="P13" s="36" t="s">
        <v>34</v>
      </c>
      <c r="Q13" s="12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</row>
    <row r="14" customFormat="false" ht="14.25" hidden="false" customHeight="true" outlineLevel="0" collapsed="false">
      <c r="A14" s="20" t="s">
        <v>42</v>
      </c>
      <c r="B14" s="21" t="s">
        <v>34</v>
      </c>
      <c r="C14" s="21" t="s">
        <v>17</v>
      </c>
      <c r="D14" s="21" t="s">
        <v>18</v>
      </c>
      <c r="E14" s="22" t="n">
        <v>1</v>
      </c>
      <c r="F14" s="20" t="s">
        <v>43</v>
      </c>
      <c r="G14" s="23" t="n">
        <v>0</v>
      </c>
      <c r="H14" s="24" t="n">
        <v>1695.65</v>
      </c>
      <c r="I14" s="24" t="n">
        <v>6782.62</v>
      </c>
      <c r="J14" s="25" t="n">
        <f aca="false">SUM(G14:I14)</f>
        <v>8478.27</v>
      </c>
      <c r="K14" s="26"/>
      <c r="L14" s="34" t="s">
        <v>44</v>
      </c>
      <c r="M14" s="35" t="n">
        <f aca="false">COUNTIFS(B7:B87,P14)</f>
        <v>11</v>
      </c>
      <c r="N14" s="35" t="n">
        <f aca="false">COUNTIFS(B9:B89,P14,A9:A89,"&lt;&gt;Presidente",D9:D89,"&lt;&gt;VAGO")</f>
        <v>11</v>
      </c>
      <c r="O14" s="35" t="n">
        <f aca="false">COUNTIFS(B7:B87,P14,D7:D87,"=VAGO")</f>
        <v>0</v>
      </c>
      <c r="P14" s="36" t="s">
        <v>45</v>
      </c>
      <c r="Q14" s="26"/>
      <c r="R14" s="28"/>
      <c r="S14" s="28"/>
      <c r="T14" s="28"/>
      <c r="U14" s="28"/>
      <c r="V14" s="28"/>
      <c r="W14" s="28"/>
      <c r="X14" s="28"/>
      <c r="Y14" s="28"/>
      <c r="Z14" s="28"/>
      <c r="AA14" s="10"/>
      <c r="AB14" s="10"/>
      <c r="AC14" s="10"/>
      <c r="AD14" s="10"/>
    </row>
    <row r="15" customFormat="false" ht="14.25" hidden="false" customHeight="true" outlineLevel="0" collapsed="false">
      <c r="A15" s="20" t="s">
        <v>46</v>
      </c>
      <c r="B15" s="21" t="s">
        <v>34</v>
      </c>
      <c r="C15" s="21" t="s">
        <v>17</v>
      </c>
      <c r="D15" s="21" t="s">
        <v>27</v>
      </c>
      <c r="E15" s="22" t="n">
        <v>1</v>
      </c>
      <c r="F15" s="20" t="s">
        <v>47</v>
      </c>
      <c r="G15" s="23" t="n">
        <v>0</v>
      </c>
      <c r="H15" s="24" t="n">
        <v>0</v>
      </c>
      <c r="I15" s="24" t="n">
        <v>6782.62</v>
      </c>
      <c r="J15" s="25" t="n">
        <f aca="false">SUM(G15:I15)</f>
        <v>6782.62</v>
      </c>
      <c r="K15" s="26"/>
      <c r="L15" s="34" t="s">
        <v>48</v>
      </c>
      <c r="M15" s="35" t="n">
        <f aca="false">COUNTIFS(B7:B87,P15)</f>
        <v>5</v>
      </c>
      <c r="N15" s="35" t="n">
        <f aca="false">COUNTIFS(B7:B87,P15,D7:D87,"&lt;&gt;VAGO")</f>
        <v>4</v>
      </c>
      <c r="O15" s="35" t="n">
        <f aca="false">COUNTIFS(B7:B87,P15,D7:D87,"=VAGO")</f>
        <v>1</v>
      </c>
      <c r="P15" s="36" t="s">
        <v>49</v>
      </c>
      <c r="Q15" s="26"/>
      <c r="R15" s="28"/>
      <c r="S15" s="28"/>
      <c r="T15" s="28"/>
      <c r="U15" s="28"/>
      <c r="V15" s="28"/>
      <c r="W15" s="28"/>
      <c r="X15" s="28"/>
      <c r="Y15" s="28"/>
      <c r="Z15" s="28"/>
      <c r="AA15" s="10"/>
      <c r="AB15" s="10"/>
      <c r="AC15" s="10"/>
      <c r="AD15" s="10"/>
    </row>
    <row r="16" customFormat="false" ht="14.25" hidden="false" customHeight="true" outlineLevel="0" collapsed="false">
      <c r="A16" s="20" t="s">
        <v>50</v>
      </c>
      <c r="B16" s="21" t="s">
        <v>34</v>
      </c>
      <c r="C16" s="21" t="s">
        <v>17</v>
      </c>
      <c r="D16" s="21" t="s">
        <v>18</v>
      </c>
      <c r="E16" s="22" t="n">
        <v>1</v>
      </c>
      <c r="F16" s="20" t="s">
        <v>51</v>
      </c>
      <c r="G16" s="23" t="n">
        <v>0</v>
      </c>
      <c r="H16" s="24" t="n">
        <v>1695.65</v>
      </c>
      <c r="I16" s="24" t="n">
        <v>6782.62</v>
      </c>
      <c r="J16" s="25" t="n">
        <f aca="false">SUM(G16:I16)</f>
        <v>8478.27</v>
      </c>
      <c r="K16" s="26"/>
      <c r="L16" s="34" t="s">
        <v>52</v>
      </c>
      <c r="M16" s="35" t="n">
        <f aca="false">COUNTIFS(B7:B87,P16)</f>
        <v>22</v>
      </c>
      <c r="N16" s="35" t="n">
        <f aca="false">COUNTIFS(B7:B87,P16,D7:D87,"&lt;&gt;VAGO")</f>
        <v>21</v>
      </c>
      <c r="O16" s="35" t="n">
        <f aca="false">COUNTIFS(B7:B87,P16,D7:D87,"=VAGO")</f>
        <v>1</v>
      </c>
      <c r="P16" s="36" t="s">
        <v>53</v>
      </c>
      <c r="Q16" s="26"/>
      <c r="R16" s="28"/>
      <c r="S16" s="28"/>
      <c r="T16" s="28"/>
      <c r="U16" s="28"/>
      <c r="V16" s="28"/>
      <c r="W16" s="28"/>
      <c r="X16" s="28"/>
      <c r="Y16" s="28"/>
      <c r="Z16" s="28"/>
      <c r="AA16" s="10"/>
      <c r="AB16" s="10"/>
      <c r="AC16" s="10"/>
      <c r="AD16" s="10"/>
    </row>
    <row r="17" customFormat="false" ht="14.25" hidden="false" customHeight="true" outlineLevel="0" collapsed="false">
      <c r="A17" s="20" t="s">
        <v>54</v>
      </c>
      <c r="B17" s="21" t="s">
        <v>45</v>
      </c>
      <c r="C17" s="21" t="s">
        <v>17</v>
      </c>
      <c r="D17" s="21" t="s">
        <v>18</v>
      </c>
      <c r="E17" s="22" t="n">
        <v>1</v>
      </c>
      <c r="F17" s="29" t="s">
        <v>55</v>
      </c>
      <c r="G17" s="23" t="n">
        <v>0</v>
      </c>
      <c r="H17" s="24" t="n">
        <v>1310.28</v>
      </c>
      <c r="I17" s="24" t="n">
        <v>5241.11</v>
      </c>
      <c r="J17" s="24" t="n">
        <f aca="false">SUM(G17:I17)</f>
        <v>6551.39</v>
      </c>
      <c r="K17" s="26"/>
      <c r="L17" s="34" t="s">
        <v>56</v>
      </c>
      <c r="M17" s="35" t="n">
        <f aca="false">COUNTIFS(B7:B87,P17)</f>
        <v>10</v>
      </c>
      <c r="N17" s="35" t="n">
        <f aca="false">COUNTIFS(B7:B87,P17,D7:D87,"&lt;&gt;VAGO")</f>
        <v>10</v>
      </c>
      <c r="O17" s="35" t="n">
        <f aca="false">COUNTIFS(B7:B87,P17,D7:D87,"=VAGO")</f>
        <v>0</v>
      </c>
      <c r="P17" s="36" t="s">
        <v>57</v>
      </c>
      <c r="Q17" s="26"/>
      <c r="R17" s="28"/>
      <c r="S17" s="28"/>
      <c r="T17" s="28"/>
      <c r="U17" s="28"/>
      <c r="V17" s="28"/>
      <c r="W17" s="28"/>
      <c r="X17" s="28"/>
      <c r="Y17" s="28"/>
      <c r="Z17" s="28"/>
      <c r="AA17" s="10"/>
      <c r="AB17" s="10"/>
      <c r="AC17" s="10"/>
      <c r="AD17" s="10"/>
    </row>
    <row r="18" customFormat="false" ht="14.25" hidden="false" customHeight="true" outlineLevel="0" collapsed="false">
      <c r="A18" s="20" t="s">
        <v>58</v>
      </c>
      <c r="B18" s="21" t="s">
        <v>45</v>
      </c>
      <c r="C18" s="21" t="s">
        <v>17</v>
      </c>
      <c r="D18" s="21" t="s">
        <v>18</v>
      </c>
      <c r="E18" s="22" t="n">
        <v>1</v>
      </c>
      <c r="F18" s="20" t="s">
        <v>59</v>
      </c>
      <c r="G18" s="23" t="n">
        <v>0</v>
      </c>
      <c r="H18" s="24" t="n">
        <v>1310.28</v>
      </c>
      <c r="I18" s="24" t="n">
        <v>5241.11</v>
      </c>
      <c r="J18" s="25" t="n">
        <f aca="false">SUM(G18:I18)</f>
        <v>6551.39</v>
      </c>
      <c r="K18" s="26"/>
      <c r="L18" s="34" t="s">
        <v>60</v>
      </c>
      <c r="M18" s="35" t="n">
        <f aca="false">COUNTIFS(B7:B87,P18)</f>
        <v>11</v>
      </c>
      <c r="N18" s="35" t="n">
        <f aca="false">COUNTIFS(B7:B87,P18,D7:D87,"&lt;&gt;VAGO")</f>
        <v>11</v>
      </c>
      <c r="O18" s="35" t="n">
        <f aca="false">COUNTIFS(B7:B87,P18,D7:D87,"=VAGO")</f>
        <v>0</v>
      </c>
      <c r="P18" s="36" t="s">
        <v>61</v>
      </c>
      <c r="Q18" s="26"/>
      <c r="R18" s="28"/>
      <c r="S18" s="28"/>
      <c r="T18" s="28"/>
      <c r="U18" s="28"/>
      <c r="V18" s="28"/>
      <c r="W18" s="28"/>
      <c r="X18" s="28"/>
      <c r="Y18" s="28"/>
      <c r="Z18" s="28"/>
      <c r="AA18" s="10"/>
      <c r="AB18" s="10"/>
      <c r="AC18" s="10"/>
      <c r="AD18" s="10"/>
    </row>
    <row r="19" customFormat="false" ht="14.25" hidden="false" customHeight="true" outlineLevel="0" collapsed="false">
      <c r="A19" s="20" t="s">
        <v>62</v>
      </c>
      <c r="B19" s="37" t="s">
        <v>45</v>
      </c>
      <c r="C19" s="37" t="s">
        <v>17</v>
      </c>
      <c r="D19" s="37" t="s">
        <v>27</v>
      </c>
      <c r="E19" s="22" t="n">
        <v>1</v>
      </c>
      <c r="F19" s="20" t="s">
        <v>63</v>
      </c>
      <c r="G19" s="39" t="n">
        <v>0</v>
      </c>
      <c r="H19" s="40" t="n">
        <v>0</v>
      </c>
      <c r="I19" s="40" t="n">
        <v>5241.11</v>
      </c>
      <c r="J19" s="25" t="n">
        <f aca="false">SUM(G19:I19)</f>
        <v>5241.11</v>
      </c>
      <c r="K19" s="12"/>
      <c r="L19" s="34" t="s">
        <v>64</v>
      </c>
      <c r="M19" s="35" t="n">
        <f aca="false">COUNTIFS(B7:B87,P19)</f>
        <v>11</v>
      </c>
      <c r="N19" s="35" t="n">
        <f aca="false">COUNTIFS(B7:B87,P19,D7:D87,"&lt;&gt;VAGO")</f>
        <v>6</v>
      </c>
      <c r="O19" s="35" t="n">
        <f aca="false">COUNTIFS(B7:B87,P19,D7:D87,"=VAGO")</f>
        <v>5</v>
      </c>
      <c r="P19" s="36" t="s">
        <v>65</v>
      </c>
      <c r="Q19" s="12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</row>
    <row r="20" customFormat="false" ht="14.25" hidden="false" customHeight="true" outlineLevel="0" collapsed="false">
      <c r="A20" s="29" t="s">
        <v>66</v>
      </c>
      <c r="B20" s="21" t="s">
        <v>45</v>
      </c>
      <c r="C20" s="21" t="s">
        <v>17</v>
      </c>
      <c r="D20" s="21" t="s">
        <v>18</v>
      </c>
      <c r="E20" s="22" t="n">
        <v>1</v>
      </c>
      <c r="F20" s="29" t="s">
        <v>67</v>
      </c>
      <c r="G20" s="23" t="n">
        <v>0</v>
      </c>
      <c r="H20" s="24" t="n">
        <v>1310.28</v>
      </c>
      <c r="I20" s="24" t="n">
        <v>5241.11</v>
      </c>
      <c r="J20" s="24" t="n">
        <f aca="false">SUM(G20:I20)</f>
        <v>6551.39</v>
      </c>
      <c r="K20" s="26"/>
      <c r="L20" s="45" t="s">
        <v>75</v>
      </c>
      <c r="M20" s="46" t="n">
        <f aca="false">SUM(M11:M19)</f>
        <v>80</v>
      </c>
      <c r="N20" s="46" t="n">
        <f aca="false">SUM(N11:N19)</f>
        <v>73</v>
      </c>
      <c r="O20" s="46" t="n">
        <f aca="false">SUM(O11:O19)</f>
        <v>7</v>
      </c>
      <c r="P20" s="47"/>
      <c r="Q20" s="26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</row>
    <row r="21" customFormat="false" ht="14.25" hidden="false" customHeight="true" outlineLevel="0" collapsed="false">
      <c r="A21" s="20" t="s">
        <v>70</v>
      </c>
      <c r="B21" s="21" t="s">
        <v>45</v>
      </c>
      <c r="C21" s="21" t="s">
        <v>17</v>
      </c>
      <c r="D21" s="21" t="s">
        <v>18</v>
      </c>
      <c r="E21" s="22" t="n">
        <v>1</v>
      </c>
      <c r="F21" s="20" t="s">
        <v>71</v>
      </c>
      <c r="G21" s="23" t="n">
        <v>0</v>
      </c>
      <c r="H21" s="24" t="n">
        <v>1310.28</v>
      </c>
      <c r="I21" s="24" t="n">
        <v>5241.11</v>
      </c>
      <c r="J21" s="25" t="n">
        <f aca="false">SUM(G21:I21)</f>
        <v>6551.39</v>
      </c>
      <c r="K21" s="26"/>
      <c r="L21" s="26"/>
      <c r="M21" s="26"/>
      <c r="N21" s="26"/>
      <c r="O21" s="26"/>
      <c r="P21" s="26"/>
      <c r="Q21" s="26"/>
      <c r="R21" s="28"/>
      <c r="S21" s="28"/>
      <c r="T21" s="28"/>
      <c r="U21" s="28"/>
      <c r="V21" s="28"/>
      <c r="W21" s="28"/>
      <c r="X21" s="28"/>
      <c r="Y21" s="28"/>
      <c r="Z21" s="28"/>
      <c r="AA21" s="10"/>
      <c r="AB21" s="10"/>
      <c r="AC21" s="10"/>
      <c r="AD21" s="10"/>
    </row>
    <row r="22" customFormat="false" ht="14.25" hidden="false" customHeight="true" outlineLevel="0" collapsed="false">
      <c r="A22" s="20" t="s">
        <v>66</v>
      </c>
      <c r="B22" s="21" t="s">
        <v>45</v>
      </c>
      <c r="C22" s="21" t="s">
        <v>17</v>
      </c>
      <c r="D22" s="21" t="s">
        <v>18</v>
      </c>
      <c r="E22" s="22" t="n">
        <v>1</v>
      </c>
      <c r="F22" s="20" t="s">
        <v>74</v>
      </c>
      <c r="G22" s="23" t="n">
        <v>0</v>
      </c>
      <c r="H22" s="24" t="n">
        <v>1310.28</v>
      </c>
      <c r="I22" s="24" t="n">
        <v>5241.11</v>
      </c>
      <c r="J22" s="25" t="n">
        <f aca="false">SUM(G22:I22)</f>
        <v>6551.39</v>
      </c>
      <c r="K22" s="26"/>
      <c r="L22" s="26"/>
      <c r="M22" s="26"/>
      <c r="N22" s="26"/>
      <c r="O22" s="26"/>
      <c r="P22" s="26"/>
      <c r="Q22" s="26"/>
      <c r="R22" s="28"/>
      <c r="S22" s="28"/>
      <c r="T22" s="28"/>
      <c r="U22" s="28"/>
      <c r="V22" s="28"/>
      <c r="W22" s="28"/>
      <c r="X22" s="28"/>
      <c r="Y22" s="28"/>
      <c r="Z22" s="28"/>
      <c r="AA22" s="10"/>
      <c r="AB22" s="10"/>
      <c r="AC22" s="10"/>
      <c r="AD22" s="10"/>
    </row>
    <row r="23" customFormat="false" ht="14.25" hidden="false" customHeight="true" outlineLevel="0" collapsed="false">
      <c r="A23" s="20" t="s">
        <v>76</v>
      </c>
      <c r="B23" s="21" t="s">
        <v>45</v>
      </c>
      <c r="C23" s="21" t="s">
        <v>17</v>
      </c>
      <c r="D23" s="21" t="s">
        <v>18</v>
      </c>
      <c r="E23" s="22" t="n">
        <v>1</v>
      </c>
      <c r="F23" s="20" t="s">
        <v>77</v>
      </c>
      <c r="G23" s="23" t="n">
        <v>0</v>
      </c>
      <c r="H23" s="24" t="n">
        <v>1310.28</v>
      </c>
      <c r="I23" s="24" t="n">
        <v>5241.11</v>
      </c>
      <c r="J23" s="25" t="n">
        <f aca="false">SUM(G23:I23)</f>
        <v>6551.39</v>
      </c>
      <c r="K23" s="26"/>
      <c r="L23" s="26"/>
      <c r="M23" s="26"/>
      <c r="N23" s="26"/>
      <c r="O23" s="26"/>
      <c r="P23" s="26"/>
      <c r="Q23" s="26"/>
      <c r="R23" s="28"/>
      <c r="S23" s="28"/>
      <c r="T23" s="28"/>
      <c r="U23" s="28"/>
      <c r="V23" s="28"/>
      <c r="W23" s="28"/>
      <c r="X23" s="28"/>
      <c r="Y23" s="28"/>
      <c r="Z23" s="28"/>
      <c r="AA23" s="10"/>
      <c r="AB23" s="10"/>
      <c r="AC23" s="10"/>
      <c r="AD23" s="10"/>
    </row>
    <row r="24" customFormat="false" ht="14.25" hidden="false" customHeight="true" outlineLevel="0" collapsed="false">
      <c r="A24" s="20" t="s">
        <v>78</v>
      </c>
      <c r="B24" s="21" t="s">
        <v>45</v>
      </c>
      <c r="C24" s="21" t="s">
        <v>17</v>
      </c>
      <c r="D24" s="21" t="s">
        <v>27</v>
      </c>
      <c r="E24" s="22" t="n">
        <v>1</v>
      </c>
      <c r="F24" s="20" t="s">
        <v>79</v>
      </c>
      <c r="G24" s="23" t="n">
        <v>0</v>
      </c>
      <c r="H24" s="24" t="n">
        <v>0</v>
      </c>
      <c r="I24" s="24" t="n">
        <v>5241.11</v>
      </c>
      <c r="J24" s="25" t="n">
        <f aca="false">SUM(G24:I24)</f>
        <v>5241.11</v>
      </c>
      <c r="K24" s="26"/>
      <c r="L24" s="26"/>
      <c r="M24" s="26"/>
      <c r="N24" s="26"/>
      <c r="O24" s="26"/>
      <c r="P24" s="26"/>
      <c r="Q24" s="26"/>
      <c r="R24" s="28"/>
      <c r="S24" s="28"/>
      <c r="T24" s="28"/>
      <c r="U24" s="28"/>
      <c r="V24" s="28"/>
      <c r="W24" s="28"/>
      <c r="X24" s="28"/>
      <c r="Y24" s="28"/>
      <c r="Z24" s="28"/>
      <c r="AA24" s="10"/>
      <c r="AB24" s="10"/>
      <c r="AC24" s="10"/>
      <c r="AD24" s="10"/>
    </row>
    <row r="25" customFormat="false" ht="14.25" hidden="false" customHeight="true" outlineLevel="0" collapsed="false">
      <c r="A25" s="20" t="s">
        <v>80</v>
      </c>
      <c r="B25" s="21" t="s">
        <v>45</v>
      </c>
      <c r="C25" s="21" t="s">
        <v>17</v>
      </c>
      <c r="D25" s="21" t="s">
        <v>18</v>
      </c>
      <c r="E25" s="22" t="n">
        <v>1</v>
      </c>
      <c r="F25" s="20" t="s">
        <v>81</v>
      </c>
      <c r="G25" s="23" t="n">
        <v>0</v>
      </c>
      <c r="H25" s="24" t="n">
        <v>1310.28</v>
      </c>
      <c r="I25" s="24" t="n">
        <v>5241.11</v>
      </c>
      <c r="J25" s="25" t="n">
        <f aca="false">SUM(G25:I25)</f>
        <v>6551.39</v>
      </c>
      <c r="K25" s="26"/>
      <c r="L25" s="26"/>
      <c r="M25" s="26"/>
      <c r="N25" s="26"/>
      <c r="O25" s="26"/>
      <c r="P25" s="26"/>
      <c r="Q25" s="26"/>
      <c r="R25" s="28"/>
      <c r="S25" s="28"/>
      <c r="T25" s="28"/>
      <c r="U25" s="28"/>
      <c r="V25" s="28"/>
      <c r="W25" s="28"/>
      <c r="X25" s="28"/>
      <c r="Y25" s="28"/>
      <c r="Z25" s="28"/>
      <c r="AA25" s="10"/>
      <c r="AB25" s="10"/>
      <c r="AC25" s="10"/>
      <c r="AD25" s="10"/>
    </row>
    <row r="26" customFormat="false" ht="14.25" hidden="false" customHeight="true" outlineLevel="0" collapsed="false">
      <c r="A26" s="20" t="s">
        <v>82</v>
      </c>
      <c r="B26" s="37" t="s">
        <v>45</v>
      </c>
      <c r="C26" s="37" t="s">
        <v>17</v>
      </c>
      <c r="D26" s="37" t="s">
        <v>27</v>
      </c>
      <c r="E26" s="38" t="n">
        <v>1</v>
      </c>
      <c r="F26" s="20" t="s">
        <v>83</v>
      </c>
      <c r="G26" s="39" t="n">
        <v>0</v>
      </c>
      <c r="H26" s="40" t="n">
        <v>0</v>
      </c>
      <c r="I26" s="40" t="n">
        <v>5241.11</v>
      </c>
      <c r="J26" s="41" t="n">
        <f aca="false">SUM(G26:I26)</f>
        <v>5241.11</v>
      </c>
      <c r="K26" s="26"/>
      <c r="L26" s="26"/>
      <c r="M26" s="26"/>
      <c r="N26" s="26"/>
      <c r="O26" s="26"/>
      <c r="P26" s="26"/>
      <c r="Q26" s="26"/>
      <c r="R26" s="28"/>
      <c r="S26" s="28"/>
      <c r="T26" s="28"/>
      <c r="U26" s="28"/>
      <c r="V26" s="28"/>
      <c r="W26" s="28"/>
      <c r="X26" s="28"/>
      <c r="Y26" s="28"/>
      <c r="Z26" s="28"/>
      <c r="AA26" s="10"/>
      <c r="AB26" s="10"/>
      <c r="AC26" s="10"/>
      <c r="AD26" s="10"/>
    </row>
    <row r="27" customFormat="false" ht="14.25" hidden="false" customHeight="true" outlineLevel="0" collapsed="false">
      <c r="A27" s="29" t="s">
        <v>357</v>
      </c>
      <c r="B27" s="21" t="s">
        <v>45</v>
      </c>
      <c r="C27" s="21" t="s">
        <v>17</v>
      </c>
      <c r="D27" s="21" t="s">
        <v>18</v>
      </c>
      <c r="E27" s="38" t="n">
        <v>1</v>
      </c>
      <c r="F27" s="29" t="s">
        <v>85</v>
      </c>
      <c r="G27" s="23" t="n">
        <v>0</v>
      </c>
      <c r="H27" s="24" t="n">
        <v>1079.06</v>
      </c>
      <c r="I27" s="24" t="n">
        <v>4316.21</v>
      </c>
      <c r="J27" s="41" t="n">
        <f aca="false">SUM(G27:I27)</f>
        <v>5395.27</v>
      </c>
      <c r="K27" s="12"/>
      <c r="L27" s="12"/>
      <c r="M27" s="12"/>
      <c r="N27" s="12"/>
      <c r="O27" s="12"/>
      <c r="P27" s="12"/>
      <c r="Q27" s="12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</row>
    <row r="28" customFormat="false" ht="14.25" hidden="false" customHeight="true" outlineLevel="0" collapsed="false">
      <c r="A28" s="20" t="s">
        <v>86</v>
      </c>
      <c r="B28" s="21" t="s">
        <v>49</v>
      </c>
      <c r="C28" s="21" t="s">
        <v>17</v>
      </c>
      <c r="D28" s="21" t="s">
        <v>18</v>
      </c>
      <c r="E28" s="22" t="n">
        <v>1</v>
      </c>
      <c r="F28" s="20" t="s">
        <v>87</v>
      </c>
      <c r="G28" s="23" t="n">
        <v>0</v>
      </c>
      <c r="H28" s="24" t="n">
        <v>1079.05</v>
      </c>
      <c r="I28" s="24" t="n">
        <v>4316.21</v>
      </c>
      <c r="J28" s="25" t="n">
        <f aca="false">SUM(G28:I28)</f>
        <v>5395.26</v>
      </c>
      <c r="K28" s="26"/>
      <c r="L28" s="26"/>
      <c r="M28" s="26"/>
      <c r="N28" s="26"/>
      <c r="O28" s="26"/>
      <c r="P28" s="26"/>
      <c r="Q28" s="26"/>
      <c r="R28" s="28"/>
      <c r="S28" s="28"/>
      <c r="T28" s="28"/>
      <c r="U28" s="28"/>
      <c r="V28" s="28"/>
      <c r="W28" s="28"/>
      <c r="X28" s="28"/>
      <c r="Y28" s="28"/>
      <c r="Z28" s="28"/>
      <c r="AA28" s="10"/>
      <c r="AB28" s="10"/>
      <c r="AC28" s="10"/>
      <c r="AD28" s="10"/>
    </row>
    <row r="29" customFormat="false" ht="14.25" hidden="false" customHeight="true" outlineLevel="0" collapsed="false">
      <c r="A29" s="20" t="s">
        <v>88</v>
      </c>
      <c r="B29" s="21" t="s">
        <v>49</v>
      </c>
      <c r="C29" s="21" t="s">
        <v>17</v>
      </c>
      <c r="D29" s="21" t="s">
        <v>18</v>
      </c>
      <c r="E29" s="22" t="n">
        <v>1</v>
      </c>
      <c r="F29" s="20" t="s">
        <v>89</v>
      </c>
      <c r="G29" s="23" t="n">
        <v>0</v>
      </c>
      <c r="H29" s="24" t="n">
        <v>1079.05</v>
      </c>
      <c r="I29" s="24" t="n">
        <v>4316.21</v>
      </c>
      <c r="J29" s="25" t="n">
        <f aca="false">SUM(G29:I29)</f>
        <v>5395.26</v>
      </c>
      <c r="K29" s="26"/>
      <c r="L29" s="26"/>
      <c r="M29" s="26"/>
      <c r="N29" s="26"/>
      <c r="O29" s="26"/>
      <c r="P29" s="26"/>
      <c r="Q29" s="26"/>
      <c r="R29" s="28"/>
      <c r="S29" s="28"/>
      <c r="T29" s="28"/>
      <c r="U29" s="28"/>
      <c r="V29" s="28"/>
      <c r="W29" s="28"/>
      <c r="X29" s="28"/>
      <c r="Y29" s="28"/>
      <c r="Z29" s="28"/>
      <c r="AA29" s="10"/>
      <c r="AB29" s="10"/>
      <c r="AC29" s="10"/>
      <c r="AD29" s="10"/>
    </row>
    <row r="30" customFormat="false" ht="14.25" hidden="false" customHeight="true" outlineLevel="0" collapsed="false">
      <c r="A30" s="81" t="s">
        <v>90</v>
      </c>
      <c r="B30" s="82" t="s">
        <v>49</v>
      </c>
      <c r="C30" s="82" t="s">
        <v>17</v>
      </c>
      <c r="D30" s="82" t="s">
        <v>91</v>
      </c>
      <c r="E30" s="83" t="n">
        <v>1</v>
      </c>
      <c r="F30" s="81"/>
      <c r="G30" s="84" t="n">
        <v>0</v>
      </c>
      <c r="H30" s="85" t="n">
        <v>1079.05</v>
      </c>
      <c r="I30" s="85" t="n">
        <v>4316.21</v>
      </c>
      <c r="J30" s="85" t="n">
        <f aca="false">SUM(G30:I30)</f>
        <v>5395.26</v>
      </c>
      <c r="K30" s="26"/>
      <c r="L30" s="26"/>
      <c r="M30" s="26"/>
      <c r="N30" s="26"/>
      <c r="O30" s="26"/>
      <c r="P30" s="26"/>
      <c r="Q30" s="26"/>
      <c r="R30" s="28"/>
      <c r="S30" s="28"/>
      <c r="T30" s="28"/>
      <c r="U30" s="28"/>
      <c r="V30" s="28"/>
      <c r="W30" s="28"/>
      <c r="X30" s="28"/>
      <c r="Y30" s="28"/>
      <c r="Z30" s="28"/>
      <c r="AA30" s="10"/>
      <c r="AB30" s="10"/>
      <c r="AC30" s="10"/>
      <c r="AD30" s="10"/>
    </row>
    <row r="31" customFormat="false" ht="14.25" hidden="false" customHeight="true" outlineLevel="0" collapsed="false">
      <c r="A31" s="20" t="s">
        <v>92</v>
      </c>
      <c r="B31" s="21" t="s">
        <v>49</v>
      </c>
      <c r="C31" s="21" t="s">
        <v>17</v>
      </c>
      <c r="D31" s="21" t="s">
        <v>18</v>
      </c>
      <c r="E31" s="22" t="n">
        <v>1</v>
      </c>
      <c r="F31" s="20" t="s">
        <v>93</v>
      </c>
      <c r="G31" s="23" t="n">
        <v>0</v>
      </c>
      <c r="H31" s="24" t="n">
        <v>1079.05</v>
      </c>
      <c r="I31" s="24" t="n">
        <v>4316.21</v>
      </c>
      <c r="J31" s="25" t="n">
        <f aca="false">SUM(G31:I31)</f>
        <v>5395.26</v>
      </c>
      <c r="K31" s="26"/>
      <c r="L31" s="26"/>
      <c r="M31" s="26"/>
      <c r="N31" s="26"/>
      <c r="O31" s="26"/>
      <c r="P31" s="26"/>
      <c r="Q31" s="26"/>
      <c r="R31" s="28"/>
      <c r="S31" s="28"/>
      <c r="T31" s="28"/>
      <c r="U31" s="28"/>
      <c r="V31" s="28"/>
      <c r="W31" s="28"/>
      <c r="X31" s="28"/>
      <c r="Y31" s="28"/>
      <c r="Z31" s="28"/>
      <c r="AA31" s="10"/>
      <c r="AB31" s="10"/>
      <c r="AC31" s="10"/>
      <c r="AD31" s="10"/>
    </row>
    <row r="32" customFormat="false" ht="14.25" hidden="false" customHeight="true" outlineLevel="0" collapsed="false">
      <c r="A32" s="20" t="s">
        <v>94</v>
      </c>
      <c r="B32" s="21" t="s">
        <v>49</v>
      </c>
      <c r="C32" s="21" t="s">
        <v>17</v>
      </c>
      <c r="D32" s="21" t="s">
        <v>18</v>
      </c>
      <c r="E32" s="22" t="n">
        <v>1</v>
      </c>
      <c r="F32" s="20" t="s">
        <v>95</v>
      </c>
      <c r="G32" s="23" t="n">
        <v>0</v>
      </c>
      <c r="H32" s="24" t="n">
        <v>1079.05</v>
      </c>
      <c r="I32" s="24" t="n">
        <v>4316.21</v>
      </c>
      <c r="J32" s="25" t="n">
        <f aca="false">SUM(G32:I32)</f>
        <v>5395.26</v>
      </c>
      <c r="K32" s="26"/>
      <c r="L32" s="26"/>
      <c r="M32" s="26"/>
      <c r="N32" s="26"/>
      <c r="O32" s="26"/>
      <c r="P32" s="26"/>
      <c r="Q32" s="26"/>
      <c r="R32" s="28"/>
      <c r="S32" s="28"/>
      <c r="T32" s="28"/>
      <c r="U32" s="28"/>
      <c r="V32" s="28"/>
      <c r="W32" s="28"/>
      <c r="X32" s="28"/>
      <c r="Y32" s="28"/>
      <c r="Z32" s="28"/>
      <c r="AA32" s="10"/>
      <c r="AB32" s="10"/>
      <c r="AC32" s="10"/>
      <c r="AD32" s="10"/>
    </row>
    <row r="33" customFormat="false" ht="14.25" hidden="false" customHeight="true" outlineLevel="0" collapsed="false">
      <c r="A33" s="20" t="s">
        <v>96</v>
      </c>
      <c r="B33" s="21" t="s">
        <v>53</v>
      </c>
      <c r="C33" s="21" t="s">
        <v>17</v>
      </c>
      <c r="D33" s="21" t="s">
        <v>18</v>
      </c>
      <c r="E33" s="22" t="n">
        <v>1</v>
      </c>
      <c r="F33" s="20" t="s">
        <v>97</v>
      </c>
      <c r="G33" s="23" t="n">
        <v>0</v>
      </c>
      <c r="H33" s="24" t="n">
        <v>936.46</v>
      </c>
      <c r="I33" s="24" t="n">
        <v>3745.85</v>
      </c>
      <c r="J33" s="25" t="n">
        <f aca="false">SUM(G33:I33)</f>
        <v>4682.31</v>
      </c>
      <c r="K33" s="26"/>
      <c r="L33" s="26"/>
      <c r="M33" s="26"/>
      <c r="N33" s="26"/>
      <c r="O33" s="26"/>
      <c r="P33" s="26"/>
      <c r="Q33" s="26"/>
      <c r="R33" s="28"/>
      <c r="S33" s="28"/>
      <c r="T33" s="28"/>
      <c r="U33" s="28"/>
      <c r="V33" s="28"/>
      <c r="W33" s="28"/>
      <c r="X33" s="28"/>
      <c r="Y33" s="28"/>
      <c r="Z33" s="28"/>
      <c r="AA33" s="10"/>
      <c r="AB33" s="10"/>
      <c r="AC33" s="10"/>
      <c r="AD33" s="10"/>
    </row>
    <row r="34" customFormat="false" ht="14.25" hidden="false" customHeight="true" outlineLevel="0" collapsed="false">
      <c r="A34" s="20" t="s">
        <v>98</v>
      </c>
      <c r="B34" s="21" t="s">
        <v>53</v>
      </c>
      <c r="C34" s="21" t="s">
        <v>17</v>
      </c>
      <c r="D34" s="21" t="s">
        <v>18</v>
      </c>
      <c r="E34" s="22" t="n">
        <v>1</v>
      </c>
      <c r="F34" s="20" t="s">
        <v>99</v>
      </c>
      <c r="G34" s="23" t="n">
        <v>0</v>
      </c>
      <c r="H34" s="24" t="n">
        <v>936.46</v>
      </c>
      <c r="I34" s="24" t="n">
        <v>3745.85</v>
      </c>
      <c r="J34" s="25" t="n">
        <f aca="false">SUM(G34:I34)</f>
        <v>4682.31</v>
      </c>
      <c r="K34" s="26"/>
      <c r="L34" s="26"/>
      <c r="M34" s="26"/>
      <c r="N34" s="26"/>
      <c r="O34" s="26"/>
      <c r="P34" s="26"/>
      <c r="Q34" s="26"/>
      <c r="R34" s="28"/>
      <c r="S34" s="28"/>
      <c r="T34" s="28"/>
      <c r="U34" s="28"/>
      <c r="V34" s="28"/>
      <c r="W34" s="28"/>
      <c r="X34" s="28"/>
      <c r="Y34" s="28"/>
      <c r="Z34" s="28"/>
      <c r="AA34" s="10"/>
      <c r="AB34" s="10"/>
      <c r="AC34" s="10"/>
      <c r="AD34" s="10"/>
    </row>
    <row r="35" customFormat="false" ht="14.25" hidden="false" customHeight="true" outlineLevel="0" collapsed="false">
      <c r="A35" s="81" t="s">
        <v>100</v>
      </c>
      <c r="B35" s="82" t="s">
        <v>53</v>
      </c>
      <c r="C35" s="82" t="s">
        <v>17</v>
      </c>
      <c r="D35" s="82" t="s">
        <v>91</v>
      </c>
      <c r="E35" s="83" t="n">
        <v>1</v>
      </c>
      <c r="F35" s="81"/>
      <c r="G35" s="84" t="n">
        <v>0</v>
      </c>
      <c r="H35" s="85" t="n">
        <v>936.46</v>
      </c>
      <c r="I35" s="85" t="n">
        <v>3745.85</v>
      </c>
      <c r="J35" s="85" t="n">
        <f aca="false">SUM(G35:I35)</f>
        <v>4682.31</v>
      </c>
      <c r="K35" s="12"/>
      <c r="L35" s="12"/>
      <c r="M35" s="12"/>
      <c r="N35" s="12"/>
      <c r="O35" s="12"/>
      <c r="P35" s="12"/>
      <c r="Q35" s="12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</row>
    <row r="36" customFormat="false" ht="14.25" hidden="false" customHeight="true" outlineLevel="0" collapsed="false">
      <c r="A36" s="20" t="s">
        <v>104</v>
      </c>
      <c r="B36" s="21" t="s">
        <v>53</v>
      </c>
      <c r="C36" s="21" t="s">
        <v>17</v>
      </c>
      <c r="D36" s="21" t="s">
        <v>18</v>
      </c>
      <c r="E36" s="22" t="n">
        <v>1</v>
      </c>
      <c r="F36" s="20" t="s">
        <v>105</v>
      </c>
      <c r="G36" s="23" t="n">
        <v>0</v>
      </c>
      <c r="H36" s="24" t="n">
        <v>936.46</v>
      </c>
      <c r="I36" s="24" t="n">
        <v>3745.85</v>
      </c>
      <c r="J36" s="25" t="n">
        <f aca="false">SUM(G36:I36)</f>
        <v>4682.31</v>
      </c>
      <c r="K36" s="26"/>
      <c r="L36" s="26"/>
      <c r="M36" s="26"/>
      <c r="N36" s="26"/>
      <c r="O36" s="26"/>
      <c r="P36" s="26"/>
      <c r="Q36" s="26"/>
      <c r="R36" s="28"/>
      <c r="S36" s="28"/>
      <c r="T36" s="28"/>
      <c r="U36" s="28"/>
      <c r="V36" s="28"/>
      <c r="W36" s="28"/>
      <c r="X36" s="28"/>
      <c r="Y36" s="28"/>
      <c r="Z36" s="28"/>
      <c r="AA36" s="10"/>
      <c r="AB36" s="10"/>
      <c r="AC36" s="10"/>
      <c r="AD36" s="10"/>
    </row>
    <row r="37" customFormat="false" ht="14.25" hidden="false" customHeight="true" outlineLevel="0" collapsed="false">
      <c r="A37" s="20" t="s">
        <v>106</v>
      </c>
      <c r="B37" s="21" t="s">
        <v>53</v>
      </c>
      <c r="C37" s="21" t="s">
        <v>17</v>
      </c>
      <c r="D37" s="21" t="s">
        <v>18</v>
      </c>
      <c r="E37" s="22" t="n">
        <v>1</v>
      </c>
      <c r="F37" s="20" t="s">
        <v>107</v>
      </c>
      <c r="G37" s="23" t="n">
        <v>0</v>
      </c>
      <c r="H37" s="24" t="n">
        <v>936.46</v>
      </c>
      <c r="I37" s="24" t="n">
        <v>3745.85</v>
      </c>
      <c r="J37" s="25" t="n">
        <f aca="false">SUM(G37:I37)</f>
        <v>4682.31</v>
      </c>
      <c r="K37" s="26"/>
      <c r="L37" s="26"/>
      <c r="M37" s="26"/>
      <c r="N37" s="26"/>
      <c r="O37" s="26"/>
      <c r="P37" s="26"/>
      <c r="Q37" s="26"/>
      <c r="R37" s="28"/>
      <c r="S37" s="28"/>
      <c r="T37" s="28"/>
      <c r="U37" s="28"/>
      <c r="V37" s="28"/>
      <c r="W37" s="28"/>
      <c r="X37" s="28"/>
      <c r="Y37" s="28"/>
      <c r="Z37" s="28"/>
      <c r="AA37" s="10"/>
      <c r="AB37" s="10"/>
      <c r="AC37" s="10"/>
      <c r="AD37" s="10"/>
    </row>
    <row r="38" customFormat="false" ht="14.25" hidden="false" customHeight="true" outlineLevel="0" collapsed="false">
      <c r="A38" s="20" t="s">
        <v>98</v>
      </c>
      <c r="B38" s="21" t="s">
        <v>53</v>
      </c>
      <c r="C38" s="21" t="s">
        <v>17</v>
      </c>
      <c r="D38" s="21" t="s">
        <v>18</v>
      </c>
      <c r="E38" s="22" t="n">
        <v>1</v>
      </c>
      <c r="F38" s="20" t="s">
        <v>108</v>
      </c>
      <c r="G38" s="23" t="n">
        <v>0</v>
      </c>
      <c r="H38" s="24" t="n">
        <v>936.46</v>
      </c>
      <c r="I38" s="24" t="n">
        <v>3745.85</v>
      </c>
      <c r="J38" s="25" t="n">
        <f aca="false">SUM(G38:I38)</f>
        <v>4682.31</v>
      </c>
      <c r="K38" s="26"/>
      <c r="L38" s="26"/>
      <c r="M38" s="26"/>
      <c r="N38" s="26"/>
      <c r="O38" s="26"/>
      <c r="P38" s="26"/>
      <c r="Q38" s="26"/>
      <c r="R38" s="28"/>
      <c r="S38" s="28"/>
      <c r="T38" s="28"/>
      <c r="U38" s="28"/>
      <c r="V38" s="28"/>
      <c r="W38" s="28"/>
      <c r="X38" s="28"/>
      <c r="Y38" s="28"/>
      <c r="Z38" s="28"/>
      <c r="AA38" s="10"/>
      <c r="AB38" s="10"/>
      <c r="AC38" s="10"/>
      <c r="AD38" s="10"/>
    </row>
    <row r="39" customFormat="false" ht="14.25" hidden="false" customHeight="true" outlineLevel="0" collapsed="false">
      <c r="A39" s="29" t="s">
        <v>106</v>
      </c>
      <c r="B39" s="21" t="s">
        <v>53</v>
      </c>
      <c r="C39" s="21" t="s">
        <v>17</v>
      </c>
      <c r="D39" s="21" t="s">
        <v>18</v>
      </c>
      <c r="E39" s="22" t="n">
        <v>1</v>
      </c>
      <c r="F39" s="29" t="s">
        <v>109</v>
      </c>
      <c r="G39" s="23" t="n">
        <v>0</v>
      </c>
      <c r="H39" s="24" t="n">
        <v>936.46</v>
      </c>
      <c r="I39" s="24" t="n">
        <v>3745.85</v>
      </c>
      <c r="J39" s="25" t="n">
        <f aca="false">SUM(G39:I39)</f>
        <v>4682.31</v>
      </c>
      <c r="K39" s="26"/>
      <c r="L39" s="26"/>
      <c r="M39" s="26"/>
      <c r="N39" s="26"/>
      <c r="O39" s="26"/>
      <c r="P39" s="26"/>
      <c r="Q39" s="26"/>
      <c r="R39" s="28"/>
      <c r="S39" s="28"/>
      <c r="T39" s="28"/>
      <c r="U39" s="28"/>
      <c r="V39" s="28"/>
      <c r="W39" s="28"/>
      <c r="X39" s="28"/>
      <c r="Y39" s="28"/>
      <c r="Z39" s="28"/>
      <c r="AA39" s="10"/>
      <c r="AB39" s="10"/>
      <c r="AC39" s="10"/>
      <c r="AD39" s="10"/>
    </row>
    <row r="40" customFormat="false" ht="14.25" hidden="false" customHeight="true" outlineLevel="0" collapsed="false">
      <c r="A40" s="20" t="s">
        <v>98</v>
      </c>
      <c r="B40" s="21" t="s">
        <v>53</v>
      </c>
      <c r="C40" s="21" t="s">
        <v>17</v>
      </c>
      <c r="D40" s="21" t="s">
        <v>18</v>
      </c>
      <c r="E40" s="22" t="n">
        <v>1</v>
      </c>
      <c r="F40" s="20" t="s">
        <v>110</v>
      </c>
      <c r="G40" s="23" t="n">
        <v>0</v>
      </c>
      <c r="H40" s="24" t="n">
        <v>936.46</v>
      </c>
      <c r="I40" s="24" t="n">
        <v>3745.85</v>
      </c>
      <c r="J40" s="25" t="n">
        <f aca="false">SUM(G40:I40)</f>
        <v>4682.31</v>
      </c>
      <c r="K40" s="26"/>
      <c r="L40" s="26"/>
      <c r="M40" s="26"/>
      <c r="N40" s="26"/>
      <c r="O40" s="26"/>
      <c r="P40" s="26"/>
      <c r="Q40" s="26"/>
      <c r="R40" s="28"/>
      <c r="S40" s="28"/>
      <c r="T40" s="28"/>
      <c r="U40" s="28"/>
      <c r="V40" s="28"/>
      <c r="W40" s="28"/>
      <c r="X40" s="28"/>
      <c r="Y40" s="28"/>
      <c r="Z40" s="28"/>
      <c r="AA40" s="10"/>
      <c r="AB40" s="10"/>
      <c r="AC40" s="10"/>
      <c r="AD40" s="10"/>
    </row>
    <row r="41" customFormat="false" ht="14.25" hidden="false" customHeight="true" outlineLevel="0" collapsed="false">
      <c r="A41" s="20" t="s">
        <v>111</v>
      </c>
      <c r="B41" s="21" t="s">
        <v>53</v>
      </c>
      <c r="C41" s="21" t="s">
        <v>17</v>
      </c>
      <c r="D41" s="21" t="s">
        <v>18</v>
      </c>
      <c r="E41" s="22" t="n">
        <v>1</v>
      </c>
      <c r="F41" s="20" t="s">
        <v>112</v>
      </c>
      <c r="G41" s="23" t="n">
        <v>0</v>
      </c>
      <c r="H41" s="24" t="n">
        <v>936.46</v>
      </c>
      <c r="I41" s="24" t="n">
        <v>3745.85</v>
      </c>
      <c r="J41" s="25" t="n">
        <f aca="false">SUM(G41:I41)</f>
        <v>4682.31</v>
      </c>
      <c r="K41" s="26"/>
      <c r="L41" s="26"/>
      <c r="M41" s="26"/>
      <c r="N41" s="26"/>
      <c r="O41" s="26"/>
      <c r="P41" s="26"/>
      <c r="Q41" s="26"/>
      <c r="R41" s="28"/>
      <c r="S41" s="28"/>
      <c r="T41" s="28"/>
      <c r="U41" s="28"/>
      <c r="V41" s="28"/>
      <c r="W41" s="28"/>
      <c r="X41" s="28"/>
      <c r="Y41" s="28"/>
      <c r="Z41" s="28"/>
      <c r="AA41" s="10"/>
      <c r="AB41" s="10"/>
      <c r="AC41" s="10"/>
      <c r="AD41" s="10"/>
    </row>
    <row r="42" customFormat="false" ht="14.25" hidden="false" customHeight="true" outlineLevel="0" collapsed="false">
      <c r="A42" s="20" t="s">
        <v>113</v>
      </c>
      <c r="B42" s="21" t="s">
        <v>53</v>
      </c>
      <c r="C42" s="21" t="s">
        <v>17</v>
      </c>
      <c r="D42" s="21" t="s">
        <v>18</v>
      </c>
      <c r="E42" s="22" t="n">
        <v>1</v>
      </c>
      <c r="F42" s="20" t="s">
        <v>114</v>
      </c>
      <c r="G42" s="23" t="n">
        <v>0</v>
      </c>
      <c r="H42" s="24" t="n">
        <v>936.46</v>
      </c>
      <c r="I42" s="24" t="n">
        <v>3745.85</v>
      </c>
      <c r="J42" s="25" t="n">
        <f aca="false">SUM(G42:I42)</f>
        <v>4682.31</v>
      </c>
      <c r="K42" s="26"/>
      <c r="L42" s="26"/>
      <c r="M42" s="26"/>
      <c r="N42" s="26"/>
      <c r="O42" s="26"/>
      <c r="P42" s="26"/>
      <c r="Q42" s="26"/>
      <c r="R42" s="28"/>
      <c r="S42" s="28"/>
      <c r="T42" s="28"/>
      <c r="U42" s="28"/>
      <c r="V42" s="28"/>
      <c r="W42" s="28"/>
      <c r="X42" s="28"/>
      <c r="Y42" s="28"/>
      <c r="Z42" s="28"/>
      <c r="AA42" s="10"/>
      <c r="AB42" s="10"/>
      <c r="AC42" s="10"/>
      <c r="AD42" s="10"/>
    </row>
    <row r="43" customFormat="false" ht="14.25" hidden="false" customHeight="true" outlineLevel="0" collapsed="false">
      <c r="A43" s="20" t="s">
        <v>115</v>
      </c>
      <c r="B43" s="21" t="s">
        <v>53</v>
      </c>
      <c r="C43" s="21" t="s">
        <v>17</v>
      </c>
      <c r="D43" s="21" t="s">
        <v>18</v>
      </c>
      <c r="E43" s="22" t="n">
        <v>1</v>
      </c>
      <c r="F43" s="20" t="s">
        <v>116</v>
      </c>
      <c r="G43" s="23" t="n">
        <v>0</v>
      </c>
      <c r="H43" s="24" t="n">
        <v>936.46</v>
      </c>
      <c r="I43" s="24" t="n">
        <v>3745.85</v>
      </c>
      <c r="J43" s="25" t="n">
        <f aca="false">SUM(G43:I43)</f>
        <v>4682.31</v>
      </c>
      <c r="K43" s="26"/>
      <c r="L43" s="26"/>
      <c r="M43" s="26"/>
      <c r="N43" s="26"/>
      <c r="O43" s="26"/>
      <c r="P43" s="26"/>
      <c r="Q43" s="26"/>
      <c r="R43" s="28"/>
      <c r="S43" s="28"/>
      <c r="T43" s="28"/>
      <c r="U43" s="28"/>
      <c r="V43" s="28"/>
      <c r="W43" s="28"/>
      <c r="X43" s="28"/>
      <c r="Y43" s="28"/>
      <c r="Z43" s="28"/>
      <c r="AA43" s="10"/>
      <c r="AB43" s="10"/>
      <c r="AC43" s="10"/>
      <c r="AD43" s="10"/>
    </row>
    <row r="44" customFormat="false" ht="14.25" hidden="false" customHeight="true" outlineLevel="0" collapsed="false">
      <c r="A44" s="20" t="s">
        <v>117</v>
      </c>
      <c r="B44" s="21" t="s">
        <v>53</v>
      </c>
      <c r="C44" s="21" t="s">
        <v>17</v>
      </c>
      <c r="D44" s="21" t="s">
        <v>18</v>
      </c>
      <c r="E44" s="22" t="n">
        <v>1</v>
      </c>
      <c r="F44" s="20" t="s">
        <v>118</v>
      </c>
      <c r="G44" s="23" t="n">
        <v>0</v>
      </c>
      <c r="H44" s="24" t="n">
        <v>936.46</v>
      </c>
      <c r="I44" s="24" t="n">
        <v>3745.85</v>
      </c>
      <c r="J44" s="25" t="n">
        <f aca="false">SUM(G44:I44)</f>
        <v>4682.31</v>
      </c>
      <c r="K44" s="26" t="s">
        <v>119</v>
      </c>
      <c r="L44" s="26"/>
      <c r="M44" s="26"/>
      <c r="N44" s="26"/>
      <c r="O44" s="26"/>
      <c r="P44" s="26"/>
      <c r="Q44" s="26"/>
      <c r="R44" s="28"/>
      <c r="S44" s="28"/>
      <c r="T44" s="28"/>
      <c r="U44" s="28"/>
      <c r="V44" s="28"/>
      <c r="W44" s="28"/>
      <c r="X44" s="28"/>
      <c r="Y44" s="28"/>
      <c r="Z44" s="28"/>
      <c r="AA44" s="10"/>
      <c r="AB44" s="10"/>
      <c r="AC44" s="10"/>
      <c r="AD44" s="10"/>
    </row>
    <row r="45" customFormat="false" ht="14.25" hidden="false" customHeight="true" outlineLevel="0" collapsed="false">
      <c r="A45" s="20" t="s">
        <v>120</v>
      </c>
      <c r="B45" s="21" t="s">
        <v>53</v>
      </c>
      <c r="C45" s="21" t="s">
        <v>17</v>
      </c>
      <c r="D45" s="21" t="s">
        <v>18</v>
      </c>
      <c r="E45" s="22" t="n">
        <v>1</v>
      </c>
      <c r="F45" s="20" t="s">
        <v>121</v>
      </c>
      <c r="G45" s="23" t="n">
        <v>0</v>
      </c>
      <c r="H45" s="24" t="n">
        <v>936.46</v>
      </c>
      <c r="I45" s="24" t="n">
        <v>3745.85</v>
      </c>
      <c r="J45" s="25" t="n">
        <f aca="false">SUM(G45:I45)</f>
        <v>4682.31</v>
      </c>
      <c r="K45" s="26"/>
      <c r="L45" s="26"/>
      <c r="M45" s="26"/>
      <c r="N45" s="26"/>
      <c r="O45" s="26"/>
      <c r="P45" s="26"/>
      <c r="Q45" s="26"/>
      <c r="R45" s="28"/>
      <c r="S45" s="28"/>
      <c r="T45" s="28"/>
      <c r="U45" s="28"/>
      <c r="V45" s="28"/>
      <c r="W45" s="28"/>
      <c r="X45" s="28"/>
      <c r="Y45" s="28"/>
      <c r="Z45" s="28"/>
      <c r="AA45" s="10"/>
      <c r="AB45" s="10"/>
      <c r="AC45" s="10"/>
      <c r="AD45" s="10"/>
    </row>
    <row r="46" customFormat="false" ht="14.25" hidden="false" customHeight="true" outlineLevel="0" collapsed="false">
      <c r="A46" s="29" t="s">
        <v>122</v>
      </c>
      <c r="B46" s="21" t="s">
        <v>53</v>
      </c>
      <c r="C46" s="21" t="s">
        <v>17</v>
      </c>
      <c r="D46" s="21" t="s">
        <v>18</v>
      </c>
      <c r="E46" s="22" t="n">
        <v>1</v>
      </c>
      <c r="F46" s="107" t="s">
        <v>123</v>
      </c>
      <c r="G46" s="23" t="n">
        <v>0</v>
      </c>
      <c r="H46" s="24" t="n">
        <v>936.46</v>
      </c>
      <c r="I46" s="24" t="n">
        <v>3745.85</v>
      </c>
      <c r="J46" s="24" t="n">
        <f aca="false">SUM(G46:I46)</f>
        <v>4682.31</v>
      </c>
      <c r="K46" s="26"/>
      <c r="L46" s="26"/>
      <c r="M46" s="26"/>
      <c r="N46" s="26"/>
      <c r="O46" s="26"/>
      <c r="P46" s="26"/>
      <c r="Q46" s="26"/>
      <c r="R46" s="28"/>
      <c r="S46" s="28"/>
      <c r="T46" s="28"/>
      <c r="U46" s="28"/>
      <c r="V46" s="28"/>
      <c r="W46" s="28"/>
      <c r="X46" s="28"/>
      <c r="Y46" s="28"/>
      <c r="Z46" s="28"/>
      <c r="AA46" s="10"/>
      <c r="AB46" s="10"/>
      <c r="AC46" s="10"/>
      <c r="AD46" s="10"/>
    </row>
    <row r="47" customFormat="false" ht="14.25" hidden="false" customHeight="true" outlineLevel="0" collapsed="false">
      <c r="A47" s="20" t="s">
        <v>115</v>
      </c>
      <c r="B47" s="21" t="s">
        <v>53</v>
      </c>
      <c r="C47" s="21" t="s">
        <v>17</v>
      </c>
      <c r="D47" s="21" t="s">
        <v>18</v>
      </c>
      <c r="E47" s="22" t="n">
        <v>1</v>
      </c>
      <c r="F47" s="20" t="s">
        <v>124</v>
      </c>
      <c r="G47" s="23" t="n">
        <v>0</v>
      </c>
      <c r="H47" s="24" t="n">
        <v>936.46</v>
      </c>
      <c r="I47" s="24" t="n">
        <v>3745.85</v>
      </c>
      <c r="J47" s="25" t="n">
        <f aca="false">SUM(G47:I47)</f>
        <v>4682.31</v>
      </c>
      <c r="K47" s="26"/>
      <c r="L47" s="26"/>
      <c r="M47" s="26"/>
      <c r="N47" s="26"/>
      <c r="O47" s="26"/>
      <c r="P47" s="26"/>
      <c r="Q47" s="26"/>
      <c r="R47" s="28"/>
      <c r="S47" s="28"/>
      <c r="T47" s="28"/>
      <c r="U47" s="28"/>
      <c r="V47" s="28"/>
      <c r="W47" s="28"/>
      <c r="X47" s="28"/>
      <c r="Y47" s="28"/>
      <c r="Z47" s="28"/>
      <c r="AA47" s="10"/>
      <c r="AB47" s="10"/>
      <c r="AC47" s="10"/>
      <c r="AD47" s="10"/>
    </row>
    <row r="48" customFormat="false" ht="14.25" hidden="false" customHeight="true" outlineLevel="0" collapsed="false">
      <c r="A48" s="20" t="s">
        <v>125</v>
      </c>
      <c r="B48" s="21" t="s">
        <v>53</v>
      </c>
      <c r="C48" s="21" t="s">
        <v>17</v>
      </c>
      <c r="D48" s="21" t="s">
        <v>18</v>
      </c>
      <c r="E48" s="22" t="n">
        <v>1</v>
      </c>
      <c r="F48" s="20" t="s">
        <v>126</v>
      </c>
      <c r="G48" s="23" t="n">
        <v>0</v>
      </c>
      <c r="H48" s="24" t="n">
        <v>936.46</v>
      </c>
      <c r="I48" s="24" t="n">
        <v>3745.85</v>
      </c>
      <c r="J48" s="25" t="n">
        <f aca="false">SUM(G48:I48)</f>
        <v>4682.31</v>
      </c>
      <c r="K48" s="26"/>
      <c r="L48" s="26"/>
      <c r="M48" s="26"/>
      <c r="N48" s="26"/>
      <c r="O48" s="26"/>
      <c r="P48" s="26"/>
      <c r="Q48" s="26"/>
      <c r="R48" s="28"/>
      <c r="S48" s="28"/>
      <c r="T48" s="28"/>
      <c r="U48" s="28"/>
      <c r="V48" s="28"/>
      <c r="W48" s="28"/>
      <c r="X48" s="28"/>
      <c r="Y48" s="28"/>
      <c r="Z48" s="28"/>
      <c r="AA48" s="10"/>
      <c r="AB48" s="10"/>
      <c r="AC48" s="10"/>
      <c r="AD48" s="10"/>
    </row>
    <row r="49" customFormat="false" ht="14.25" hidden="false" customHeight="true" outlineLevel="0" collapsed="false">
      <c r="A49" s="20" t="s">
        <v>120</v>
      </c>
      <c r="B49" s="21" t="s">
        <v>53</v>
      </c>
      <c r="C49" s="21" t="s">
        <v>17</v>
      </c>
      <c r="D49" s="21" t="s">
        <v>18</v>
      </c>
      <c r="E49" s="22" t="n">
        <v>1</v>
      </c>
      <c r="F49" s="20" t="s">
        <v>127</v>
      </c>
      <c r="G49" s="23" t="n">
        <v>0</v>
      </c>
      <c r="H49" s="24" t="n">
        <v>936.46</v>
      </c>
      <c r="I49" s="24" t="n">
        <v>3745.85</v>
      </c>
      <c r="J49" s="25" t="n">
        <f aca="false">SUM(G49:I49)</f>
        <v>4682.31</v>
      </c>
      <c r="K49" s="26"/>
      <c r="L49" s="26"/>
      <c r="M49" s="26"/>
      <c r="N49" s="26"/>
      <c r="O49" s="26"/>
      <c r="P49" s="26"/>
      <c r="Q49" s="26"/>
      <c r="R49" s="28"/>
      <c r="S49" s="28"/>
      <c r="T49" s="28"/>
      <c r="U49" s="28"/>
      <c r="V49" s="28"/>
      <c r="W49" s="28"/>
      <c r="X49" s="28"/>
      <c r="Y49" s="28"/>
      <c r="Z49" s="28"/>
      <c r="AA49" s="10"/>
      <c r="AB49" s="10"/>
      <c r="AC49" s="10"/>
      <c r="AD49" s="10"/>
    </row>
    <row r="50" customFormat="false" ht="14.25" hidden="false" customHeight="true" outlineLevel="0" collapsed="false">
      <c r="A50" s="20" t="s">
        <v>128</v>
      </c>
      <c r="B50" s="21" t="s">
        <v>53</v>
      </c>
      <c r="C50" s="21" t="s">
        <v>17</v>
      </c>
      <c r="D50" s="21" t="s">
        <v>18</v>
      </c>
      <c r="E50" s="22" t="n">
        <v>1</v>
      </c>
      <c r="F50" s="20" t="s">
        <v>129</v>
      </c>
      <c r="G50" s="23" t="n">
        <v>0</v>
      </c>
      <c r="H50" s="24" t="n">
        <v>936.46</v>
      </c>
      <c r="I50" s="24" t="n">
        <v>3745.85</v>
      </c>
      <c r="J50" s="25" t="n">
        <f aca="false">SUM(G50:I50)</f>
        <v>4682.31</v>
      </c>
      <c r="K50" s="26"/>
      <c r="L50" s="26"/>
      <c r="M50" s="26"/>
      <c r="N50" s="26"/>
      <c r="O50" s="26"/>
      <c r="P50" s="26"/>
      <c r="Q50" s="26"/>
      <c r="R50" s="28"/>
      <c r="S50" s="28"/>
      <c r="T50" s="28"/>
      <c r="U50" s="28"/>
      <c r="V50" s="28"/>
      <c r="W50" s="28"/>
      <c r="X50" s="28"/>
      <c r="Y50" s="28"/>
      <c r="Z50" s="28"/>
      <c r="AA50" s="10"/>
      <c r="AB50" s="10"/>
      <c r="AC50" s="10"/>
      <c r="AD50" s="10"/>
    </row>
    <row r="51" customFormat="false" ht="14.25" hidden="false" customHeight="true" outlineLevel="0" collapsed="false">
      <c r="A51" s="29" t="s">
        <v>130</v>
      </c>
      <c r="B51" s="21" t="s">
        <v>53</v>
      </c>
      <c r="C51" s="21" t="s">
        <v>17</v>
      </c>
      <c r="D51" s="21" t="s">
        <v>18</v>
      </c>
      <c r="E51" s="22" t="n">
        <v>1</v>
      </c>
      <c r="F51" s="29" t="s">
        <v>131</v>
      </c>
      <c r="G51" s="23" t="n">
        <v>0</v>
      </c>
      <c r="H51" s="24" t="n">
        <v>936.46</v>
      </c>
      <c r="I51" s="24" t="n">
        <v>3745.85</v>
      </c>
      <c r="J51" s="24" t="n">
        <f aca="false">SUM(G51:I51)</f>
        <v>4682.31</v>
      </c>
      <c r="K51" s="26"/>
      <c r="L51" s="26"/>
      <c r="M51" s="26"/>
      <c r="N51" s="26"/>
      <c r="O51" s="26"/>
      <c r="P51" s="26"/>
      <c r="Q51" s="26"/>
      <c r="R51" s="28"/>
      <c r="S51" s="28"/>
      <c r="T51" s="28"/>
      <c r="U51" s="28"/>
      <c r="V51" s="28"/>
      <c r="W51" s="28"/>
      <c r="X51" s="28"/>
      <c r="Y51" s="28"/>
      <c r="Z51" s="28"/>
      <c r="AA51" s="10"/>
      <c r="AB51" s="10"/>
      <c r="AC51" s="10"/>
      <c r="AD51" s="10"/>
    </row>
    <row r="52" customFormat="false" ht="14.25" hidden="false" customHeight="true" outlineLevel="0" collapsed="false">
      <c r="A52" s="20" t="s">
        <v>117</v>
      </c>
      <c r="B52" s="21" t="s">
        <v>53</v>
      </c>
      <c r="C52" s="21" t="s">
        <v>17</v>
      </c>
      <c r="D52" s="21" t="s">
        <v>18</v>
      </c>
      <c r="E52" s="22" t="n">
        <v>1</v>
      </c>
      <c r="F52" s="20" t="s">
        <v>132</v>
      </c>
      <c r="G52" s="23" t="n">
        <v>0</v>
      </c>
      <c r="H52" s="24" t="n">
        <v>936.46</v>
      </c>
      <c r="I52" s="24" t="n">
        <v>3745.85</v>
      </c>
      <c r="J52" s="25" t="n">
        <f aca="false">SUM(G52:I52)</f>
        <v>4682.31</v>
      </c>
      <c r="K52" s="26"/>
      <c r="L52" s="26"/>
      <c r="M52" s="26"/>
      <c r="N52" s="26"/>
      <c r="O52" s="26"/>
      <c r="P52" s="26"/>
      <c r="Q52" s="26"/>
      <c r="R52" s="28"/>
      <c r="S52" s="28"/>
      <c r="T52" s="28"/>
      <c r="U52" s="28"/>
      <c r="V52" s="28"/>
      <c r="W52" s="28"/>
      <c r="X52" s="28"/>
      <c r="Y52" s="28"/>
      <c r="Z52" s="28"/>
      <c r="AA52" s="10"/>
      <c r="AB52" s="10"/>
      <c r="AC52" s="10"/>
      <c r="AD52" s="10"/>
    </row>
    <row r="53" customFormat="false" ht="14.25" hidden="false" customHeight="true" outlineLevel="0" collapsed="false">
      <c r="A53" s="20" t="s">
        <v>133</v>
      </c>
      <c r="B53" s="21" t="s">
        <v>53</v>
      </c>
      <c r="C53" s="21" t="s">
        <v>17</v>
      </c>
      <c r="D53" s="21" t="s">
        <v>18</v>
      </c>
      <c r="E53" s="22" t="n">
        <v>1</v>
      </c>
      <c r="F53" s="20" t="s">
        <v>134</v>
      </c>
      <c r="G53" s="23" t="n">
        <v>0</v>
      </c>
      <c r="H53" s="24" t="n">
        <v>936.46</v>
      </c>
      <c r="I53" s="24" t="n">
        <v>3745.85</v>
      </c>
      <c r="J53" s="25" t="n">
        <f aca="false">SUM(G53:I53)</f>
        <v>4682.31</v>
      </c>
      <c r="K53" s="26"/>
      <c r="L53" s="26"/>
      <c r="M53" s="26"/>
      <c r="N53" s="26"/>
      <c r="O53" s="26"/>
      <c r="P53" s="26"/>
      <c r="Q53" s="26"/>
      <c r="R53" s="28"/>
      <c r="S53" s="28"/>
      <c r="T53" s="28"/>
      <c r="U53" s="28"/>
      <c r="V53" s="28"/>
      <c r="W53" s="28"/>
      <c r="X53" s="28"/>
      <c r="Y53" s="28"/>
      <c r="Z53" s="28"/>
      <c r="AA53" s="10"/>
      <c r="AB53" s="10"/>
      <c r="AC53" s="10"/>
      <c r="AD53" s="10"/>
    </row>
    <row r="54" customFormat="false" ht="14.25" hidden="false" customHeight="true" outlineLevel="0" collapsed="false">
      <c r="A54" s="29" t="s">
        <v>111</v>
      </c>
      <c r="B54" s="21" t="s">
        <v>53</v>
      </c>
      <c r="C54" s="21" t="s">
        <v>17</v>
      </c>
      <c r="D54" s="21" t="s">
        <v>18</v>
      </c>
      <c r="E54" s="22" t="n">
        <v>1</v>
      </c>
      <c r="F54" s="29" t="s">
        <v>135</v>
      </c>
      <c r="G54" s="23" t="n">
        <v>0</v>
      </c>
      <c r="H54" s="24" t="n">
        <v>936.46</v>
      </c>
      <c r="I54" s="24" t="n">
        <v>3745.85</v>
      </c>
      <c r="J54" s="25" t="n">
        <f aca="false">SUM(G54:I54)</f>
        <v>4682.31</v>
      </c>
      <c r="K54" s="26"/>
      <c r="L54" s="26"/>
      <c r="M54" s="26"/>
      <c r="N54" s="26"/>
      <c r="O54" s="26"/>
      <c r="P54" s="26"/>
      <c r="Q54" s="26"/>
      <c r="R54" s="28"/>
      <c r="S54" s="28"/>
      <c r="T54" s="28"/>
      <c r="U54" s="28"/>
      <c r="V54" s="28"/>
      <c r="W54" s="28"/>
      <c r="X54" s="28"/>
      <c r="Y54" s="28"/>
      <c r="Z54" s="28"/>
      <c r="AA54" s="10"/>
      <c r="AB54" s="10"/>
      <c r="AC54" s="10"/>
      <c r="AD54" s="10"/>
    </row>
    <row r="55" customFormat="false" ht="14.25" hidden="false" customHeight="true" outlineLevel="0" collapsed="false">
      <c r="A55" s="20" t="s">
        <v>136</v>
      </c>
      <c r="B55" s="21" t="s">
        <v>57</v>
      </c>
      <c r="C55" s="21" t="s">
        <v>17</v>
      </c>
      <c r="D55" s="21" t="s">
        <v>18</v>
      </c>
      <c r="E55" s="22" t="n">
        <v>1</v>
      </c>
      <c r="F55" s="20" t="s">
        <v>137</v>
      </c>
      <c r="G55" s="23" t="n">
        <v>0</v>
      </c>
      <c r="H55" s="24" t="n">
        <v>770.75</v>
      </c>
      <c r="I55" s="24" t="n">
        <v>3083.01</v>
      </c>
      <c r="J55" s="25" t="n">
        <f aca="false">SUM(G55:I55)</f>
        <v>3853.76</v>
      </c>
      <c r="K55" s="26"/>
      <c r="L55" s="26"/>
      <c r="M55" s="26"/>
      <c r="N55" s="26"/>
      <c r="O55" s="26"/>
      <c r="P55" s="26"/>
      <c r="Q55" s="26"/>
      <c r="R55" s="28"/>
      <c r="S55" s="28"/>
      <c r="T55" s="28"/>
      <c r="U55" s="28"/>
      <c r="V55" s="28"/>
      <c r="W55" s="28"/>
      <c r="X55" s="28"/>
      <c r="Y55" s="28"/>
      <c r="Z55" s="28"/>
      <c r="AA55" s="10"/>
      <c r="AB55" s="10"/>
      <c r="AC55" s="10"/>
      <c r="AD55" s="10"/>
    </row>
    <row r="56" customFormat="false" ht="14.25" hidden="false" customHeight="true" outlineLevel="0" collapsed="false">
      <c r="A56" s="20" t="s">
        <v>138</v>
      </c>
      <c r="B56" s="21" t="s">
        <v>57</v>
      </c>
      <c r="C56" s="21" t="s">
        <v>17</v>
      </c>
      <c r="D56" s="21" t="s">
        <v>18</v>
      </c>
      <c r="E56" s="22" t="n">
        <v>1</v>
      </c>
      <c r="F56" s="20" t="s">
        <v>139</v>
      </c>
      <c r="G56" s="23" t="n">
        <v>0</v>
      </c>
      <c r="H56" s="24" t="n">
        <v>770.75</v>
      </c>
      <c r="I56" s="24" t="n">
        <v>3083.01</v>
      </c>
      <c r="J56" s="25" t="n">
        <f aca="false">SUM(G56:I56)</f>
        <v>3853.76</v>
      </c>
      <c r="K56" s="26"/>
      <c r="L56" s="26"/>
      <c r="M56" s="26"/>
      <c r="N56" s="26"/>
      <c r="O56" s="26"/>
      <c r="P56" s="26"/>
      <c r="Q56" s="26"/>
      <c r="R56" s="28"/>
      <c r="S56" s="28"/>
      <c r="T56" s="28"/>
      <c r="U56" s="28"/>
      <c r="V56" s="28"/>
      <c r="W56" s="28"/>
      <c r="X56" s="28"/>
      <c r="Y56" s="28"/>
      <c r="Z56" s="28"/>
      <c r="AA56" s="10"/>
      <c r="AB56" s="10"/>
      <c r="AC56" s="10"/>
      <c r="AD56" s="10"/>
    </row>
    <row r="57" customFormat="false" ht="14.25" hidden="false" customHeight="true" outlineLevel="0" collapsed="false">
      <c r="A57" s="20" t="s">
        <v>140</v>
      </c>
      <c r="B57" s="21" t="s">
        <v>57</v>
      </c>
      <c r="C57" s="21" t="s">
        <v>17</v>
      </c>
      <c r="D57" s="21" t="s">
        <v>27</v>
      </c>
      <c r="E57" s="22" t="n">
        <v>1</v>
      </c>
      <c r="F57" s="20" t="s">
        <v>141</v>
      </c>
      <c r="G57" s="23" t="n">
        <v>0</v>
      </c>
      <c r="H57" s="24" t="n">
        <v>0</v>
      </c>
      <c r="I57" s="24" t="n">
        <v>3083.01</v>
      </c>
      <c r="J57" s="25" t="n">
        <f aca="false">SUM(G57:I57)</f>
        <v>3083.01</v>
      </c>
      <c r="K57" s="26"/>
      <c r="L57" s="26"/>
      <c r="M57" s="26"/>
      <c r="N57" s="26"/>
      <c r="O57" s="26"/>
      <c r="P57" s="26"/>
      <c r="Q57" s="26"/>
      <c r="R57" s="28"/>
      <c r="S57" s="28"/>
      <c r="T57" s="28"/>
      <c r="U57" s="28"/>
      <c r="V57" s="28"/>
      <c r="W57" s="28"/>
      <c r="X57" s="28"/>
      <c r="Y57" s="28"/>
      <c r="Z57" s="28"/>
      <c r="AA57" s="10"/>
      <c r="AB57" s="10"/>
      <c r="AC57" s="10"/>
      <c r="AD57" s="10"/>
    </row>
    <row r="58" customFormat="false" ht="14.25" hidden="false" customHeight="true" outlineLevel="0" collapsed="false">
      <c r="A58" s="20" t="s">
        <v>136</v>
      </c>
      <c r="B58" s="21" t="s">
        <v>57</v>
      </c>
      <c r="C58" s="21" t="s">
        <v>17</v>
      </c>
      <c r="D58" s="21" t="s">
        <v>18</v>
      </c>
      <c r="E58" s="22" t="n">
        <v>1</v>
      </c>
      <c r="F58" s="20" t="s">
        <v>142</v>
      </c>
      <c r="G58" s="23" t="n">
        <v>0</v>
      </c>
      <c r="H58" s="24" t="n">
        <v>770.75</v>
      </c>
      <c r="I58" s="24" t="n">
        <v>3083.01</v>
      </c>
      <c r="J58" s="25" t="n">
        <f aca="false">SUM(G58:I58)</f>
        <v>3853.76</v>
      </c>
      <c r="K58" s="26"/>
      <c r="L58" s="26"/>
      <c r="M58" s="26"/>
      <c r="N58" s="26"/>
      <c r="O58" s="26"/>
      <c r="P58" s="26"/>
      <c r="Q58" s="26"/>
      <c r="R58" s="28"/>
      <c r="S58" s="28"/>
      <c r="T58" s="28"/>
      <c r="U58" s="28"/>
      <c r="V58" s="28"/>
      <c r="W58" s="28"/>
      <c r="X58" s="28"/>
      <c r="Y58" s="28"/>
      <c r="Z58" s="28"/>
      <c r="AA58" s="10"/>
      <c r="AB58" s="10"/>
      <c r="AC58" s="10"/>
      <c r="AD58" s="10"/>
    </row>
    <row r="59" customFormat="false" ht="14.25" hidden="false" customHeight="true" outlineLevel="0" collapsed="false">
      <c r="A59" s="20" t="s">
        <v>143</v>
      </c>
      <c r="B59" s="21" t="s">
        <v>57</v>
      </c>
      <c r="C59" s="21" t="s">
        <v>17</v>
      </c>
      <c r="D59" s="21" t="s">
        <v>18</v>
      </c>
      <c r="E59" s="22" t="n">
        <v>1</v>
      </c>
      <c r="F59" s="20" t="s">
        <v>144</v>
      </c>
      <c r="G59" s="23" t="n">
        <v>0</v>
      </c>
      <c r="H59" s="24" t="n">
        <v>770.75</v>
      </c>
      <c r="I59" s="24" t="n">
        <v>3083.01</v>
      </c>
      <c r="J59" s="25" t="n">
        <f aca="false">SUM(G59:I59)</f>
        <v>3853.76</v>
      </c>
      <c r="K59" s="26"/>
      <c r="L59" s="26"/>
      <c r="M59" s="26"/>
      <c r="N59" s="26"/>
      <c r="O59" s="26"/>
      <c r="P59" s="26"/>
      <c r="Q59" s="26"/>
      <c r="R59" s="28"/>
      <c r="S59" s="28"/>
      <c r="T59" s="28"/>
      <c r="U59" s="28"/>
      <c r="V59" s="28"/>
      <c r="W59" s="28"/>
      <c r="X59" s="28"/>
      <c r="Y59" s="28"/>
      <c r="Z59" s="28"/>
      <c r="AA59" s="10"/>
      <c r="AB59" s="10"/>
      <c r="AC59" s="10"/>
      <c r="AD59" s="10"/>
    </row>
    <row r="60" customFormat="false" ht="14.25" hidden="false" customHeight="true" outlineLevel="0" collapsed="false">
      <c r="A60" s="20" t="s">
        <v>145</v>
      </c>
      <c r="B60" s="21" t="s">
        <v>57</v>
      </c>
      <c r="C60" s="21" t="s">
        <v>17</v>
      </c>
      <c r="D60" s="21" t="s">
        <v>18</v>
      </c>
      <c r="E60" s="22" t="n">
        <v>1</v>
      </c>
      <c r="F60" s="20" t="s">
        <v>358</v>
      </c>
      <c r="G60" s="23" t="n">
        <v>0</v>
      </c>
      <c r="H60" s="24" t="n">
        <v>770.75</v>
      </c>
      <c r="I60" s="24" t="n">
        <v>3083.01</v>
      </c>
      <c r="J60" s="25" t="n">
        <f aca="false">SUM(G60:I60)</f>
        <v>3853.76</v>
      </c>
      <c r="K60" s="26"/>
      <c r="L60" s="26"/>
      <c r="M60" s="26"/>
      <c r="N60" s="26"/>
      <c r="O60" s="26"/>
      <c r="P60" s="26"/>
      <c r="Q60" s="26"/>
      <c r="R60" s="28"/>
      <c r="S60" s="28"/>
      <c r="T60" s="28"/>
      <c r="U60" s="28"/>
      <c r="V60" s="28"/>
      <c r="W60" s="28"/>
      <c r="X60" s="28"/>
      <c r="Y60" s="28"/>
      <c r="Z60" s="28"/>
      <c r="AA60" s="10"/>
      <c r="AB60" s="10"/>
      <c r="AC60" s="10"/>
      <c r="AD60" s="10"/>
    </row>
    <row r="61" customFormat="false" ht="14.25" hidden="false" customHeight="true" outlineLevel="0" collapsed="false">
      <c r="A61" s="29" t="s">
        <v>147</v>
      </c>
      <c r="B61" s="21" t="s">
        <v>57</v>
      </c>
      <c r="C61" s="21" t="s">
        <v>17</v>
      </c>
      <c r="D61" s="21" t="s">
        <v>18</v>
      </c>
      <c r="E61" s="22" t="n">
        <v>1</v>
      </c>
      <c r="F61" s="29" t="s">
        <v>148</v>
      </c>
      <c r="G61" s="23" t="n">
        <v>0</v>
      </c>
      <c r="H61" s="24" t="n">
        <v>770.75</v>
      </c>
      <c r="I61" s="24" t="n">
        <v>3083.01</v>
      </c>
      <c r="J61" s="25" t="n">
        <f aca="false">SUM(G61:I61)</f>
        <v>3853.76</v>
      </c>
      <c r="K61" s="26"/>
      <c r="L61" s="26"/>
      <c r="M61" s="26"/>
      <c r="N61" s="26"/>
      <c r="O61" s="26"/>
      <c r="P61" s="26"/>
      <c r="Q61" s="26"/>
      <c r="R61" s="28"/>
      <c r="S61" s="28"/>
      <c r="T61" s="28"/>
      <c r="U61" s="28"/>
      <c r="V61" s="28"/>
      <c r="W61" s="28"/>
      <c r="X61" s="28"/>
      <c r="Y61" s="28"/>
      <c r="Z61" s="28"/>
      <c r="AA61" s="10"/>
      <c r="AB61" s="10"/>
      <c r="AC61" s="10"/>
      <c r="AD61" s="10"/>
    </row>
    <row r="62" customFormat="false" ht="14.25" hidden="false" customHeight="true" outlineLevel="0" collapsed="false">
      <c r="A62" s="20" t="s">
        <v>136</v>
      </c>
      <c r="B62" s="21" t="s">
        <v>57</v>
      </c>
      <c r="C62" s="21" t="s">
        <v>17</v>
      </c>
      <c r="D62" s="21" t="s">
        <v>18</v>
      </c>
      <c r="E62" s="22" t="n">
        <v>1</v>
      </c>
      <c r="F62" s="20" t="s">
        <v>149</v>
      </c>
      <c r="G62" s="23" t="n">
        <v>0</v>
      </c>
      <c r="H62" s="24" t="n">
        <v>770.75</v>
      </c>
      <c r="I62" s="24" t="n">
        <v>3083.01</v>
      </c>
      <c r="J62" s="25" t="n">
        <f aca="false">SUM(G62:I62)</f>
        <v>3853.76</v>
      </c>
      <c r="K62" s="26"/>
      <c r="L62" s="26"/>
      <c r="M62" s="26"/>
      <c r="N62" s="26"/>
      <c r="O62" s="26"/>
      <c r="P62" s="26"/>
      <c r="Q62" s="26"/>
      <c r="R62" s="28"/>
      <c r="S62" s="28"/>
      <c r="T62" s="28"/>
      <c r="U62" s="28"/>
      <c r="V62" s="28"/>
      <c r="W62" s="28"/>
      <c r="X62" s="28"/>
      <c r="Y62" s="28"/>
      <c r="Z62" s="28"/>
      <c r="AA62" s="10"/>
      <c r="AB62" s="10"/>
      <c r="AC62" s="10"/>
      <c r="AD62" s="10"/>
    </row>
    <row r="63" customFormat="false" ht="14.25" hidden="false" customHeight="true" outlineLevel="0" collapsed="false">
      <c r="A63" s="20" t="s">
        <v>150</v>
      </c>
      <c r="B63" s="21" t="s">
        <v>57</v>
      </c>
      <c r="C63" s="21" t="s">
        <v>17</v>
      </c>
      <c r="D63" s="21" t="s">
        <v>18</v>
      </c>
      <c r="E63" s="22" t="n">
        <v>1</v>
      </c>
      <c r="F63" s="20" t="s">
        <v>151</v>
      </c>
      <c r="G63" s="23" t="n">
        <v>0</v>
      </c>
      <c r="H63" s="24" t="n">
        <v>770.75</v>
      </c>
      <c r="I63" s="24" t="n">
        <v>3083.01</v>
      </c>
      <c r="J63" s="25" t="n">
        <f aca="false">SUM(G63:I63)</f>
        <v>3853.76</v>
      </c>
      <c r="K63" s="26"/>
      <c r="L63" s="26"/>
      <c r="M63" s="26"/>
      <c r="N63" s="26"/>
      <c r="O63" s="26"/>
      <c r="P63" s="26"/>
      <c r="Q63" s="26"/>
      <c r="R63" s="28"/>
      <c r="S63" s="28"/>
      <c r="T63" s="28"/>
      <c r="U63" s="28"/>
      <c r="V63" s="28"/>
      <c r="W63" s="28"/>
      <c r="X63" s="28"/>
      <c r="Y63" s="28"/>
      <c r="Z63" s="28"/>
      <c r="AA63" s="10"/>
      <c r="AB63" s="10"/>
      <c r="AC63" s="10"/>
      <c r="AD63" s="10"/>
    </row>
    <row r="64" customFormat="false" ht="14.25" hidden="false" customHeight="true" outlineLevel="0" collapsed="false">
      <c r="A64" s="20" t="s">
        <v>140</v>
      </c>
      <c r="B64" s="21" t="s">
        <v>57</v>
      </c>
      <c r="C64" s="21" t="s">
        <v>17</v>
      </c>
      <c r="D64" s="21" t="s">
        <v>18</v>
      </c>
      <c r="E64" s="22" t="n">
        <v>1</v>
      </c>
      <c r="F64" s="20" t="s">
        <v>152</v>
      </c>
      <c r="G64" s="23" t="n">
        <v>0</v>
      </c>
      <c r="H64" s="24" t="n">
        <v>770.75</v>
      </c>
      <c r="I64" s="24" t="n">
        <v>3083.01</v>
      </c>
      <c r="J64" s="25" t="n">
        <f aca="false">SUM(G64:I64)</f>
        <v>3853.76</v>
      </c>
      <c r="K64" s="26"/>
      <c r="L64" s="26"/>
      <c r="M64" s="26"/>
      <c r="N64" s="26"/>
      <c r="O64" s="26"/>
      <c r="P64" s="26"/>
      <c r="Q64" s="26"/>
      <c r="R64" s="28"/>
      <c r="S64" s="28"/>
      <c r="T64" s="28"/>
      <c r="U64" s="28"/>
      <c r="V64" s="28"/>
      <c r="W64" s="28"/>
      <c r="X64" s="28"/>
      <c r="Y64" s="28"/>
      <c r="Z64" s="28"/>
      <c r="AA64" s="10"/>
      <c r="AB64" s="10"/>
      <c r="AC64" s="10"/>
      <c r="AD64" s="10"/>
    </row>
    <row r="65" customFormat="false" ht="14.25" hidden="false" customHeight="true" outlineLevel="0" collapsed="false">
      <c r="A65" s="20" t="s">
        <v>153</v>
      </c>
      <c r="B65" s="21" t="s">
        <v>61</v>
      </c>
      <c r="C65" s="21" t="s">
        <v>17</v>
      </c>
      <c r="D65" s="21" t="s">
        <v>18</v>
      </c>
      <c r="E65" s="22" t="n">
        <v>1</v>
      </c>
      <c r="F65" s="20" t="s">
        <v>154</v>
      </c>
      <c r="G65" s="23" t="n">
        <v>0</v>
      </c>
      <c r="H65" s="24" t="n">
        <v>500.99</v>
      </c>
      <c r="I65" s="24" t="n">
        <v>2003.96</v>
      </c>
      <c r="J65" s="25" t="n">
        <f aca="false">SUM(G65:I65)</f>
        <v>2504.95</v>
      </c>
      <c r="K65" s="26"/>
      <c r="L65" s="26"/>
      <c r="M65" s="26"/>
      <c r="N65" s="26"/>
      <c r="O65" s="26"/>
      <c r="P65" s="26"/>
      <c r="Q65" s="26"/>
      <c r="R65" s="28"/>
      <c r="S65" s="28"/>
      <c r="T65" s="28"/>
      <c r="U65" s="28"/>
      <c r="V65" s="28"/>
      <c r="W65" s="28"/>
      <c r="X65" s="28"/>
      <c r="Y65" s="28"/>
      <c r="Z65" s="28"/>
      <c r="AA65" s="10"/>
      <c r="AB65" s="10"/>
      <c r="AC65" s="10"/>
      <c r="AD65" s="10"/>
    </row>
    <row r="66" customFormat="false" ht="14.25" hidden="false" customHeight="true" outlineLevel="0" collapsed="false">
      <c r="A66" s="20" t="s">
        <v>155</v>
      </c>
      <c r="B66" s="21" t="s">
        <v>61</v>
      </c>
      <c r="C66" s="21" t="s">
        <v>17</v>
      </c>
      <c r="D66" s="21" t="s">
        <v>18</v>
      </c>
      <c r="E66" s="22" t="n">
        <v>1</v>
      </c>
      <c r="F66" s="20" t="s">
        <v>156</v>
      </c>
      <c r="G66" s="23" t="n">
        <v>0</v>
      </c>
      <c r="H66" s="24" t="n">
        <v>500.99</v>
      </c>
      <c r="I66" s="24" t="n">
        <v>2003.96</v>
      </c>
      <c r="J66" s="25" t="n">
        <f aca="false">SUM(G66:I66)</f>
        <v>2504.95</v>
      </c>
      <c r="K66" s="26"/>
      <c r="L66" s="26"/>
      <c r="M66" s="26"/>
      <c r="N66" s="26"/>
      <c r="O66" s="26"/>
      <c r="P66" s="26"/>
      <c r="Q66" s="26"/>
      <c r="R66" s="28"/>
      <c r="S66" s="28"/>
      <c r="T66" s="28"/>
      <c r="U66" s="28"/>
      <c r="V66" s="28"/>
      <c r="W66" s="28"/>
      <c r="X66" s="28"/>
      <c r="Y66" s="28"/>
      <c r="Z66" s="28"/>
      <c r="AA66" s="10"/>
      <c r="AB66" s="10"/>
      <c r="AC66" s="10"/>
      <c r="AD66" s="10"/>
    </row>
    <row r="67" customFormat="false" ht="14.25" hidden="false" customHeight="true" outlineLevel="0" collapsed="false">
      <c r="A67" s="20" t="s">
        <v>157</v>
      </c>
      <c r="B67" s="37" t="s">
        <v>61</v>
      </c>
      <c r="C67" s="37" t="s">
        <v>17</v>
      </c>
      <c r="D67" s="37" t="s">
        <v>18</v>
      </c>
      <c r="E67" s="22" t="n">
        <v>1</v>
      </c>
      <c r="F67" s="20" t="s">
        <v>158</v>
      </c>
      <c r="G67" s="39" t="n">
        <v>0</v>
      </c>
      <c r="H67" s="40" t="n">
        <v>500.99</v>
      </c>
      <c r="I67" s="40" t="n">
        <v>2003.96</v>
      </c>
      <c r="J67" s="41" t="n">
        <f aca="false">SUM(G67:I67)</f>
        <v>2504.95</v>
      </c>
      <c r="K67" s="12"/>
      <c r="L67" s="12"/>
      <c r="M67" s="12"/>
      <c r="N67" s="12"/>
      <c r="O67" s="12"/>
      <c r="P67" s="12"/>
      <c r="Q67" s="12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</row>
    <row r="68" customFormat="false" ht="14.25" hidden="false" customHeight="true" outlineLevel="0" collapsed="false">
      <c r="A68" s="20" t="s">
        <v>159</v>
      </c>
      <c r="B68" s="21" t="s">
        <v>61</v>
      </c>
      <c r="C68" s="21" t="s">
        <v>17</v>
      </c>
      <c r="D68" s="21" t="s">
        <v>18</v>
      </c>
      <c r="E68" s="22" t="n">
        <v>1</v>
      </c>
      <c r="F68" s="20" t="s">
        <v>160</v>
      </c>
      <c r="G68" s="23" t="n">
        <v>0</v>
      </c>
      <c r="H68" s="24" t="n">
        <v>500.99</v>
      </c>
      <c r="I68" s="24" t="n">
        <v>2003.96</v>
      </c>
      <c r="J68" s="25" t="n">
        <f aca="false">SUM(G68:I68)</f>
        <v>2504.95</v>
      </c>
      <c r="K68" s="26"/>
      <c r="L68" s="26"/>
      <c r="M68" s="26"/>
      <c r="N68" s="26"/>
      <c r="O68" s="26"/>
      <c r="P68" s="26"/>
      <c r="Q68" s="26"/>
      <c r="R68" s="28"/>
      <c r="S68" s="28"/>
      <c r="T68" s="28"/>
      <c r="U68" s="28"/>
      <c r="V68" s="28"/>
      <c r="W68" s="28"/>
      <c r="X68" s="28"/>
      <c r="Y68" s="28"/>
      <c r="Z68" s="28"/>
      <c r="AA68" s="10"/>
      <c r="AB68" s="10"/>
      <c r="AC68" s="10"/>
      <c r="AD68" s="10"/>
    </row>
    <row r="69" customFormat="false" ht="14.25" hidden="false" customHeight="true" outlineLevel="0" collapsed="false">
      <c r="A69" s="20" t="s">
        <v>161</v>
      </c>
      <c r="B69" s="21" t="s">
        <v>61</v>
      </c>
      <c r="C69" s="21" t="s">
        <v>17</v>
      </c>
      <c r="D69" s="21" t="s">
        <v>18</v>
      </c>
      <c r="E69" s="22" t="n">
        <v>1</v>
      </c>
      <c r="F69" s="20" t="s">
        <v>162</v>
      </c>
      <c r="G69" s="23" t="n">
        <v>0</v>
      </c>
      <c r="H69" s="24" t="n">
        <v>500.99</v>
      </c>
      <c r="I69" s="24" t="n">
        <v>2003.96</v>
      </c>
      <c r="J69" s="25" t="n">
        <f aca="false">SUM(G69:I69)</f>
        <v>2504.95</v>
      </c>
      <c r="K69" s="26"/>
      <c r="L69" s="26"/>
      <c r="M69" s="26"/>
      <c r="N69" s="26"/>
      <c r="O69" s="26"/>
      <c r="P69" s="26"/>
      <c r="Q69" s="26"/>
      <c r="R69" s="28"/>
      <c r="S69" s="28"/>
      <c r="T69" s="28"/>
      <c r="U69" s="28"/>
      <c r="V69" s="28"/>
      <c r="W69" s="28"/>
      <c r="X69" s="28"/>
      <c r="Y69" s="28"/>
      <c r="Z69" s="28"/>
      <c r="AA69" s="10"/>
      <c r="AB69" s="10"/>
      <c r="AC69" s="10"/>
      <c r="AD69" s="10"/>
    </row>
    <row r="70" customFormat="false" ht="14.25" hidden="false" customHeight="true" outlineLevel="0" collapsed="false">
      <c r="A70" s="20" t="s">
        <v>159</v>
      </c>
      <c r="B70" s="21" t="s">
        <v>61</v>
      </c>
      <c r="C70" s="21" t="s">
        <v>17</v>
      </c>
      <c r="D70" s="21" t="s">
        <v>18</v>
      </c>
      <c r="E70" s="22" t="n">
        <v>1</v>
      </c>
      <c r="F70" s="20" t="s">
        <v>163</v>
      </c>
      <c r="G70" s="23" t="n">
        <v>0</v>
      </c>
      <c r="H70" s="24" t="n">
        <v>500.99</v>
      </c>
      <c r="I70" s="24" t="n">
        <v>2003.96</v>
      </c>
      <c r="J70" s="25" t="n">
        <f aca="false">SUM(G70:I70)</f>
        <v>2504.95</v>
      </c>
      <c r="K70" s="26"/>
      <c r="L70" s="26"/>
      <c r="M70" s="26"/>
      <c r="N70" s="26"/>
      <c r="O70" s="26"/>
      <c r="P70" s="26"/>
      <c r="Q70" s="26"/>
      <c r="R70" s="28"/>
      <c r="S70" s="28"/>
      <c r="T70" s="28"/>
      <c r="U70" s="28"/>
      <c r="V70" s="28"/>
      <c r="W70" s="28"/>
      <c r="X70" s="28"/>
      <c r="Y70" s="28"/>
      <c r="Z70" s="28"/>
      <c r="AA70" s="10"/>
      <c r="AB70" s="10"/>
      <c r="AC70" s="10"/>
      <c r="AD70" s="10"/>
    </row>
    <row r="71" customFormat="false" ht="14.25" hidden="false" customHeight="true" outlineLevel="0" collapsed="false">
      <c r="A71" s="20" t="s">
        <v>164</v>
      </c>
      <c r="B71" s="21" t="s">
        <v>61</v>
      </c>
      <c r="C71" s="21" t="s">
        <v>17</v>
      </c>
      <c r="D71" s="21" t="s">
        <v>18</v>
      </c>
      <c r="E71" s="22" t="n">
        <v>1</v>
      </c>
      <c r="F71" s="20" t="s">
        <v>165</v>
      </c>
      <c r="G71" s="23" t="n">
        <v>0</v>
      </c>
      <c r="H71" s="24" t="n">
        <v>500.99</v>
      </c>
      <c r="I71" s="24" t="n">
        <v>2003.96</v>
      </c>
      <c r="J71" s="25" t="n">
        <f aca="false">SUM(G71:I71)</f>
        <v>2504.95</v>
      </c>
      <c r="K71" s="26"/>
      <c r="L71" s="26"/>
      <c r="M71" s="26"/>
      <c r="N71" s="26"/>
      <c r="O71" s="26"/>
      <c r="P71" s="26"/>
      <c r="Q71" s="26"/>
      <c r="R71" s="28"/>
      <c r="S71" s="28"/>
      <c r="T71" s="28"/>
      <c r="U71" s="28"/>
      <c r="V71" s="28"/>
      <c r="W71" s="28"/>
      <c r="X71" s="28"/>
      <c r="Y71" s="28"/>
      <c r="Z71" s="28"/>
      <c r="AA71" s="10"/>
      <c r="AB71" s="10"/>
      <c r="AC71" s="10"/>
      <c r="AD71" s="10"/>
    </row>
    <row r="72" customFormat="false" ht="14.25" hidden="false" customHeight="true" outlineLevel="0" collapsed="false">
      <c r="A72" s="20" t="s">
        <v>153</v>
      </c>
      <c r="B72" s="21" t="s">
        <v>61</v>
      </c>
      <c r="C72" s="21" t="s">
        <v>17</v>
      </c>
      <c r="D72" s="21" t="s">
        <v>18</v>
      </c>
      <c r="E72" s="22" t="n">
        <v>1</v>
      </c>
      <c r="F72" s="29" t="s">
        <v>359</v>
      </c>
      <c r="G72" s="23" t="n">
        <v>0</v>
      </c>
      <c r="H72" s="24" t="n">
        <v>500.99</v>
      </c>
      <c r="I72" s="24" t="n">
        <v>2003.96</v>
      </c>
      <c r="J72" s="25" t="n">
        <f aca="false">SUM(G72:I72)</f>
        <v>2504.95</v>
      </c>
      <c r="K72" s="26"/>
      <c r="L72" s="26"/>
      <c r="M72" s="26"/>
      <c r="N72" s="26"/>
      <c r="O72" s="26"/>
      <c r="P72" s="26"/>
      <c r="Q72" s="26"/>
      <c r="R72" s="28"/>
      <c r="S72" s="28"/>
      <c r="T72" s="28"/>
      <c r="U72" s="28"/>
      <c r="V72" s="28"/>
      <c r="W72" s="28"/>
      <c r="X72" s="28"/>
      <c r="Y72" s="28"/>
      <c r="Z72" s="28"/>
      <c r="AA72" s="10"/>
      <c r="AB72" s="10"/>
      <c r="AC72" s="10"/>
      <c r="AD72" s="10"/>
    </row>
    <row r="73" customFormat="false" ht="14.25" hidden="false" customHeight="true" outlineLevel="0" collapsed="false">
      <c r="A73" s="20" t="s">
        <v>157</v>
      </c>
      <c r="B73" s="21" t="s">
        <v>61</v>
      </c>
      <c r="C73" s="21" t="s">
        <v>17</v>
      </c>
      <c r="D73" s="21" t="s">
        <v>18</v>
      </c>
      <c r="E73" s="22" t="n">
        <v>1</v>
      </c>
      <c r="F73" s="20" t="s">
        <v>167</v>
      </c>
      <c r="G73" s="23" t="n">
        <v>0</v>
      </c>
      <c r="H73" s="24" t="n">
        <v>500.99</v>
      </c>
      <c r="I73" s="24" t="n">
        <v>2003.96</v>
      </c>
      <c r="J73" s="25" t="n">
        <f aca="false">SUM(G73:I73)</f>
        <v>2504.95</v>
      </c>
      <c r="K73" s="26"/>
      <c r="L73" s="26"/>
      <c r="M73" s="26"/>
      <c r="N73" s="26"/>
      <c r="O73" s="26"/>
      <c r="P73" s="26"/>
      <c r="Q73" s="26"/>
      <c r="R73" s="28"/>
      <c r="S73" s="28"/>
      <c r="T73" s="28"/>
      <c r="U73" s="28"/>
      <c r="V73" s="28"/>
      <c r="W73" s="28"/>
      <c r="X73" s="28"/>
      <c r="Y73" s="28"/>
      <c r="Z73" s="28"/>
      <c r="AA73" s="10"/>
      <c r="AB73" s="10"/>
      <c r="AC73" s="10"/>
      <c r="AD73" s="10"/>
    </row>
    <row r="74" customFormat="false" ht="14.25" hidden="false" customHeight="true" outlineLevel="0" collapsed="false">
      <c r="A74" s="20" t="s">
        <v>157</v>
      </c>
      <c r="B74" s="21" t="s">
        <v>61</v>
      </c>
      <c r="C74" s="21" t="s">
        <v>17</v>
      </c>
      <c r="D74" s="21" t="s">
        <v>18</v>
      </c>
      <c r="E74" s="22" t="n">
        <v>1</v>
      </c>
      <c r="F74" s="20" t="s">
        <v>168</v>
      </c>
      <c r="G74" s="23" t="n">
        <v>0</v>
      </c>
      <c r="H74" s="24" t="n">
        <v>500.99</v>
      </c>
      <c r="I74" s="24" t="n">
        <v>2003.96</v>
      </c>
      <c r="J74" s="25" t="n">
        <f aca="false">SUM(G74:I74)</f>
        <v>2504.95</v>
      </c>
      <c r="K74" s="26"/>
      <c r="L74" s="26"/>
      <c r="M74" s="26"/>
      <c r="N74" s="26"/>
      <c r="O74" s="26"/>
      <c r="P74" s="26"/>
      <c r="Q74" s="26"/>
      <c r="R74" s="28"/>
      <c r="S74" s="28"/>
      <c r="T74" s="28"/>
      <c r="U74" s="28"/>
      <c r="V74" s="28"/>
      <c r="W74" s="28"/>
      <c r="X74" s="28"/>
      <c r="Y74" s="28"/>
      <c r="Z74" s="28"/>
      <c r="AA74" s="10"/>
      <c r="AB74" s="10"/>
      <c r="AC74" s="10"/>
      <c r="AD74" s="10"/>
    </row>
    <row r="75" customFormat="false" ht="14.25" hidden="false" customHeight="true" outlineLevel="0" collapsed="false">
      <c r="A75" s="20" t="s">
        <v>169</v>
      </c>
      <c r="B75" s="21" t="s">
        <v>61</v>
      </c>
      <c r="C75" s="21" t="s">
        <v>17</v>
      </c>
      <c r="D75" s="21" t="s">
        <v>18</v>
      </c>
      <c r="E75" s="22" t="n">
        <v>1</v>
      </c>
      <c r="F75" s="20" t="s">
        <v>170</v>
      </c>
      <c r="G75" s="23" t="n">
        <v>0</v>
      </c>
      <c r="H75" s="24" t="n">
        <v>500.99</v>
      </c>
      <c r="I75" s="24" t="n">
        <v>2003.96</v>
      </c>
      <c r="J75" s="25" t="n">
        <f aca="false">SUM(G75:I75)</f>
        <v>2504.95</v>
      </c>
      <c r="K75" s="26"/>
      <c r="L75" s="26"/>
      <c r="M75" s="26"/>
      <c r="N75" s="26"/>
      <c r="O75" s="26"/>
      <c r="P75" s="26"/>
      <c r="Q75" s="26"/>
      <c r="R75" s="28"/>
      <c r="S75" s="28"/>
      <c r="T75" s="28"/>
      <c r="U75" s="28"/>
      <c r="V75" s="28"/>
      <c r="W75" s="28"/>
      <c r="X75" s="28"/>
      <c r="Y75" s="28"/>
      <c r="Z75" s="28"/>
      <c r="AA75" s="10"/>
      <c r="AB75" s="10"/>
      <c r="AC75" s="10"/>
      <c r="AD75" s="10"/>
    </row>
    <row r="76" customFormat="false" ht="14.25" hidden="false" customHeight="true" outlineLevel="0" collapsed="false">
      <c r="A76" s="20" t="s">
        <v>102</v>
      </c>
      <c r="B76" s="21" t="s">
        <v>65</v>
      </c>
      <c r="C76" s="21" t="s">
        <v>17</v>
      </c>
      <c r="D76" s="21" t="s">
        <v>18</v>
      </c>
      <c r="E76" s="87" t="n">
        <v>1</v>
      </c>
      <c r="F76" s="20" t="s">
        <v>171</v>
      </c>
      <c r="G76" s="23" t="n">
        <v>0</v>
      </c>
      <c r="H76" s="24" t="n">
        <v>269.76</v>
      </c>
      <c r="I76" s="24" t="n">
        <v>1079.06</v>
      </c>
      <c r="J76" s="25" t="n">
        <f aca="false">SUM(G76:I76)</f>
        <v>1348.82</v>
      </c>
      <c r="K76" s="26"/>
      <c r="L76" s="26"/>
      <c r="M76" s="26"/>
      <c r="N76" s="26"/>
      <c r="O76" s="26"/>
      <c r="P76" s="26"/>
      <c r="Q76" s="26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</row>
    <row r="77" customFormat="false" ht="14.25" hidden="false" customHeight="true" outlineLevel="0" collapsed="false">
      <c r="A77" s="81" t="s">
        <v>177</v>
      </c>
      <c r="B77" s="82" t="s">
        <v>65</v>
      </c>
      <c r="C77" s="82" t="s">
        <v>17</v>
      </c>
      <c r="D77" s="82" t="s">
        <v>91</v>
      </c>
      <c r="E77" s="83" t="n">
        <v>1</v>
      </c>
      <c r="F77" s="81"/>
      <c r="G77" s="23" t="n">
        <v>0</v>
      </c>
      <c r="H77" s="24" t="n">
        <v>269.76</v>
      </c>
      <c r="I77" s="24" t="n">
        <v>1079.06</v>
      </c>
      <c r="J77" s="108" t="n">
        <f aca="false">SUM(G77:I77)</f>
        <v>1348.82</v>
      </c>
      <c r="K77" s="26"/>
      <c r="L77" s="26"/>
      <c r="M77" s="26"/>
      <c r="N77" s="26"/>
      <c r="O77" s="26"/>
      <c r="P77" s="26"/>
      <c r="Q77" s="26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</row>
    <row r="78" customFormat="false" ht="14.25" hidden="false" customHeight="true" outlineLevel="0" collapsed="false">
      <c r="A78" s="81" t="s">
        <v>177</v>
      </c>
      <c r="B78" s="82" t="s">
        <v>65</v>
      </c>
      <c r="C78" s="82" t="s">
        <v>17</v>
      </c>
      <c r="D78" s="82" t="s">
        <v>91</v>
      </c>
      <c r="E78" s="83" t="n">
        <v>1</v>
      </c>
      <c r="F78" s="81"/>
      <c r="G78" s="23" t="n">
        <v>0</v>
      </c>
      <c r="H78" s="24" t="n">
        <v>269.76</v>
      </c>
      <c r="I78" s="24" t="n">
        <v>1079.06</v>
      </c>
      <c r="J78" s="25" t="n">
        <f aca="false">SUM(G78:I78)</f>
        <v>1348.82</v>
      </c>
      <c r="K78" s="26"/>
      <c r="L78" s="26"/>
      <c r="M78" s="26"/>
      <c r="N78" s="26"/>
      <c r="O78" s="26"/>
      <c r="P78" s="26"/>
      <c r="Q78" s="26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</row>
    <row r="79" customFormat="false" ht="14.25" hidden="false" customHeight="true" outlineLevel="0" collapsed="false">
      <c r="A79" s="20" t="s">
        <v>102</v>
      </c>
      <c r="B79" s="21" t="s">
        <v>65</v>
      </c>
      <c r="C79" s="21" t="s">
        <v>17</v>
      </c>
      <c r="D79" s="21" t="s">
        <v>18</v>
      </c>
      <c r="E79" s="22" t="n">
        <v>1</v>
      </c>
      <c r="F79" s="20" t="s">
        <v>176</v>
      </c>
      <c r="G79" s="23" t="n">
        <v>0</v>
      </c>
      <c r="H79" s="24" t="n">
        <v>269.76</v>
      </c>
      <c r="I79" s="24" t="n">
        <v>1079.06</v>
      </c>
      <c r="J79" s="25" t="n">
        <f aca="false">SUM(G79:I79)</f>
        <v>1348.82</v>
      </c>
      <c r="K79" s="26"/>
      <c r="L79" s="26"/>
      <c r="M79" s="26"/>
      <c r="N79" s="26"/>
      <c r="O79" s="26"/>
      <c r="P79" s="26"/>
      <c r="Q79" s="26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</row>
    <row r="80" customFormat="false" ht="14.25" hidden="false" customHeight="true" outlineLevel="0" collapsed="false">
      <c r="A80" s="20" t="s">
        <v>177</v>
      </c>
      <c r="B80" s="37" t="s">
        <v>65</v>
      </c>
      <c r="C80" s="37" t="s">
        <v>17</v>
      </c>
      <c r="D80" s="37" t="s">
        <v>18</v>
      </c>
      <c r="E80" s="87" t="n">
        <v>1</v>
      </c>
      <c r="F80" s="20" t="s">
        <v>178</v>
      </c>
      <c r="G80" s="39" t="n">
        <v>0</v>
      </c>
      <c r="H80" s="40" t="n">
        <v>269.76</v>
      </c>
      <c r="I80" s="40" t="n">
        <v>1079.06</v>
      </c>
      <c r="J80" s="108" t="n">
        <f aca="false">SUM(G80:I80)</f>
        <v>1348.82</v>
      </c>
      <c r="K80" s="26"/>
      <c r="L80" s="26"/>
      <c r="M80" s="26"/>
      <c r="N80" s="26"/>
      <c r="O80" s="26"/>
      <c r="P80" s="26"/>
      <c r="Q80" s="26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</row>
    <row r="81" customFormat="false" ht="14.25" hidden="false" customHeight="true" outlineLevel="0" collapsed="false">
      <c r="A81" s="20" t="s">
        <v>177</v>
      </c>
      <c r="B81" s="37" t="s">
        <v>65</v>
      </c>
      <c r="C81" s="37" t="s">
        <v>17</v>
      </c>
      <c r="D81" s="37" t="s">
        <v>18</v>
      </c>
      <c r="E81" s="87" t="n">
        <v>1</v>
      </c>
      <c r="F81" s="20" t="s">
        <v>179</v>
      </c>
      <c r="G81" s="39" t="n">
        <v>0</v>
      </c>
      <c r="H81" s="40" t="n">
        <v>269.76</v>
      </c>
      <c r="I81" s="40" t="n">
        <v>1079.06</v>
      </c>
      <c r="J81" s="108" t="n">
        <f aca="false">SUM(G81:I81)</f>
        <v>1348.82</v>
      </c>
      <c r="K81" s="26"/>
      <c r="L81" s="26"/>
      <c r="M81" s="26"/>
      <c r="N81" s="26"/>
      <c r="O81" s="26"/>
      <c r="P81" s="26"/>
      <c r="Q81" s="26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</row>
    <row r="82" customFormat="false" ht="14.25" hidden="false" customHeight="true" outlineLevel="0" collapsed="false">
      <c r="A82" s="20" t="s">
        <v>180</v>
      </c>
      <c r="B82" s="37" t="s">
        <v>65</v>
      </c>
      <c r="C82" s="37" t="s">
        <v>17</v>
      </c>
      <c r="D82" s="37" t="s">
        <v>18</v>
      </c>
      <c r="E82" s="87" t="n">
        <v>1</v>
      </c>
      <c r="F82" s="20" t="s">
        <v>181</v>
      </c>
      <c r="G82" s="39" t="n">
        <v>0</v>
      </c>
      <c r="H82" s="40" t="n">
        <v>269.76</v>
      </c>
      <c r="I82" s="40" t="n">
        <v>1079.06</v>
      </c>
      <c r="J82" s="108" t="n">
        <f aca="false">SUM(G82:I82)</f>
        <v>1348.82</v>
      </c>
      <c r="K82" s="26"/>
      <c r="L82" s="26"/>
      <c r="M82" s="26"/>
      <c r="N82" s="26"/>
      <c r="O82" s="26"/>
      <c r="P82" s="26"/>
      <c r="Q82" s="26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</row>
    <row r="83" customFormat="false" ht="14.25" hidden="false" customHeight="true" outlineLevel="0" collapsed="false">
      <c r="A83" s="29" t="s">
        <v>102</v>
      </c>
      <c r="B83" s="21" t="s">
        <v>65</v>
      </c>
      <c r="C83" s="21" t="s">
        <v>17</v>
      </c>
      <c r="D83" s="21" t="s">
        <v>18</v>
      </c>
      <c r="E83" s="87" t="n">
        <v>1</v>
      </c>
      <c r="F83" s="29" t="s">
        <v>182</v>
      </c>
      <c r="G83" s="23" t="n">
        <v>0</v>
      </c>
      <c r="H83" s="24" t="n">
        <v>269.76</v>
      </c>
      <c r="I83" s="24" t="n">
        <v>1079.06</v>
      </c>
      <c r="J83" s="108" t="n">
        <f aca="false">SUM(G83:I83)</f>
        <v>1348.82</v>
      </c>
      <c r="K83" s="26"/>
      <c r="L83" s="26"/>
      <c r="M83" s="26"/>
      <c r="N83" s="26"/>
      <c r="O83" s="26"/>
      <c r="P83" s="26"/>
      <c r="Q83" s="26"/>
      <c r="R83" s="28"/>
      <c r="S83" s="28"/>
      <c r="T83" s="28"/>
      <c r="U83" s="28"/>
      <c r="V83" s="28"/>
      <c r="W83" s="28"/>
      <c r="X83" s="28"/>
      <c r="Y83" s="28"/>
      <c r="Z83" s="28"/>
      <c r="AA83" s="10"/>
      <c r="AB83" s="10"/>
      <c r="AC83" s="10"/>
      <c r="AD83" s="10"/>
    </row>
    <row r="84" customFormat="false" ht="14.25" hidden="false" customHeight="true" outlineLevel="0" collapsed="false">
      <c r="A84" s="81" t="s">
        <v>64</v>
      </c>
      <c r="B84" s="82" t="s">
        <v>65</v>
      </c>
      <c r="C84" s="82" t="s">
        <v>17</v>
      </c>
      <c r="D84" s="82" t="s">
        <v>91</v>
      </c>
      <c r="E84" s="83" t="n">
        <v>1</v>
      </c>
      <c r="F84" s="81"/>
      <c r="G84" s="84" t="n">
        <v>0</v>
      </c>
      <c r="H84" s="40" t="n">
        <v>269.76</v>
      </c>
      <c r="I84" s="40" t="n">
        <v>1079.06</v>
      </c>
      <c r="J84" s="108" t="n">
        <f aca="false">SUM(G84:I84)</f>
        <v>1348.82</v>
      </c>
      <c r="K84" s="26"/>
      <c r="L84" s="26"/>
      <c r="M84" s="26"/>
      <c r="N84" s="26"/>
      <c r="O84" s="26"/>
      <c r="P84" s="26"/>
      <c r="Q84" s="26"/>
      <c r="R84" s="28"/>
      <c r="S84" s="28"/>
      <c r="T84" s="28"/>
      <c r="U84" s="28"/>
      <c r="V84" s="28"/>
      <c r="W84" s="28"/>
      <c r="X84" s="28"/>
      <c r="Y84" s="28"/>
      <c r="Z84" s="28"/>
      <c r="AA84" s="10"/>
      <c r="AB84" s="10"/>
      <c r="AC84" s="10"/>
      <c r="AD84" s="10"/>
    </row>
    <row r="85" customFormat="false" ht="14.25" hidden="false" customHeight="true" outlineLevel="0" collapsed="false">
      <c r="A85" s="81" t="s">
        <v>64</v>
      </c>
      <c r="B85" s="82" t="s">
        <v>65</v>
      </c>
      <c r="C85" s="82" t="s">
        <v>17</v>
      </c>
      <c r="D85" s="82" t="s">
        <v>91</v>
      </c>
      <c r="E85" s="83" t="n">
        <v>1</v>
      </c>
      <c r="F85" s="81"/>
      <c r="G85" s="84" t="n">
        <v>0</v>
      </c>
      <c r="H85" s="40" t="n">
        <v>269.76</v>
      </c>
      <c r="I85" s="40" t="n">
        <v>1079.06</v>
      </c>
      <c r="J85" s="108" t="n">
        <f aca="false">SUM(G85:I85)</f>
        <v>1348.82</v>
      </c>
      <c r="K85" s="26"/>
      <c r="L85" s="26"/>
      <c r="M85" s="26"/>
      <c r="N85" s="26"/>
      <c r="O85" s="26"/>
      <c r="P85" s="26"/>
      <c r="Q85" s="26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</row>
    <row r="86" customFormat="false" ht="14.25" hidden="false" customHeight="true" outlineLevel="0" collapsed="false">
      <c r="A86" s="81" t="s">
        <v>64</v>
      </c>
      <c r="B86" s="82" t="s">
        <v>65</v>
      </c>
      <c r="C86" s="82" t="s">
        <v>17</v>
      </c>
      <c r="D86" s="82" t="s">
        <v>91</v>
      </c>
      <c r="E86" s="83" t="n">
        <v>1</v>
      </c>
      <c r="F86" s="81"/>
      <c r="G86" s="84" t="n">
        <v>0</v>
      </c>
      <c r="H86" s="40" t="n">
        <v>269.76</v>
      </c>
      <c r="I86" s="40" t="n">
        <v>1079.06</v>
      </c>
      <c r="J86" s="108" t="n">
        <f aca="false">SUM(G86:I86)</f>
        <v>1348.82</v>
      </c>
      <c r="K86" s="26"/>
      <c r="L86" s="26"/>
      <c r="M86" s="26"/>
      <c r="N86" s="26"/>
      <c r="O86" s="26"/>
      <c r="P86" s="26"/>
      <c r="Q86" s="26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</row>
    <row r="87" customFormat="false" ht="14.25" hidden="false" customHeight="true" outlineLevel="0" collapsed="false">
      <c r="A87" s="48" t="s">
        <v>195</v>
      </c>
      <c r="B87" s="48" t="s">
        <v>196</v>
      </c>
      <c r="C87" s="49" t="s">
        <v>197</v>
      </c>
      <c r="D87" s="49" t="s">
        <v>198</v>
      </c>
      <c r="E87" s="50" t="s">
        <v>199</v>
      </c>
      <c r="F87" s="51"/>
      <c r="G87" s="50" t="s">
        <v>200</v>
      </c>
      <c r="H87" s="50" t="s">
        <v>201</v>
      </c>
      <c r="I87" s="50" t="s">
        <v>202</v>
      </c>
      <c r="J87" s="50" t="s">
        <v>203</v>
      </c>
      <c r="K87" s="26"/>
      <c r="L87" s="26"/>
      <c r="M87" s="26"/>
      <c r="N87" s="26"/>
      <c r="O87" s="26"/>
      <c r="P87" s="26"/>
      <c r="Q87" s="26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</row>
    <row r="88" customFormat="false" ht="14.25" hidden="false" customHeight="true" outlineLevel="0" collapsed="false">
      <c r="A88" s="52" t="s">
        <v>204</v>
      </c>
      <c r="B88" s="53" t="s">
        <v>16</v>
      </c>
      <c r="C88" s="54" t="n">
        <f aca="false">SUMIFS($E$7:$E$86,$B$7:$B$86,"DAS",$D$7:$D$86,"&lt;&gt;VAGO")</f>
        <v>4</v>
      </c>
      <c r="D88" s="54" t="n">
        <f aca="false">SUMIFS($E$7:$E$86,$B$7:$B$86,"DAS",$D$7:$D$86,"VAGO")</f>
        <v>0</v>
      </c>
      <c r="E88" s="54" t="n">
        <f aca="false">C88+D88</f>
        <v>4</v>
      </c>
      <c r="F88" s="55"/>
      <c r="G88" s="25" t="n">
        <f aca="false">SUMIF($B$7:$B$86,"DAS",$G$7:$G$86)</f>
        <v>0</v>
      </c>
      <c r="H88" s="25" t="n">
        <f aca="false">SUMIF($B$7:$B$86,"DAS",$H$7:$H$86)</f>
        <v>6542.4</v>
      </c>
      <c r="I88" s="25" t="n">
        <f aca="false">SUMIF($B$7:$B$86,"DAS",$I$7:$I$86)</f>
        <v>38233.6</v>
      </c>
      <c r="J88" s="25" t="n">
        <f aca="false">SUMIF($B$7:$B$86,"DAS",$J$7:$J$86)</f>
        <v>44776</v>
      </c>
      <c r="K88" s="56"/>
      <c r="L88" s="56"/>
      <c r="M88" s="56"/>
      <c r="N88" s="56"/>
      <c r="O88" s="56"/>
      <c r="P88" s="56"/>
      <c r="Q88" s="56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</row>
    <row r="89" customFormat="false" ht="14.25" hidden="false" customHeight="true" outlineLevel="0" collapsed="false">
      <c r="A89" s="52" t="s">
        <v>205</v>
      </c>
      <c r="B89" s="53" t="s">
        <v>206</v>
      </c>
      <c r="C89" s="54" t="n">
        <f aca="false">SUMIFS($E$7:$E$86,$B$7:$B$86,"DAS-1",$D$7:$D$86,"&lt;&gt;VAGO")</f>
        <v>0</v>
      </c>
      <c r="D89" s="54" t="n">
        <f aca="false">SUMIFS($E$7:$E$86,$B$7:$B$86,"DAS-1",$D$7:$D$86,"VAGO")</f>
        <v>0</v>
      </c>
      <c r="E89" s="54" t="n">
        <f aca="false">C89+D89</f>
        <v>0</v>
      </c>
      <c r="F89" s="57"/>
      <c r="G89" s="25" t="n">
        <f aca="false">SUMIF($B$7:$B$86,"DAS-1",$G$7:$G$86)</f>
        <v>0</v>
      </c>
      <c r="H89" s="25" t="n">
        <f aca="false">SUMIF($B$7:$B$86,"DAS-1",$H$7:$H$86)</f>
        <v>0</v>
      </c>
      <c r="I89" s="25" t="n">
        <f aca="false">SUMIF($B$7:$B$86,"DAS-1",$I$7:$I$86)</f>
        <v>0</v>
      </c>
      <c r="J89" s="25" t="n">
        <f aca="false">SUMIF($B$7:$B$86,"DAS-1",$J$7:$J$86)</f>
        <v>0</v>
      </c>
      <c r="K89" s="56"/>
      <c r="L89" s="56"/>
      <c r="M89" s="56"/>
      <c r="N89" s="56"/>
      <c r="O89" s="56"/>
      <c r="P89" s="56"/>
      <c r="Q89" s="56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</row>
    <row r="90" customFormat="false" ht="14.25" hidden="false" customHeight="true" outlineLevel="0" collapsed="false">
      <c r="A90" s="52" t="s">
        <v>207</v>
      </c>
      <c r="B90" s="53" t="s">
        <v>34</v>
      </c>
      <c r="C90" s="54" t="n">
        <f aca="false">SUMIFS($E$7:$E$86,$B$7:$B$86,"DAS-2",$D$7:$D$86,"&lt;&gt;VAGO")</f>
        <v>6</v>
      </c>
      <c r="D90" s="54" t="n">
        <f aca="false">SUMIFS($E$7:$E$86,$B$7:$B$86,"DAS-2",$D$7:$D$86,"VAGO")</f>
        <v>0</v>
      </c>
      <c r="E90" s="54" t="n">
        <f aca="false">C90+D90</f>
        <v>6</v>
      </c>
      <c r="F90" s="57"/>
      <c r="G90" s="25" t="n">
        <f aca="false">SUMIF($B$7:$B$86,"DAS-2",$G$7:$G$86)</f>
        <v>0</v>
      </c>
      <c r="H90" s="25" t="n">
        <f aca="false">SUMIF($B$7:$B$86,"DAS-2",$H$7:$H$86)</f>
        <v>8478.25</v>
      </c>
      <c r="I90" s="25" t="n">
        <f aca="false">SUMIF($B$7:$B$86,"DAS-2",$I$7:$I$86)</f>
        <v>40695.72</v>
      </c>
      <c r="J90" s="25" t="n">
        <f aca="false">SUMIF($B$7:$B$86,"DAS-2",$J$7:$J$86)</f>
        <v>49173.97</v>
      </c>
      <c r="K90" s="56"/>
      <c r="L90" s="56"/>
      <c r="M90" s="56"/>
      <c r="N90" s="56"/>
      <c r="O90" s="56"/>
      <c r="P90" s="56"/>
      <c r="Q90" s="56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</row>
    <row r="91" customFormat="false" ht="14.25" hidden="false" customHeight="true" outlineLevel="0" collapsed="false">
      <c r="A91" s="52" t="s">
        <v>208</v>
      </c>
      <c r="B91" s="53" t="s">
        <v>209</v>
      </c>
      <c r="C91" s="54" t="n">
        <f aca="false">SUMIFS($E$7:$E$86,$B$7:$B$86,"DAS-3",$D$7:$D$86,"&lt;&gt;VAGO")</f>
        <v>0</v>
      </c>
      <c r="D91" s="54" t="n">
        <f aca="false">SUMIFS($E$7:$E$86,$B$7:$B$86,"DAS-3",$D$7:$D$86,"VAGO")</f>
        <v>0</v>
      </c>
      <c r="E91" s="54" t="n">
        <f aca="false">C91+D91</f>
        <v>0</v>
      </c>
      <c r="F91" s="57"/>
      <c r="G91" s="25" t="n">
        <f aca="false">SUMIF($B$7:$B$86,"DAS-3",$G$7:$G$86)</f>
        <v>0</v>
      </c>
      <c r="H91" s="25" t="n">
        <f aca="false">SUMIF($B$7:$B$86,"DAS-3",$H$7:$H$86)</f>
        <v>0</v>
      </c>
      <c r="I91" s="25" t="n">
        <f aca="false">SUMIF($B$7:$B$86,"DAS-3",$I$7:$I$86)</f>
        <v>0</v>
      </c>
      <c r="J91" s="25" t="n">
        <f aca="false">SUMIF($B$7:$B$86,"DAS-3",$J$7:$J$86)</f>
        <v>0</v>
      </c>
      <c r="K91" s="56"/>
      <c r="L91" s="56"/>
      <c r="M91" s="56"/>
      <c r="N91" s="56"/>
      <c r="O91" s="56"/>
      <c r="P91" s="56"/>
      <c r="Q91" s="56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</row>
    <row r="92" customFormat="false" ht="14.25" hidden="false" customHeight="true" outlineLevel="0" collapsed="false">
      <c r="A92" s="58" t="s">
        <v>210</v>
      </c>
      <c r="B92" s="53" t="s">
        <v>45</v>
      </c>
      <c r="C92" s="54" t="n">
        <f aca="false">SUMIFS($E$7:$E$86,$B$7:$B$86,"DAS-4",$D$7:$D$86,"&lt;&gt;VAGO")</f>
        <v>11</v>
      </c>
      <c r="D92" s="54" t="n">
        <f aca="false">SUMIFS($E$7:$E$86,$B$7:$B$86,"DAS-4",$D$7:$D$86,"VAGO")</f>
        <v>0</v>
      </c>
      <c r="E92" s="54" t="n">
        <f aca="false">C92+D92</f>
        <v>11</v>
      </c>
      <c r="F92" s="59"/>
      <c r="G92" s="25" t="n">
        <f aca="false">SUMIF($B$7:$B$86,"DAS-4",$G$7:$G$86)</f>
        <v>0</v>
      </c>
      <c r="H92" s="25" t="n">
        <f aca="false">SUMIF($B$7:$B$86,"DAS-4",$H$7:$H$86)</f>
        <v>10251.02</v>
      </c>
      <c r="I92" s="25" t="n">
        <f aca="false">SUMIF($B$7:$B$86,"DAS-4",$I$7:$I$86)</f>
        <v>56727.31</v>
      </c>
      <c r="J92" s="25" t="n">
        <f aca="false">SUMIF($B$7:$B$86,"DAS-4",$J$7:$J$86)</f>
        <v>66978.33</v>
      </c>
      <c r="K92" s="56"/>
      <c r="L92" s="56"/>
      <c r="M92" s="56"/>
      <c r="N92" s="56"/>
      <c r="O92" s="56"/>
      <c r="P92" s="56"/>
      <c r="Q92" s="56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</row>
    <row r="93" customFormat="false" ht="14.25" hidden="false" customHeight="true" outlineLevel="0" collapsed="false">
      <c r="A93" s="58" t="s">
        <v>211</v>
      </c>
      <c r="B93" s="53" t="s">
        <v>49</v>
      </c>
      <c r="C93" s="54" t="n">
        <f aca="false">SUMIFS($E$7:$E$86,$B$7:$B$86,"DAS-5",$D$7:$D$86,"&lt;&gt;VAGO")</f>
        <v>4</v>
      </c>
      <c r="D93" s="54" t="n">
        <f aca="false">SUMIFS($E$7:$E$86,$B$7:$B$86,"DAS-5",$D$7:$D$86,"VAGO")</f>
        <v>1</v>
      </c>
      <c r="E93" s="54" t="n">
        <f aca="false">C93+D93</f>
        <v>5</v>
      </c>
      <c r="F93" s="59"/>
      <c r="G93" s="25" t="n">
        <f aca="false">SUMIF($B$7:$B$86,"DAS-5",$G$7:$G$86)</f>
        <v>0</v>
      </c>
      <c r="H93" s="25" t="n">
        <f aca="false">SUMIF($B$7:$B$86,"DAS-5",$H$7:$H$86)</f>
        <v>5395.25</v>
      </c>
      <c r="I93" s="25" t="n">
        <f aca="false">SUMIF($B$7:$B$86,"DAS-5",$I$7:$I$86)</f>
        <v>21581.05</v>
      </c>
      <c r="J93" s="25" t="n">
        <f aca="false">SUMIF($B$7:$B$86,"DAS-5",$J$7:$J$86)</f>
        <v>26976.3</v>
      </c>
      <c r="K93" s="56"/>
      <c r="L93" s="56"/>
      <c r="M93" s="56"/>
      <c r="N93" s="56"/>
      <c r="O93" s="56"/>
      <c r="P93" s="56"/>
      <c r="Q93" s="56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</row>
    <row r="94" customFormat="false" ht="14.25" hidden="false" customHeight="true" outlineLevel="0" collapsed="false">
      <c r="A94" s="58" t="s">
        <v>212</v>
      </c>
      <c r="B94" s="53" t="s">
        <v>53</v>
      </c>
      <c r="C94" s="54" t="n">
        <f aca="false">SUMIFS($E$7:$E$86,$B$7:$B$86,"CAA-1",$D$7:$D$86,"&lt;&gt;VAGO")</f>
        <v>21</v>
      </c>
      <c r="D94" s="54" t="n">
        <f aca="false">SUMIFS($E$7:$E$86,$B$7:$B$86,"CAA-1",$D$7:$D$86,"VAGO")</f>
        <v>1</v>
      </c>
      <c r="E94" s="54" t="n">
        <f aca="false">C94+D94</f>
        <v>22</v>
      </c>
      <c r="F94" s="59"/>
      <c r="G94" s="25" t="n">
        <f aca="false">SUMIF($B$7:$B$86,"CAA-1",$G$7:$G$86)</f>
        <v>0</v>
      </c>
      <c r="H94" s="25" t="n">
        <f aca="false">SUMIF($B$7:$B$86,"CAA-1",$H$7:$H$86)</f>
        <v>20602.12</v>
      </c>
      <c r="I94" s="25" t="n">
        <f aca="false">SUMIF($B$7:$B$86,"CAA-1",$I$7:$I$86)</f>
        <v>82408.7</v>
      </c>
      <c r="J94" s="25" t="n">
        <f aca="false">SUMIF($B$7:$B$86,"CAA-1",$J$7:$J$86)</f>
        <v>103010.82</v>
      </c>
      <c r="K94" s="56"/>
      <c r="L94" s="56"/>
      <c r="M94" s="56"/>
      <c r="N94" s="56"/>
      <c r="O94" s="56"/>
      <c r="P94" s="56"/>
      <c r="Q94" s="56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</row>
    <row r="95" customFormat="false" ht="14.25" hidden="false" customHeight="true" outlineLevel="0" collapsed="false">
      <c r="A95" s="58" t="s">
        <v>213</v>
      </c>
      <c r="B95" s="53" t="s">
        <v>57</v>
      </c>
      <c r="C95" s="54" t="n">
        <f aca="false">SUMIFS($E$7:$E$86,$B$7:$B$86,"CAA-2",$D$7:$D$86,"&lt;&gt;VAGO")</f>
        <v>10</v>
      </c>
      <c r="D95" s="54" t="n">
        <f aca="false">SUMIFS($E$7:$E$86,$B$7:$B$86,"CAA-2",$D$7:$D$86,"VAGO")</f>
        <v>0</v>
      </c>
      <c r="E95" s="54" t="n">
        <f aca="false">C95+D95</f>
        <v>10</v>
      </c>
      <c r="F95" s="59"/>
      <c r="G95" s="25" t="n">
        <f aca="false">SUMIF($B$7:$B$86,"CAA-2",$G$7:$G$86)</f>
        <v>0</v>
      </c>
      <c r="H95" s="25" t="n">
        <f aca="false">SUMIF($B$7:$B$86,"CAA-2",$H$7:$H$86)</f>
        <v>6936.75</v>
      </c>
      <c r="I95" s="25" t="n">
        <f aca="false">SUMIF($B$7:$B$86,"CAA-2",$I$7:$I$86)</f>
        <v>30830.1</v>
      </c>
      <c r="J95" s="25" t="n">
        <f aca="false">SUMIF($B$7:$B$86,"CAA-2",$J$7:$J$86)</f>
        <v>37766.85</v>
      </c>
      <c r="K95" s="56"/>
      <c r="L95" s="56"/>
      <c r="M95" s="56"/>
      <c r="N95" s="56"/>
      <c r="O95" s="56"/>
      <c r="P95" s="56"/>
      <c r="Q95" s="56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</row>
    <row r="96" customFormat="false" ht="14.25" hidden="false" customHeight="true" outlineLevel="0" collapsed="false">
      <c r="A96" s="58" t="s">
        <v>214</v>
      </c>
      <c r="B96" s="53" t="s">
        <v>61</v>
      </c>
      <c r="C96" s="54" t="n">
        <f aca="false">SUMIFS($E$7:$E$86,$B$7:$B$86,"CAA-3",$D$7:$D$86,"&lt;&gt;VAGO")</f>
        <v>11</v>
      </c>
      <c r="D96" s="54" t="n">
        <f aca="false">SUMIFS($E$7:$E$86,$B$7:$B$86,"CAA-3",$D$7:$D$86,"VAGO")</f>
        <v>0</v>
      </c>
      <c r="E96" s="54" t="n">
        <f aca="false">C96+D96</f>
        <v>11</v>
      </c>
      <c r="F96" s="57"/>
      <c r="G96" s="25" t="n">
        <f aca="false">SUMIF($B$7:$B$86,"CAA-3",$G$7:$G$86)</f>
        <v>0</v>
      </c>
      <c r="H96" s="25" t="n">
        <f aca="false">SUMIF($B$7:$B$86,"CAA-3",$H$7:$H$86)</f>
        <v>5510.89</v>
      </c>
      <c r="I96" s="25" t="n">
        <f aca="false">SUMIF($B$7:$B$86,"CAA-3",$I$7:$I$86)</f>
        <v>22043.56</v>
      </c>
      <c r="J96" s="25" t="n">
        <f aca="false">SUMIF($B$7:$B$86,"CAA-3",$J$7:$J$86)</f>
        <v>27554.45</v>
      </c>
      <c r="K96" s="56"/>
      <c r="L96" s="56"/>
      <c r="M96" s="56"/>
      <c r="N96" s="56"/>
      <c r="O96" s="56"/>
      <c r="P96" s="56"/>
      <c r="Q96" s="56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</row>
    <row r="97" customFormat="false" ht="14.25" hidden="false" customHeight="true" outlineLevel="0" collapsed="false">
      <c r="A97" s="58" t="s">
        <v>215</v>
      </c>
      <c r="B97" s="53" t="s">
        <v>216</v>
      </c>
      <c r="C97" s="54" t="n">
        <f aca="false">SUMIFS($E$7:$E$86,$B$7:$B$86,"CAA-4",$D$7:$D$86,"&lt;&gt;VAGO")</f>
        <v>0</v>
      </c>
      <c r="D97" s="54" t="n">
        <f aca="false">SUMIFS($E$7:$E$86,$B$7:$B$86,"CAA-4",$D$7:$D$86,"VAGO")</f>
        <v>0</v>
      </c>
      <c r="E97" s="54" t="n">
        <f aca="false">C97+D97</f>
        <v>0</v>
      </c>
      <c r="F97" s="57"/>
      <c r="G97" s="25" t="n">
        <f aca="false">SUMIF($B$7:$B$86,"CAA-4",$G$7:$G$86)</f>
        <v>0</v>
      </c>
      <c r="H97" s="25" t="n">
        <f aca="false">SUMIF($B$7:$B$86,"CAA-4",$H$7:$H$86)</f>
        <v>0</v>
      </c>
      <c r="I97" s="25" t="n">
        <f aca="false">SUMIF($B$7:$B$86,"CAA-4",$I$7:$I$86)</f>
        <v>0</v>
      </c>
      <c r="J97" s="25" t="n">
        <f aca="false">SUMIF($B$7:$B$86,"CAA-4",$J$7:$J$86)</f>
        <v>0</v>
      </c>
      <c r="K97" s="56"/>
      <c r="L97" s="56"/>
      <c r="M97" s="56"/>
      <c r="N97" s="56"/>
      <c r="O97" s="56"/>
      <c r="P97" s="56"/>
      <c r="Q97" s="56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</row>
    <row r="98" customFormat="false" ht="14.25" hidden="false" customHeight="true" outlineLevel="0" collapsed="false">
      <c r="A98" s="58" t="s">
        <v>217</v>
      </c>
      <c r="B98" s="53" t="s">
        <v>65</v>
      </c>
      <c r="C98" s="54" t="n">
        <f aca="false">SUMIFS($E$7:$E$86,$B$7:$B$86,"CAA-5",$D$7:$D$86,"&lt;&gt;VAGO")</f>
        <v>6</v>
      </c>
      <c r="D98" s="54" t="n">
        <f aca="false">SUMIFS($E$7:$E$86,$B$7:$B$86,"CAA-5",$D$7:$D$86,"VAGO")</f>
        <v>5</v>
      </c>
      <c r="E98" s="54" t="n">
        <f aca="false">C98+D98</f>
        <v>11</v>
      </c>
      <c r="F98" s="57"/>
      <c r="G98" s="25" t="n">
        <f aca="false">SUMIF($B$7:$B$86,"CAA-5",$G$7:$G$86)</f>
        <v>0</v>
      </c>
      <c r="H98" s="25" t="n">
        <f aca="false">SUMIF($B$7:$B$86,"CAA-5",$H$7:$H$86)</f>
        <v>2967.36</v>
      </c>
      <c r="I98" s="25" t="n">
        <f aca="false">SUMIF($B$7:$B$86,"CAA-5",$I$7:$I$86)</f>
        <v>11869.66</v>
      </c>
      <c r="J98" s="25" t="n">
        <f aca="false">SUMIF($B$7:$B$86,"CAA-5",$J$7:$J$86)</f>
        <v>14837.02</v>
      </c>
      <c r="K98" s="56"/>
      <c r="L98" s="56"/>
      <c r="M98" s="56"/>
      <c r="N98" s="56"/>
      <c r="O98" s="56"/>
      <c r="P98" s="56"/>
      <c r="Q98" s="56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</row>
    <row r="99" customFormat="false" ht="14.25" hidden="false" customHeight="true" outlineLevel="0" collapsed="false">
      <c r="A99" s="60" t="s">
        <v>218</v>
      </c>
      <c r="B99" s="61"/>
      <c r="C99" s="50" t="n">
        <f aca="false">SUM(C88:C98)</f>
        <v>73</v>
      </c>
      <c r="D99" s="50" t="n">
        <f aca="false">SUM(D88:D98)</f>
        <v>7</v>
      </c>
      <c r="E99" s="50" t="n">
        <f aca="false">SUM(E88:E98)</f>
        <v>80</v>
      </c>
      <c r="F99" s="61"/>
      <c r="G99" s="62" t="n">
        <f aca="false">SUM(G88:G98)</f>
        <v>0</v>
      </c>
      <c r="H99" s="62" t="n">
        <f aca="false">SUM(H88:H98)</f>
        <v>66684.04</v>
      </c>
      <c r="I99" s="62" t="n">
        <f aca="false">SUM(I88:I98)</f>
        <v>304389.7</v>
      </c>
      <c r="J99" s="62" t="n">
        <f aca="false">SUM(J88:J98)</f>
        <v>371073.74</v>
      </c>
      <c r="K99" s="56"/>
      <c r="L99" s="56"/>
      <c r="M99" s="56"/>
      <c r="N99" s="56"/>
      <c r="O99" s="56"/>
      <c r="P99" s="56"/>
      <c r="Q99" s="56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</row>
    <row r="100" customFormat="false" ht="45.75" hidden="false" customHeight="true" outlineLevel="0" collapsed="false">
      <c r="A100" s="56"/>
      <c r="B100" s="56"/>
      <c r="C100" s="56"/>
      <c r="D100" s="56"/>
      <c r="E100" s="56"/>
      <c r="F100" s="56"/>
      <c r="G100" s="56"/>
      <c r="H100" s="26"/>
      <c r="I100" s="26"/>
      <c r="J100" s="63"/>
      <c r="K100" s="56"/>
      <c r="L100" s="56"/>
      <c r="M100" s="56"/>
      <c r="N100" s="56"/>
      <c r="O100" s="56"/>
      <c r="P100" s="56"/>
      <c r="Q100" s="56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</row>
    <row r="101" customFormat="false" ht="15" hidden="false" customHeight="true" outlineLevel="0" collapsed="false">
      <c r="A101" s="11" t="s">
        <v>219</v>
      </c>
      <c r="B101" s="11"/>
      <c r="C101" s="11"/>
      <c r="D101" s="11"/>
      <c r="E101" s="11"/>
      <c r="F101" s="11"/>
      <c r="G101" s="11"/>
      <c r="H101" s="11"/>
      <c r="I101" s="11"/>
      <c r="J101" s="56"/>
      <c r="K101" s="12"/>
      <c r="L101" s="56"/>
      <c r="M101" s="56"/>
      <c r="N101" s="56"/>
      <c r="O101" s="56"/>
      <c r="P101" s="56"/>
      <c r="Q101" s="56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</row>
    <row r="102" customFormat="false" ht="14.25" hidden="false" customHeight="true" outlineLevel="0" collapsed="false">
      <c r="A102" s="11" t="s">
        <v>220</v>
      </c>
      <c r="B102" s="11" t="s">
        <v>221</v>
      </c>
      <c r="C102" s="11" t="s">
        <v>222</v>
      </c>
      <c r="D102" s="11" t="s">
        <v>223</v>
      </c>
      <c r="E102" s="11" t="s">
        <v>224</v>
      </c>
      <c r="F102" s="11" t="s">
        <v>225</v>
      </c>
      <c r="G102" s="11" t="s">
        <v>226</v>
      </c>
      <c r="H102" s="11" t="s">
        <v>227</v>
      </c>
      <c r="I102" s="11" t="s">
        <v>228</v>
      </c>
      <c r="J102" s="64"/>
      <c r="K102" s="12"/>
      <c r="L102" s="64"/>
      <c r="M102" s="64"/>
      <c r="N102" s="64"/>
      <c r="O102" s="64"/>
      <c r="P102" s="64"/>
      <c r="Q102" s="64"/>
      <c r="R102" s="19"/>
      <c r="S102" s="19"/>
      <c r="T102" s="19"/>
      <c r="U102" s="19"/>
      <c r="V102" s="19"/>
      <c r="W102" s="19"/>
      <c r="X102" s="19"/>
      <c r="Y102" s="19"/>
      <c r="Z102" s="19"/>
      <c r="AA102" s="19"/>
      <c r="AB102" s="19"/>
      <c r="AC102" s="19"/>
      <c r="AD102" s="19"/>
    </row>
    <row r="103" customFormat="false" ht="14.25" hidden="false" customHeight="true" outlineLevel="0" collapsed="false">
      <c r="A103" s="65"/>
      <c r="B103" s="37"/>
      <c r="C103" s="21"/>
      <c r="D103" s="21"/>
      <c r="E103" s="53" t="n">
        <v>0</v>
      </c>
      <c r="F103" s="66"/>
      <c r="G103" s="24" t="n">
        <v>0</v>
      </c>
      <c r="H103" s="24" t="n">
        <v>0</v>
      </c>
      <c r="I103" s="25" t="n">
        <f aca="false">SUM(G103:H103)</f>
        <v>0</v>
      </c>
      <c r="J103" s="56"/>
      <c r="K103" s="26"/>
      <c r="L103" s="26"/>
      <c r="M103" s="26"/>
      <c r="N103" s="26"/>
      <c r="O103" s="26"/>
      <c r="P103" s="26"/>
      <c r="Q103" s="26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</row>
    <row r="104" customFormat="false" ht="14.25" hidden="false" customHeight="true" outlineLevel="0" collapsed="false">
      <c r="A104" s="65"/>
      <c r="B104" s="37"/>
      <c r="C104" s="21"/>
      <c r="D104" s="21"/>
      <c r="E104" s="53" t="n">
        <v>0</v>
      </c>
      <c r="F104" s="66"/>
      <c r="G104" s="24" t="n">
        <v>0</v>
      </c>
      <c r="H104" s="24" t="n">
        <v>0</v>
      </c>
      <c r="I104" s="25" t="n">
        <f aca="false">SUM(G104:H104)</f>
        <v>0</v>
      </c>
      <c r="J104" s="56"/>
      <c r="K104" s="26"/>
      <c r="L104" s="26"/>
      <c r="M104" s="26"/>
      <c r="N104" s="26"/>
      <c r="O104" s="26"/>
      <c r="P104" s="26"/>
      <c r="Q104" s="26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</row>
    <row r="105" customFormat="false" ht="14.25" hidden="false" customHeight="true" outlineLevel="0" collapsed="false">
      <c r="A105" s="65"/>
      <c r="B105" s="37"/>
      <c r="C105" s="21"/>
      <c r="D105" s="21"/>
      <c r="E105" s="53" t="n">
        <v>0</v>
      </c>
      <c r="F105" s="65"/>
      <c r="G105" s="24" t="n">
        <v>0</v>
      </c>
      <c r="H105" s="24" t="n">
        <v>0</v>
      </c>
      <c r="I105" s="25" t="n">
        <f aca="false">SUM(G105:H105)</f>
        <v>0</v>
      </c>
      <c r="J105" s="56"/>
      <c r="K105" s="26"/>
      <c r="L105" s="26"/>
      <c r="M105" s="26"/>
      <c r="N105" s="26"/>
      <c r="O105" s="26"/>
      <c r="P105" s="26"/>
      <c r="Q105" s="26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</row>
    <row r="106" customFormat="false" ht="14.25" hidden="false" customHeight="true" outlineLevel="0" collapsed="false">
      <c r="A106" s="65"/>
      <c r="B106" s="37"/>
      <c r="C106" s="21"/>
      <c r="D106" s="21"/>
      <c r="E106" s="53" t="n">
        <v>0</v>
      </c>
      <c r="F106" s="65"/>
      <c r="G106" s="24" t="n">
        <v>0</v>
      </c>
      <c r="H106" s="24" t="n">
        <v>0</v>
      </c>
      <c r="I106" s="25" t="n">
        <f aca="false">SUM(G106:H106)</f>
        <v>0</v>
      </c>
      <c r="J106" s="56"/>
      <c r="K106" s="26"/>
      <c r="L106" s="26"/>
      <c r="M106" s="26"/>
      <c r="N106" s="26"/>
      <c r="O106" s="26"/>
      <c r="P106" s="26"/>
      <c r="Q106" s="26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</row>
    <row r="107" customFormat="false" ht="14.25" hidden="false" customHeight="true" outlineLevel="0" collapsed="false">
      <c r="A107" s="65"/>
      <c r="B107" s="37"/>
      <c r="C107" s="21"/>
      <c r="D107" s="21"/>
      <c r="E107" s="53" t="n">
        <v>0</v>
      </c>
      <c r="F107" s="65"/>
      <c r="G107" s="24" t="n">
        <v>0</v>
      </c>
      <c r="H107" s="24" t="n">
        <v>0</v>
      </c>
      <c r="I107" s="25" t="n">
        <f aca="false">SUM(G107:H107)</f>
        <v>0</v>
      </c>
      <c r="J107" s="56"/>
      <c r="K107" s="26"/>
      <c r="L107" s="26"/>
      <c r="M107" s="26"/>
      <c r="N107" s="26"/>
      <c r="O107" s="26"/>
      <c r="P107" s="26"/>
      <c r="Q107" s="26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</row>
    <row r="108" customFormat="false" ht="14.25" hidden="false" customHeight="true" outlineLevel="0" collapsed="false">
      <c r="A108" s="65"/>
      <c r="B108" s="37"/>
      <c r="C108" s="21"/>
      <c r="D108" s="21"/>
      <c r="E108" s="53" t="n">
        <v>0</v>
      </c>
      <c r="F108" s="65"/>
      <c r="G108" s="24" t="n">
        <v>0</v>
      </c>
      <c r="H108" s="24" t="n">
        <v>0</v>
      </c>
      <c r="I108" s="25" t="n">
        <f aca="false">SUM(G108:H108)</f>
        <v>0</v>
      </c>
      <c r="J108" s="56"/>
      <c r="K108" s="26"/>
      <c r="L108" s="26"/>
      <c r="M108" s="26"/>
      <c r="N108" s="26"/>
      <c r="O108" s="26"/>
      <c r="P108" s="26"/>
      <c r="Q108" s="26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</row>
    <row r="109" customFormat="false" ht="14.25" hidden="false" customHeight="true" outlineLevel="0" collapsed="false">
      <c r="A109" s="65"/>
      <c r="B109" s="37"/>
      <c r="C109" s="21"/>
      <c r="D109" s="21"/>
      <c r="E109" s="53" t="n">
        <v>0</v>
      </c>
      <c r="F109" s="65"/>
      <c r="G109" s="24" t="n">
        <v>0</v>
      </c>
      <c r="H109" s="24" t="n">
        <v>0</v>
      </c>
      <c r="I109" s="25" t="n">
        <f aca="false">SUM(G109:H109)</f>
        <v>0</v>
      </c>
      <c r="J109" s="56"/>
      <c r="K109" s="26"/>
      <c r="L109" s="26"/>
      <c r="M109" s="26"/>
      <c r="N109" s="26"/>
      <c r="O109" s="26"/>
      <c r="P109" s="26"/>
      <c r="Q109" s="26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</row>
    <row r="110" customFormat="false" ht="14.25" hidden="false" customHeight="true" outlineLevel="0" collapsed="false">
      <c r="A110" s="65"/>
      <c r="B110" s="37"/>
      <c r="C110" s="21"/>
      <c r="D110" s="21"/>
      <c r="E110" s="53" t="n">
        <v>0</v>
      </c>
      <c r="F110" s="65"/>
      <c r="G110" s="24" t="n">
        <v>0</v>
      </c>
      <c r="H110" s="24" t="n">
        <v>0</v>
      </c>
      <c r="I110" s="25" t="n">
        <f aca="false">SUM(G110:H110)</f>
        <v>0</v>
      </c>
      <c r="J110" s="56"/>
      <c r="K110" s="26"/>
      <c r="L110" s="26"/>
      <c r="M110" s="26"/>
      <c r="N110" s="26"/>
      <c r="O110" s="26"/>
      <c r="P110" s="26"/>
      <c r="Q110" s="26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</row>
    <row r="111" customFormat="false" ht="14.25" hidden="false" customHeight="true" outlineLevel="0" collapsed="false">
      <c r="A111" s="65"/>
      <c r="B111" s="37"/>
      <c r="C111" s="21"/>
      <c r="D111" s="21"/>
      <c r="E111" s="53" t="n">
        <v>0</v>
      </c>
      <c r="F111" s="65"/>
      <c r="G111" s="24" t="n">
        <v>0</v>
      </c>
      <c r="H111" s="24" t="n">
        <v>0</v>
      </c>
      <c r="I111" s="25" t="n">
        <f aca="false">SUM(G111:H111)</f>
        <v>0</v>
      </c>
      <c r="J111" s="56"/>
      <c r="K111" s="26"/>
      <c r="L111" s="26"/>
      <c r="M111" s="26"/>
      <c r="N111" s="26"/>
      <c r="O111" s="26"/>
      <c r="P111" s="26"/>
      <c r="Q111" s="26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</row>
    <row r="112" customFormat="false" ht="14.25" hidden="false" customHeight="true" outlineLevel="0" collapsed="false">
      <c r="A112" s="65"/>
      <c r="B112" s="37"/>
      <c r="C112" s="21"/>
      <c r="D112" s="21"/>
      <c r="E112" s="53" t="n">
        <v>0</v>
      </c>
      <c r="F112" s="65"/>
      <c r="G112" s="24" t="n">
        <v>0</v>
      </c>
      <c r="H112" s="24" t="n">
        <v>0</v>
      </c>
      <c r="I112" s="25" t="n">
        <f aca="false">SUM(G112:H112)</f>
        <v>0</v>
      </c>
      <c r="J112" s="56"/>
      <c r="K112" s="26"/>
      <c r="L112" s="26"/>
      <c r="M112" s="26"/>
      <c r="N112" s="26"/>
      <c r="O112" s="26"/>
      <c r="P112" s="26"/>
      <c r="Q112" s="26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</row>
    <row r="113" customFormat="false" ht="14.25" hidden="false" customHeight="true" outlineLevel="0" collapsed="false">
      <c r="A113" s="60" t="s">
        <v>229</v>
      </c>
      <c r="B113" s="60" t="s">
        <v>230</v>
      </c>
      <c r="C113" s="50" t="s">
        <v>231</v>
      </c>
      <c r="D113" s="50" t="s">
        <v>232</v>
      </c>
      <c r="E113" s="50" t="s">
        <v>233</v>
      </c>
      <c r="F113" s="67"/>
      <c r="G113" s="50" t="s">
        <v>234</v>
      </c>
      <c r="H113" s="50" t="s">
        <v>235</v>
      </c>
      <c r="I113" s="50" t="s">
        <v>236</v>
      </c>
      <c r="J113" s="56"/>
      <c r="K113" s="12"/>
      <c r="L113" s="12"/>
      <c r="M113" s="12"/>
      <c r="N113" s="12"/>
      <c r="O113" s="12"/>
      <c r="P113" s="12"/>
      <c r="Q113" s="12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</row>
    <row r="114" customFormat="false" ht="14.25" hidden="false" customHeight="true" outlineLevel="0" collapsed="false">
      <c r="A114" s="52" t="s">
        <v>237</v>
      </c>
      <c r="B114" s="68" t="s">
        <v>238</v>
      </c>
      <c r="C114" s="54" t="n">
        <f aca="false">SUMIFS($E$103:$E$112,$B$103:$B$112,"FDA",$D$103:$D$112,"&lt;&gt;VAGO")</f>
        <v>0</v>
      </c>
      <c r="D114" s="54" t="n">
        <f aca="false">SUMIFS($E$103:$E$112,$B$103:$B$112,"FDA",$D$103:$D$112,"VAGO")</f>
        <v>0</v>
      </c>
      <c r="E114" s="54" t="n">
        <f aca="false">C114+D114</f>
        <v>0</v>
      </c>
      <c r="F114" s="55"/>
      <c r="G114" s="25" t="n">
        <f aca="false">SUMIF($B$103:$B$112,"FDA",$G$103:$G$112)</f>
        <v>0</v>
      </c>
      <c r="H114" s="25" t="n">
        <f aca="false">SUMIF($B$103:$B$112,"FDA",$H$103:$H$112)</f>
        <v>0</v>
      </c>
      <c r="I114" s="25" t="n">
        <f aca="false">SUMIF($B$103:$B$112,"FDA",$I$103:$I$112)</f>
        <v>0</v>
      </c>
      <c r="J114" s="26"/>
      <c r="K114" s="12"/>
      <c r="L114" s="26"/>
      <c r="M114" s="26"/>
      <c r="N114" s="26"/>
      <c r="O114" s="26"/>
      <c r="P114" s="26"/>
      <c r="Q114" s="26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</row>
    <row r="115" customFormat="false" ht="14.25" hidden="false" customHeight="true" outlineLevel="0" collapsed="false">
      <c r="A115" s="52" t="s">
        <v>239</v>
      </c>
      <c r="B115" s="68" t="s">
        <v>240</v>
      </c>
      <c r="C115" s="54" t="n">
        <f aca="false">SUMIFS($E$103:$E$112,$B$103:$B$112,"FDA-1",$D$103:$D$112,"&lt;&gt;VAGO")</f>
        <v>0</v>
      </c>
      <c r="D115" s="54" t="n">
        <f aca="false">SUMIFS($E$103:$E$112,$B$103:$B$112,"FDA-1",$D$103:$D$112,"VAGO")</f>
        <v>0</v>
      </c>
      <c r="E115" s="54" t="n">
        <f aca="false">C115+D115</f>
        <v>0</v>
      </c>
      <c r="F115" s="55"/>
      <c r="G115" s="25" t="n">
        <f aca="false">SUMIF($B$103:$B$112,"FDA-1",$G$103:$G$112)</f>
        <v>0</v>
      </c>
      <c r="H115" s="25" t="n">
        <f aca="false">SUMIF($B$103:$B$112,"FDA-1",$H$103:$H$112)</f>
        <v>0</v>
      </c>
      <c r="I115" s="25" t="n">
        <f aca="false">SUMIF($B$103:$B$112,"FDA-1",$I$103:$I$112)</f>
        <v>0</v>
      </c>
      <c r="J115" s="26"/>
      <c r="K115" s="12"/>
      <c r="L115" s="26"/>
      <c r="M115" s="26"/>
      <c r="N115" s="26"/>
      <c r="O115" s="26"/>
      <c r="P115" s="26"/>
      <c r="Q115" s="26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</row>
    <row r="116" customFormat="false" ht="14.25" hidden="false" customHeight="true" outlineLevel="0" collapsed="false">
      <c r="A116" s="52" t="s">
        <v>241</v>
      </c>
      <c r="B116" s="68" t="s">
        <v>242</v>
      </c>
      <c r="C116" s="54" t="n">
        <f aca="false">SUMIFS($E$103:$E$112,$B$103:$B$112,"FDA-2",$D$103:$D$112,"&lt;&gt;VAGO")</f>
        <v>0</v>
      </c>
      <c r="D116" s="54" t="n">
        <f aca="false">SUMIFS($E$103:$E$112,$B$103:$B$112,"FDA-2",$D$103:$D$112,"VAGO")</f>
        <v>0</v>
      </c>
      <c r="E116" s="54" t="n">
        <f aca="false">C116+D116</f>
        <v>0</v>
      </c>
      <c r="F116" s="57"/>
      <c r="G116" s="25" t="n">
        <f aca="false">SUMIF($B$103:$B$112,"FDA-2",$G$103:$G$112)</f>
        <v>0</v>
      </c>
      <c r="H116" s="25" t="n">
        <f aca="false">SUMIF($B$103:$B$112,"FDA-2",$H$103:$H$112)</f>
        <v>0</v>
      </c>
      <c r="I116" s="25" t="n">
        <f aca="false">SUMIF($B$103:$B$112,"FDA-2",$I$103:$I$112)</f>
        <v>0</v>
      </c>
      <c r="J116" s="26"/>
      <c r="K116" s="12"/>
      <c r="L116" s="26"/>
      <c r="M116" s="26"/>
      <c r="N116" s="26"/>
      <c r="O116" s="26"/>
      <c r="P116" s="26"/>
      <c r="Q116" s="26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</row>
    <row r="117" customFormat="false" ht="14.25" hidden="false" customHeight="true" outlineLevel="0" collapsed="false">
      <c r="A117" s="52" t="s">
        <v>243</v>
      </c>
      <c r="B117" s="68" t="s">
        <v>244</v>
      </c>
      <c r="C117" s="54" t="n">
        <f aca="false">SUMIFS($E$103:$E$112,$B$103:$B$112,"FDA-3",$D$103:$D$112,"&lt;&gt;VAGO")</f>
        <v>0</v>
      </c>
      <c r="D117" s="54" t="n">
        <f aca="false">SUMIFS($E$103:$E$112,$B$103:$B$112,"FDA-3",$D$103:$D$112,"VAGO")</f>
        <v>0</v>
      </c>
      <c r="E117" s="54" t="n">
        <f aca="false">C117+D117</f>
        <v>0</v>
      </c>
      <c r="F117" s="59"/>
      <c r="G117" s="25" t="n">
        <f aca="false">SUMIF($B$103:$B$112,"FDA-3",$G$103:$G$112)</f>
        <v>0</v>
      </c>
      <c r="H117" s="25" t="n">
        <f aca="false">SUMIF($B$103:$B$112,"FDA-3",$H$103:$H$112)</f>
        <v>0</v>
      </c>
      <c r="I117" s="25" t="n">
        <f aca="false">SUMIF($B$103:$B$112,"FDA-3",$I$103:$I$112)</f>
        <v>0</v>
      </c>
      <c r="J117" s="26"/>
      <c r="K117" s="12"/>
      <c r="L117" s="26"/>
      <c r="M117" s="26"/>
      <c r="N117" s="26"/>
      <c r="O117" s="26"/>
      <c r="P117" s="26"/>
      <c r="Q117" s="26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</row>
    <row r="118" customFormat="false" ht="14.25" hidden="false" customHeight="true" outlineLevel="0" collapsed="false">
      <c r="A118" s="52" t="s">
        <v>245</v>
      </c>
      <c r="B118" s="68" t="s">
        <v>246</v>
      </c>
      <c r="C118" s="54" t="n">
        <f aca="false">SUMIFS($E$103:$E$112,$B$103:$B$112,"FDA-4",$D$103:$D$112,"&lt;&gt;VAGO")</f>
        <v>0</v>
      </c>
      <c r="D118" s="54" t="n">
        <f aca="false">SUMIFS($E$103:$E$112,$B$103:$B$112,"FDA-4",$D$103:$D$112,"VAGO")</f>
        <v>0</v>
      </c>
      <c r="E118" s="54" t="n">
        <f aca="false">C118+D118</f>
        <v>0</v>
      </c>
      <c r="F118" s="57"/>
      <c r="G118" s="25" t="n">
        <f aca="false">SUMIF($B$103:$B$112,"FDA-4",$G$103:$G$112)</f>
        <v>0</v>
      </c>
      <c r="H118" s="25" t="n">
        <f aca="false">SUMIF($B$103:$B$112,"FDA-4",$H$103:$H$112)</f>
        <v>0</v>
      </c>
      <c r="I118" s="25" t="n">
        <f aca="false">SUMIF($B$103:$B$112,"FDA-4",$I$103:$I$112)</f>
        <v>0</v>
      </c>
      <c r="J118" s="26"/>
      <c r="K118" s="12"/>
      <c r="L118" s="26"/>
      <c r="M118" s="26"/>
      <c r="N118" s="26"/>
      <c r="O118" s="26"/>
      <c r="P118" s="26"/>
      <c r="Q118" s="26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</row>
    <row r="119" customFormat="false" ht="14.25" hidden="false" customHeight="true" outlineLevel="0" collapsed="false">
      <c r="A119" s="60" t="s">
        <v>247</v>
      </c>
      <c r="B119" s="67"/>
      <c r="C119" s="50" t="n">
        <f aca="false">SUM(C115:C118)</f>
        <v>0</v>
      </c>
      <c r="D119" s="50" t="n">
        <f aca="false">SUM(D115:D118)</f>
        <v>0</v>
      </c>
      <c r="E119" s="50" t="n">
        <f aca="false">SUM(E115:E118)</f>
        <v>0</v>
      </c>
      <c r="F119" s="67"/>
      <c r="G119" s="69" t="n">
        <f aca="false">SUM(G114:G118)</f>
        <v>0</v>
      </c>
      <c r="H119" s="69" t="n">
        <f aca="false">SUM(H114:H118)</f>
        <v>0</v>
      </c>
      <c r="I119" s="69" t="n">
        <f aca="false">SUM(I114:I118)</f>
        <v>0</v>
      </c>
      <c r="J119" s="26"/>
      <c r="K119" s="12"/>
      <c r="L119" s="26"/>
      <c r="M119" s="26"/>
      <c r="N119" s="26"/>
      <c r="O119" s="26"/>
      <c r="P119" s="26"/>
      <c r="Q119" s="26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</row>
    <row r="120" customFormat="false" ht="45" hidden="false" customHeight="true" outlineLevel="0" collapsed="false">
      <c r="A120" s="63"/>
      <c r="B120" s="63"/>
      <c r="C120" s="63"/>
      <c r="D120" s="63"/>
      <c r="E120" s="63"/>
      <c r="F120" s="63"/>
      <c r="G120" s="63"/>
      <c r="H120" s="63"/>
      <c r="I120" s="12"/>
      <c r="J120" s="26"/>
      <c r="K120" s="12"/>
      <c r="L120" s="26"/>
      <c r="M120" s="26"/>
      <c r="N120" s="26"/>
      <c r="O120" s="26"/>
      <c r="P120" s="26"/>
      <c r="Q120" s="26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</row>
    <row r="121" customFormat="false" ht="15" hidden="false" customHeight="true" outlineLevel="0" collapsed="false">
      <c r="A121" s="11" t="s">
        <v>248</v>
      </c>
      <c r="B121" s="11"/>
      <c r="C121" s="11"/>
      <c r="D121" s="11"/>
      <c r="E121" s="11"/>
      <c r="F121" s="11"/>
      <c r="G121" s="11"/>
      <c r="H121" s="11"/>
      <c r="I121" s="11"/>
      <c r="J121" s="26"/>
      <c r="K121" s="12"/>
      <c r="L121" s="26"/>
      <c r="M121" s="26"/>
      <c r="N121" s="26"/>
      <c r="O121" s="26"/>
      <c r="P121" s="26"/>
      <c r="Q121" s="26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</row>
    <row r="122" customFormat="false" ht="14.25" hidden="false" customHeight="true" outlineLevel="0" collapsed="false">
      <c r="A122" s="70" t="s">
        <v>249</v>
      </c>
      <c r="B122" s="11" t="s">
        <v>250</v>
      </c>
      <c r="C122" s="11" t="s">
        <v>251</v>
      </c>
      <c r="D122" s="11" t="s">
        <v>252</v>
      </c>
      <c r="E122" s="11" t="s">
        <v>253</v>
      </c>
      <c r="F122" s="11" t="s">
        <v>254</v>
      </c>
      <c r="G122" s="11" t="s">
        <v>255</v>
      </c>
      <c r="H122" s="11" t="s">
        <v>256</v>
      </c>
      <c r="I122" s="11" t="s">
        <v>257</v>
      </c>
      <c r="J122" s="12"/>
      <c r="K122" s="12"/>
      <c r="L122" s="12"/>
      <c r="M122" s="12"/>
      <c r="N122" s="12"/>
      <c r="O122" s="12"/>
      <c r="P122" s="12"/>
      <c r="Q122" s="12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D122" s="19"/>
    </row>
    <row r="123" customFormat="false" ht="14.25" hidden="false" customHeight="true" outlineLevel="0" collapsed="false">
      <c r="A123" s="71"/>
      <c r="B123" s="72"/>
      <c r="C123" s="72"/>
      <c r="D123" s="21"/>
      <c r="E123" s="53" t="n">
        <v>0</v>
      </c>
      <c r="F123" s="71"/>
      <c r="G123" s="24" t="n">
        <v>0</v>
      </c>
      <c r="H123" s="24" t="n">
        <v>0</v>
      </c>
      <c r="I123" s="25" t="n">
        <f aca="false">SUM(G123:H123)</f>
        <v>0</v>
      </c>
      <c r="J123" s="26"/>
      <c r="K123" s="26"/>
      <c r="L123" s="26"/>
      <c r="M123" s="26"/>
      <c r="N123" s="26"/>
      <c r="O123" s="26"/>
      <c r="P123" s="26"/>
      <c r="Q123" s="26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</row>
    <row r="124" customFormat="false" ht="14.25" hidden="false" customHeight="true" outlineLevel="0" collapsed="false">
      <c r="A124" s="65"/>
      <c r="B124" s="72"/>
      <c r="C124" s="21"/>
      <c r="D124" s="21"/>
      <c r="E124" s="53" t="n">
        <v>0</v>
      </c>
      <c r="F124" s="65"/>
      <c r="G124" s="24" t="n">
        <v>0</v>
      </c>
      <c r="H124" s="24" t="n">
        <v>0</v>
      </c>
      <c r="I124" s="25" t="n">
        <f aca="false">SUM(G124:H124)</f>
        <v>0</v>
      </c>
      <c r="J124" s="26"/>
      <c r="K124" s="26"/>
      <c r="L124" s="26"/>
      <c r="M124" s="26"/>
      <c r="N124" s="26"/>
      <c r="O124" s="26"/>
      <c r="P124" s="26"/>
      <c r="Q124" s="26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</row>
    <row r="125" customFormat="false" ht="14.25" hidden="false" customHeight="true" outlineLevel="0" collapsed="false">
      <c r="A125" s="65"/>
      <c r="B125" s="72"/>
      <c r="C125" s="21"/>
      <c r="D125" s="21"/>
      <c r="E125" s="53" t="n">
        <v>0</v>
      </c>
      <c r="F125" s="66"/>
      <c r="G125" s="24" t="n">
        <v>0</v>
      </c>
      <c r="H125" s="24" t="n">
        <v>0</v>
      </c>
      <c r="I125" s="25" t="n">
        <f aca="false">SUM(G125:H125)</f>
        <v>0</v>
      </c>
      <c r="J125" s="26"/>
      <c r="K125" s="26"/>
      <c r="L125" s="26"/>
      <c r="M125" s="26"/>
      <c r="N125" s="26"/>
      <c r="O125" s="26"/>
      <c r="P125" s="26"/>
      <c r="Q125" s="26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</row>
    <row r="126" customFormat="false" ht="14.25" hidden="false" customHeight="true" outlineLevel="0" collapsed="false">
      <c r="A126" s="71"/>
      <c r="B126" s="72"/>
      <c r="C126" s="21"/>
      <c r="D126" s="21"/>
      <c r="E126" s="53" t="n">
        <v>0</v>
      </c>
      <c r="F126" s="65"/>
      <c r="G126" s="24" t="n">
        <v>0</v>
      </c>
      <c r="H126" s="24" t="n">
        <v>0</v>
      </c>
      <c r="I126" s="25" t="n">
        <f aca="false">SUM(G126:H126)</f>
        <v>0</v>
      </c>
      <c r="J126" s="26"/>
      <c r="K126" s="26"/>
      <c r="L126" s="26"/>
      <c r="M126" s="26"/>
      <c r="N126" s="26"/>
      <c r="O126" s="26"/>
      <c r="P126" s="26"/>
      <c r="Q126" s="26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</row>
    <row r="127" customFormat="false" ht="14.25" hidden="false" customHeight="true" outlineLevel="0" collapsed="false">
      <c r="A127" s="71"/>
      <c r="B127" s="72"/>
      <c r="C127" s="72"/>
      <c r="D127" s="21"/>
      <c r="E127" s="53" t="n">
        <v>0</v>
      </c>
      <c r="F127" s="71"/>
      <c r="G127" s="24" t="n">
        <v>0</v>
      </c>
      <c r="H127" s="24" t="n">
        <v>0</v>
      </c>
      <c r="I127" s="25" t="n">
        <f aca="false">SUM(G127:H127)</f>
        <v>0</v>
      </c>
      <c r="J127" s="26"/>
      <c r="K127" s="26"/>
      <c r="L127" s="26"/>
      <c r="M127" s="26"/>
      <c r="N127" s="26"/>
      <c r="O127" s="26"/>
      <c r="P127" s="26"/>
      <c r="Q127" s="26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</row>
    <row r="128" customFormat="false" ht="14.25" hidden="false" customHeight="true" outlineLevel="0" collapsed="false">
      <c r="A128" s="71"/>
      <c r="B128" s="72"/>
      <c r="C128" s="72"/>
      <c r="D128" s="21"/>
      <c r="E128" s="53" t="n">
        <v>0</v>
      </c>
      <c r="F128" s="71"/>
      <c r="G128" s="24" t="n">
        <v>0</v>
      </c>
      <c r="H128" s="24" t="n">
        <v>0</v>
      </c>
      <c r="I128" s="25" t="n">
        <f aca="false">SUM(G128:H128)</f>
        <v>0</v>
      </c>
      <c r="J128" s="26"/>
      <c r="K128" s="26"/>
      <c r="L128" s="26"/>
      <c r="M128" s="26"/>
      <c r="N128" s="26"/>
      <c r="O128" s="26"/>
      <c r="P128" s="26"/>
      <c r="Q128" s="26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</row>
    <row r="129" customFormat="false" ht="14.25" hidden="false" customHeight="true" outlineLevel="0" collapsed="false">
      <c r="A129" s="71"/>
      <c r="B129" s="72"/>
      <c r="C129" s="72"/>
      <c r="D129" s="21"/>
      <c r="E129" s="53" t="n">
        <v>0</v>
      </c>
      <c r="F129" s="71"/>
      <c r="G129" s="24" t="n">
        <v>0</v>
      </c>
      <c r="H129" s="24" t="n">
        <v>0</v>
      </c>
      <c r="I129" s="25" t="n">
        <f aca="false">SUM(G129:H129)</f>
        <v>0</v>
      </c>
      <c r="J129" s="26"/>
      <c r="K129" s="26"/>
      <c r="L129" s="26"/>
      <c r="M129" s="26"/>
      <c r="N129" s="26"/>
      <c r="O129" s="26"/>
      <c r="P129" s="26"/>
      <c r="Q129" s="26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</row>
    <row r="130" customFormat="false" ht="14.25" hidden="false" customHeight="true" outlineLevel="0" collapsed="false">
      <c r="A130" s="71"/>
      <c r="B130" s="72"/>
      <c r="C130" s="72"/>
      <c r="D130" s="21"/>
      <c r="E130" s="53" t="n">
        <v>0</v>
      </c>
      <c r="F130" s="71"/>
      <c r="G130" s="24" t="n">
        <v>0</v>
      </c>
      <c r="H130" s="24" t="n">
        <v>0</v>
      </c>
      <c r="I130" s="25" t="n">
        <f aca="false">SUM(G130:H130)</f>
        <v>0</v>
      </c>
      <c r="J130" s="26"/>
      <c r="K130" s="26"/>
      <c r="L130" s="26"/>
      <c r="M130" s="26"/>
      <c r="N130" s="26"/>
      <c r="O130" s="26"/>
      <c r="P130" s="26"/>
      <c r="Q130" s="26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</row>
    <row r="131" customFormat="false" ht="14.25" hidden="false" customHeight="true" outlineLevel="0" collapsed="false">
      <c r="A131" s="71"/>
      <c r="B131" s="72"/>
      <c r="C131" s="72"/>
      <c r="D131" s="21"/>
      <c r="E131" s="53" t="n">
        <v>0</v>
      </c>
      <c r="F131" s="71"/>
      <c r="G131" s="24" t="n">
        <v>0</v>
      </c>
      <c r="H131" s="24" t="n">
        <v>0</v>
      </c>
      <c r="I131" s="25" t="n">
        <f aca="false">SUM(G131:H131)</f>
        <v>0</v>
      </c>
      <c r="J131" s="26"/>
      <c r="K131" s="26"/>
      <c r="L131" s="26"/>
      <c r="M131" s="26"/>
      <c r="N131" s="26"/>
      <c r="O131" s="26"/>
      <c r="P131" s="26"/>
      <c r="Q131" s="26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</row>
    <row r="132" customFormat="false" ht="14.25" hidden="false" customHeight="true" outlineLevel="0" collapsed="false">
      <c r="A132" s="71"/>
      <c r="B132" s="72"/>
      <c r="C132" s="72"/>
      <c r="D132" s="21"/>
      <c r="E132" s="53" t="n">
        <v>0</v>
      </c>
      <c r="F132" s="71"/>
      <c r="G132" s="24" t="n">
        <v>0</v>
      </c>
      <c r="H132" s="24" t="n">
        <v>0</v>
      </c>
      <c r="I132" s="25" t="n">
        <f aca="false">SUM(G132:H132)</f>
        <v>0</v>
      </c>
      <c r="J132" s="26"/>
      <c r="K132" s="26"/>
      <c r="L132" s="26"/>
      <c r="M132" s="26"/>
      <c r="N132" s="26"/>
      <c r="O132" s="26"/>
      <c r="P132" s="26"/>
      <c r="Q132" s="26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</row>
    <row r="133" customFormat="false" ht="14.25" hidden="false" customHeight="true" outlineLevel="0" collapsed="false">
      <c r="A133" s="60" t="s">
        <v>258</v>
      </c>
      <c r="B133" s="60" t="s">
        <v>259</v>
      </c>
      <c r="C133" s="50" t="s">
        <v>260</v>
      </c>
      <c r="D133" s="50" t="s">
        <v>261</v>
      </c>
      <c r="E133" s="50" t="s">
        <v>262</v>
      </c>
      <c r="F133" s="67"/>
      <c r="G133" s="50" t="s">
        <v>263</v>
      </c>
      <c r="H133" s="50" t="s">
        <v>264</v>
      </c>
      <c r="I133" s="50" t="s">
        <v>265</v>
      </c>
      <c r="J133" s="26"/>
      <c r="K133" s="26"/>
      <c r="L133" s="26"/>
      <c r="M133" s="26"/>
      <c r="N133" s="26"/>
      <c r="O133" s="26"/>
      <c r="P133" s="26"/>
      <c r="Q133" s="26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</row>
    <row r="134" customFormat="false" ht="14.25" hidden="false" customHeight="true" outlineLevel="0" collapsed="false">
      <c r="A134" s="52" t="s">
        <v>266</v>
      </c>
      <c r="B134" s="68" t="s">
        <v>267</v>
      </c>
      <c r="C134" s="54" t="n">
        <f aca="false">SUMIFS($E$123:$E$132,$B$123:$B$132,"FGS-1",$D$123:$D$132,"&lt;&gt;VAGO")</f>
        <v>0</v>
      </c>
      <c r="D134" s="54" t="n">
        <f aca="false">SUMIFS($E$123:$E$132,$B$123:$B$132,"FGS-1",$D$123:$D$132,"VAGO")</f>
        <v>0</v>
      </c>
      <c r="E134" s="54" t="n">
        <f aca="false">C134+D134</f>
        <v>0</v>
      </c>
      <c r="F134" s="55"/>
      <c r="G134" s="25" t="n">
        <f aca="false">SUMIF($B$123:$B$132,"FGS-1",$G$123:$G$132)</f>
        <v>0</v>
      </c>
      <c r="H134" s="25" t="n">
        <f aca="false">SUMIF($B$123:$B$132,"FGS-1",$G$123:$G$132)</f>
        <v>0</v>
      </c>
      <c r="I134" s="25" t="n">
        <f aca="false">SUMIF($B$123:$B$132,"FGS-1",$G$123:$G$132)</f>
        <v>0</v>
      </c>
      <c r="J134" s="26"/>
      <c r="K134" s="26"/>
      <c r="L134" s="26"/>
      <c r="M134" s="26"/>
      <c r="N134" s="26"/>
      <c r="O134" s="26"/>
      <c r="P134" s="26"/>
      <c r="Q134" s="26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  <c r="AD134" s="19"/>
    </row>
    <row r="135" customFormat="false" ht="14.25" hidden="false" customHeight="true" outlineLevel="0" collapsed="false">
      <c r="A135" s="52" t="s">
        <v>268</v>
      </c>
      <c r="B135" s="68" t="s">
        <v>269</v>
      </c>
      <c r="C135" s="54" t="n">
        <f aca="false">SUMIFS($E$123:$E$132,$B$123:$B$132,"FGS-2",$D$123:$D$132,"&lt;&gt;VAGO")</f>
        <v>0</v>
      </c>
      <c r="D135" s="54" t="n">
        <f aca="false">SUMIFS($E$123:$E$132,$B$123:$B$132,"FGS-2",$D$123:$D$132,"VAGO")</f>
        <v>0</v>
      </c>
      <c r="E135" s="54" t="n">
        <f aca="false">C135+D135</f>
        <v>0</v>
      </c>
      <c r="F135" s="57"/>
      <c r="G135" s="25" t="n">
        <f aca="false">SUMIF($B$123:$B$132,"FGS-2",$G$123:$G$132)</f>
        <v>0</v>
      </c>
      <c r="H135" s="25" t="n">
        <f aca="false">SUMIF($B$123:$B$132,"FGS-2",$G$123:$G$132)</f>
        <v>0</v>
      </c>
      <c r="I135" s="25" t="n">
        <f aca="false">SUMIF($B$123:$B$132,"FGS-2",$G$123:$G$132)</f>
        <v>0</v>
      </c>
      <c r="J135" s="26"/>
      <c r="K135" s="26"/>
      <c r="L135" s="26"/>
      <c r="M135" s="26"/>
      <c r="N135" s="26"/>
      <c r="O135" s="26"/>
      <c r="P135" s="26"/>
      <c r="Q135" s="26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</row>
    <row r="136" customFormat="false" ht="14.25" hidden="false" customHeight="true" outlineLevel="0" collapsed="false">
      <c r="A136" s="52" t="s">
        <v>270</v>
      </c>
      <c r="B136" s="68" t="s">
        <v>271</v>
      </c>
      <c r="C136" s="54" t="n">
        <f aca="false">SUMIFS($E$123:$E$132,$B$123:$B$132,"FGS-3",$D$123:$D$132,"&lt;&gt;VAGO")</f>
        <v>0</v>
      </c>
      <c r="D136" s="54" t="n">
        <f aca="false">SUMIFS($E$123:$E$132,$B$123:$B$132,"FGS-3",$D$123:$D$132,"VAGO")</f>
        <v>0</v>
      </c>
      <c r="E136" s="54" t="n">
        <f aca="false">C136+D136</f>
        <v>0</v>
      </c>
      <c r="F136" s="57"/>
      <c r="G136" s="25" t="n">
        <f aca="false">SUMIF($B$123:$B$132,"FGS-3",$G$123:$G$132)</f>
        <v>0</v>
      </c>
      <c r="H136" s="25" t="n">
        <f aca="false">SUMIF($B$123:$B$132,"FGS-3",$G$123:$G$132)</f>
        <v>0</v>
      </c>
      <c r="I136" s="25" t="n">
        <f aca="false">SUMIF($B$123:$B$132,"FGS-3",$G$123:$G$132)</f>
        <v>0</v>
      </c>
      <c r="J136" s="26"/>
      <c r="K136" s="26"/>
      <c r="L136" s="26"/>
      <c r="M136" s="26"/>
      <c r="N136" s="26"/>
      <c r="O136" s="26"/>
      <c r="P136" s="26"/>
      <c r="Q136" s="26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</row>
    <row r="137" customFormat="false" ht="14.25" hidden="false" customHeight="true" outlineLevel="0" collapsed="false">
      <c r="A137" s="58" t="s">
        <v>272</v>
      </c>
      <c r="B137" s="73" t="s">
        <v>273</v>
      </c>
      <c r="C137" s="54" t="n">
        <f aca="false">SUMIFS($E$123:$E$132,$B$123:$B$132,"FGA-1",$D$123:$D$132,"&lt;&gt;VAGO")</f>
        <v>0</v>
      </c>
      <c r="D137" s="54" t="n">
        <f aca="false">SUMIFS($E$123:$E$132,$B$123:$B$132,"FGA-1",$D$123:$D$132,"VAGO")</f>
        <v>0</v>
      </c>
      <c r="E137" s="54" t="n">
        <f aca="false">C137+D137</f>
        <v>0</v>
      </c>
      <c r="F137" s="59"/>
      <c r="G137" s="25" t="n">
        <f aca="false">SUMIF($B$123:$B$132,"FGA-1",$G$123:$G$132)</f>
        <v>0</v>
      </c>
      <c r="H137" s="25" t="n">
        <f aca="false">SUMIF($B$123:$B$132,"FGA-1",$G$123:$G$132)</f>
        <v>0</v>
      </c>
      <c r="I137" s="25" t="n">
        <f aca="false">SUMIF($B$123:$B$132,"FGA-1",$G$123:$G$132)</f>
        <v>0</v>
      </c>
      <c r="J137" s="26"/>
      <c r="K137" s="26"/>
      <c r="L137" s="26"/>
      <c r="M137" s="26"/>
      <c r="N137" s="26"/>
      <c r="O137" s="26"/>
      <c r="P137" s="26"/>
      <c r="Q137" s="26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19"/>
    </row>
    <row r="138" customFormat="false" ht="14.25" hidden="false" customHeight="true" outlineLevel="0" collapsed="false">
      <c r="A138" s="52" t="s">
        <v>274</v>
      </c>
      <c r="B138" s="68" t="s">
        <v>275</v>
      </c>
      <c r="C138" s="54" t="n">
        <f aca="false">SUMIFS($E$123:$E$132,$B$123:$B$132,"FGA-2",$D$123:$D$132,"&lt;&gt;VAGO")</f>
        <v>0</v>
      </c>
      <c r="D138" s="54" t="n">
        <f aca="false">SUMIFS($E$123:$E$132,$B$123:$B$132,"FGA-2",$D$123:$D$132,"VAGO")</f>
        <v>0</v>
      </c>
      <c r="E138" s="54" t="n">
        <f aca="false">C138+D138</f>
        <v>0</v>
      </c>
      <c r="F138" s="59"/>
      <c r="G138" s="25" t="n">
        <f aca="false">SUMIF($B$123:$B$132,"FGA-2",$G$123:$G$132)</f>
        <v>0</v>
      </c>
      <c r="H138" s="25" t="n">
        <f aca="false">SUMIF($B$123:$B$132,"FGA-2",$G$123:$G$132)</f>
        <v>0</v>
      </c>
      <c r="I138" s="25" t="n">
        <f aca="false">SUMIF($B$123:$B$132,"FGA-2",$G$123:$G$132)</f>
        <v>0</v>
      </c>
      <c r="J138" s="26"/>
      <c r="K138" s="26"/>
      <c r="L138" s="26"/>
      <c r="M138" s="26"/>
      <c r="N138" s="26"/>
      <c r="O138" s="26"/>
      <c r="P138" s="26"/>
      <c r="Q138" s="26"/>
      <c r="R138" s="19"/>
      <c r="S138" s="19"/>
      <c r="T138" s="19"/>
      <c r="U138" s="19"/>
      <c r="V138" s="19"/>
      <c r="W138" s="19"/>
      <c r="X138" s="19"/>
      <c r="Y138" s="19"/>
      <c r="Z138" s="19"/>
      <c r="AA138" s="19"/>
      <c r="AB138" s="19"/>
      <c r="AC138" s="19"/>
      <c r="AD138" s="19"/>
    </row>
    <row r="139" customFormat="false" ht="14.25" hidden="false" customHeight="true" outlineLevel="0" collapsed="false">
      <c r="A139" s="52" t="s">
        <v>276</v>
      </c>
      <c r="B139" s="68" t="s">
        <v>277</v>
      </c>
      <c r="C139" s="54" t="n">
        <f aca="false">SUMIFS($E$123:$E$132,$B$123:$B$132,"FGA-3",$D$123:$D$132,"&lt;&gt;VAGO")</f>
        <v>0</v>
      </c>
      <c r="D139" s="54" t="n">
        <f aca="false">SUMIFS($E$123:$E$132,$B$123:$B$132,"FGA-3",$D$123:$D$132,"VAGO")</f>
        <v>0</v>
      </c>
      <c r="E139" s="54" t="n">
        <f aca="false">C139+D139</f>
        <v>0</v>
      </c>
      <c r="F139" s="57"/>
      <c r="G139" s="25" t="n">
        <f aca="false">SUMIF($B$123:$B$132,"FGA-3",$G$123:$G$132)</f>
        <v>0</v>
      </c>
      <c r="H139" s="25" t="n">
        <f aca="false">SUMIF($B$123:$B$132,"FGA-3",$G$123:$G$132)</f>
        <v>0</v>
      </c>
      <c r="I139" s="25" t="n">
        <f aca="false">SUMIF($B$123:$B$132,"FGA-3",$G$123:$G$132)</f>
        <v>0</v>
      </c>
      <c r="J139" s="26"/>
      <c r="K139" s="26"/>
      <c r="L139" s="26"/>
      <c r="M139" s="26"/>
      <c r="N139" s="26"/>
      <c r="O139" s="26"/>
      <c r="P139" s="26"/>
      <c r="Q139" s="26"/>
      <c r="R139" s="28"/>
      <c r="S139" s="28"/>
      <c r="T139" s="28"/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</row>
    <row r="140" customFormat="false" ht="14.25" hidden="false" customHeight="true" outlineLevel="0" collapsed="false">
      <c r="A140" s="60" t="s">
        <v>278</v>
      </c>
      <c r="B140" s="67"/>
      <c r="C140" s="50" t="n">
        <f aca="false">SUM(C134:C139)</f>
        <v>0</v>
      </c>
      <c r="D140" s="50" t="n">
        <f aca="false">SUM(D134:D139)</f>
        <v>0</v>
      </c>
      <c r="E140" s="50" t="n">
        <f aca="false">SUM(E134:E139)</f>
        <v>0</v>
      </c>
      <c r="F140" s="67"/>
      <c r="G140" s="69" t="n">
        <f aca="false">SUM(G134:G139)</f>
        <v>0</v>
      </c>
      <c r="H140" s="69" t="n">
        <f aca="false">SUM(H134:H139)</f>
        <v>0</v>
      </c>
      <c r="I140" s="69" t="n">
        <f aca="false">SUM(I134:I139)</f>
        <v>0</v>
      </c>
      <c r="J140" s="26"/>
      <c r="K140" s="26"/>
      <c r="L140" s="26"/>
      <c r="M140" s="26"/>
      <c r="N140" s="26"/>
      <c r="O140" s="26"/>
      <c r="P140" s="26"/>
      <c r="Q140" s="26"/>
      <c r="R140" s="28"/>
      <c r="S140" s="28"/>
      <c r="T140" s="28"/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</row>
    <row r="141" customFormat="false" ht="33" hidden="false" customHeight="true" outlineLevel="0" collapsed="false">
      <c r="A141" s="56"/>
      <c r="B141" s="56"/>
      <c r="C141" s="56"/>
      <c r="D141" s="56"/>
      <c r="E141" s="56"/>
      <c r="F141" s="56"/>
      <c r="G141" s="56"/>
      <c r="H141" s="56"/>
      <c r="I141" s="64"/>
      <c r="J141" s="64"/>
      <c r="K141" s="12"/>
      <c r="L141" s="64"/>
      <c r="M141" s="64"/>
      <c r="N141" s="64"/>
      <c r="O141" s="64"/>
      <c r="P141" s="64"/>
      <c r="Q141" s="64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</row>
    <row r="142" customFormat="false" ht="14.25" hidden="false" customHeight="true" outlineLevel="0" collapsed="false">
      <c r="A142" s="60"/>
      <c r="B142" s="60"/>
      <c r="C142" s="50" t="s">
        <v>279</v>
      </c>
      <c r="D142" s="50" t="s">
        <v>280</v>
      </c>
      <c r="E142" s="50" t="s">
        <v>281</v>
      </c>
      <c r="F142" s="61"/>
      <c r="G142" s="50" t="s">
        <v>282</v>
      </c>
      <c r="H142" s="50" t="s">
        <v>283</v>
      </c>
      <c r="I142" s="50" t="s">
        <v>284</v>
      </c>
      <c r="J142" s="64"/>
      <c r="K142" s="12"/>
      <c r="L142" s="64"/>
      <c r="M142" s="64"/>
      <c r="N142" s="64"/>
      <c r="O142" s="64"/>
      <c r="P142" s="64"/>
      <c r="Q142" s="64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</row>
    <row r="143" customFormat="false" ht="14.25" hidden="false" customHeight="true" outlineLevel="0" collapsed="false">
      <c r="A143" s="60" t="s">
        <v>285</v>
      </c>
      <c r="B143" s="61"/>
      <c r="C143" s="50" t="n">
        <f aca="false">SUM(C99+C119+C140)</f>
        <v>73</v>
      </c>
      <c r="D143" s="50" t="n">
        <f aca="false">SUM(D99+D119+D140)</f>
        <v>7</v>
      </c>
      <c r="E143" s="50" t="n">
        <f aca="false">SUM(E99+E119+E140)</f>
        <v>80</v>
      </c>
      <c r="F143" s="61"/>
      <c r="G143" s="69" t="n">
        <f aca="false">SUM(H99+G119+G140)</f>
        <v>66684.04</v>
      </c>
      <c r="H143" s="69" t="n">
        <f aca="false">SUM(I99+H119+H140)</f>
        <v>304389.7</v>
      </c>
      <c r="I143" s="69" t="n">
        <f aca="false">SUM(J99+I119+I140)</f>
        <v>371073.74</v>
      </c>
      <c r="J143" s="64"/>
      <c r="K143" s="12"/>
      <c r="L143" s="64"/>
      <c r="M143" s="64"/>
      <c r="N143" s="64"/>
      <c r="O143" s="64"/>
      <c r="P143" s="64"/>
      <c r="Q143" s="64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  <c r="AD143" s="19"/>
    </row>
    <row r="144" customFormat="false" ht="30" hidden="false" customHeight="true" outlineLevel="0" collapsed="false">
      <c r="A144" s="56"/>
      <c r="B144" s="56"/>
      <c r="C144" s="56"/>
      <c r="D144" s="56"/>
      <c r="E144" s="56"/>
      <c r="F144" s="56"/>
      <c r="G144" s="56"/>
      <c r="H144" s="56"/>
      <c r="I144" s="64"/>
      <c r="J144" s="64"/>
      <c r="K144" s="12"/>
      <c r="L144" s="64"/>
      <c r="M144" s="64"/>
      <c r="N144" s="64"/>
      <c r="O144" s="64"/>
      <c r="P144" s="64"/>
      <c r="Q144" s="64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</row>
    <row r="145" customFormat="false" ht="15" hidden="false" customHeight="true" outlineLevel="0" collapsed="false">
      <c r="A145" s="74" t="s">
        <v>286</v>
      </c>
      <c r="B145" s="74"/>
      <c r="C145" s="74"/>
      <c r="D145" s="74"/>
      <c r="E145" s="74"/>
      <c r="F145" s="74"/>
      <c r="G145" s="26"/>
      <c r="H145" s="56"/>
      <c r="I145" s="56"/>
      <c r="J145" s="56"/>
      <c r="K145" s="26"/>
      <c r="L145" s="56"/>
      <c r="M145" s="64"/>
      <c r="N145" s="64"/>
      <c r="O145" s="64"/>
      <c r="P145" s="64"/>
      <c r="Q145" s="64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</row>
    <row r="146" customFormat="false" ht="15" hidden="false" customHeight="true" outlineLevel="0" collapsed="false">
      <c r="A146" s="75" t="s">
        <v>287</v>
      </c>
      <c r="B146" s="75"/>
      <c r="C146" s="75"/>
      <c r="D146" s="75"/>
      <c r="E146" s="75"/>
      <c r="F146" s="75"/>
      <c r="G146" s="26"/>
      <c r="H146" s="56"/>
      <c r="I146" s="56"/>
      <c r="J146" s="56"/>
      <c r="K146" s="56"/>
      <c r="L146" s="56"/>
      <c r="M146" s="64"/>
      <c r="N146" s="64"/>
      <c r="O146" s="64"/>
      <c r="P146" s="64"/>
      <c r="Q146" s="64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  <c r="AC146" s="19"/>
      <c r="AD146" s="19"/>
    </row>
    <row r="147" customFormat="false" ht="15" hidden="false" customHeight="true" outlineLevel="0" collapsed="false">
      <c r="A147" s="75" t="s">
        <v>288</v>
      </c>
      <c r="B147" s="75"/>
      <c r="C147" s="75"/>
      <c r="D147" s="75"/>
      <c r="E147" s="75"/>
      <c r="F147" s="75"/>
      <c r="G147" s="26"/>
      <c r="H147" s="56"/>
      <c r="I147" s="56"/>
      <c r="J147" s="56"/>
      <c r="K147" s="56"/>
      <c r="L147" s="56"/>
      <c r="M147" s="64"/>
      <c r="N147" s="64"/>
      <c r="O147" s="64"/>
      <c r="P147" s="64"/>
      <c r="Q147" s="64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  <c r="AD147" s="19"/>
    </row>
    <row r="148" customFormat="false" ht="15" hidden="false" customHeight="true" outlineLevel="0" collapsed="false">
      <c r="A148" s="65" t="s">
        <v>289</v>
      </c>
      <c r="B148" s="65"/>
      <c r="C148" s="65"/>
      <c r="D148" s="65"/>
      <c r="E148" s="65"/>
      <c r="F148" s="65"/>
      <c r="G148" s="26"/>
      <c r="H148" s="56"/>
      <c r="I148" s="56"/>
      <c r="J148" s="56"/>
      <c r="K148" s="56"/>
      <c r="L148" s="56"/>
      <c r="M148" s="64"/>
      <c r="N148" s="64"/>
      <c r="O148" s="64"/>
      <c r="P148" s="64"/>
      <c r="Q148" s="64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  <c r="AD148" s="19"/>
    </row>
    <row r="149" customFormat="false" ht="15" hidden="false" customHeight="true" outlineLevel="0" collapsed="false">
      <c r="A149" s="65" t="s">
        <v>290</v>
      </c>
      <c r="B149" s="65"/>
      <c r="C149" s="65"/>
      <c r="D149" s="65"/>
      <c r="E149" s="65"/>
      <c r="F149" s="65"/>
      <c r="G149" s="26"/>
      <c r="H149" s="56"/>
      <c r="I149" s="56"/>
      <c r="J149" s="56"/>
      <c r="K149" s="56"/>
      <c r="L149" s="56"/>
      <c r="M149" s="64"/>
      <c r="N149" s="64"/>
      <c r="O149" s="64"/>
      <c r="P149" s="64"/>
      <c r="Q149" s="64"/>
      <c r="R149" s="19"/>
      <c r="S149" s="19"/>
      <c r="T149" s="19"/>
      <c r="U149" s="19"/>
      <c r="V149" s="19"/>
      <c r="W149" s="19"/>
      <c r="X149" s="19"/>
      <c r="Y149" s="19"/>
      <c r="Z149" s="19"/>
      <c r="AA149" s="19"/>
      <c r="AB149" s="19"/>
      <c r="AC149" s="19"/>
      <c r="AD149" s="19"/>
    </row>
    <row r="150" customFormat="false" ht="15" hidden="false" customHeight="true" outlineLevel="0" collapsed="false">
      <c r="A150" s="65" t="s">
        <v>291</v>
      </c>
      <c r="B150" s="65"/>
      <c r="C150" s="65"/>
      <c r="D150" s="65"/>
      <c r="E150" s="65"/>
      <c r="F150" s="65"/>
      <c r="G150" s="26"/>
      <c r="H150" s="56"/>
      <c r="I150" s="56"/>
      <c r="J150" s="56"/>
      <c r="K150" s="56"/>
      <c r="L150" s="56"/>
      <c r="M150" s="64"/>
      <c r="N150" s="64"/>
      <c r="O150" s="64"/>
      <c r="P150" s="64"/>
      <c r="Q150" s="64"/>
      <c r="R150" s="19"/>
      <c r="S150" s="19"/>
      <c r="T150" s="19"/>
      <c r="U150" s="19"/>
      <c r="V150" s="19"/>
      <c r="W150" s="19"/>
      <c r="X150" s="19"/>
      <c r="Y150" s="19"/>
      <c r="Z150" s="19"/>
      <c r="AA150" s="19"/>
      <c r="AB150" s="19"/>
      <c r="AC150" s="19"/>
      <c r="AD150" s="19"/>
    </row>
    <row r="151" customFormat="false" ht="14.25" hidden="false" customHeight="true" outlineLevel="0" collapsed="false">
      <c r="A151" s="65"/>
      <c r="B151" s="65"/>
      <c r="C151" s="65"/>
      <c r="D151" s="65"/>
      <c r="E151" s="65"/>
      <c r="F151" s="65"/>
      <c r="G151" s="26"/>
      <c r="H151" s="56"/>
      <c r="I151" s="56"/>
      <c r="J151" s="56"/>
      <c r="K151" s="56"/>
      <c r="L151" s="56"/>
      <c r="M151" s="64"/>
      <c r="N151" s="64"/>
      <c r="O151" s="64"/>
      <c r="P151" s="64"/>
      <c r="Q151" s="64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</row>
    <row r="152" customFormat="false" ht="14.25" hidden="false" customHeight="true" outlineLevel="0" collapsed="false">
      <c r="A152" s="65"/>
      <c r="B152" s="65"/>
      <c r="C152" s="65"/>
      <c r="D152" s="65"/>
      <c r="E152" s="65"/>
      <c r="F152" s="65"/>
      <c r="G152" s="26"/>
      <c r="H152" s="56"/>
      <c r="I152" s="56"/>
      <c r="J152" s="56"/>
      <c r="K152" s="56"/>
      <c r="L152" s="56"/>
      <c r="M152" s="64"/>
      <c r="N152" s="64"/>
      <c r="O152" s="64"/>
      <c r="P152" s="64"/>
      <c r="Q152" s="64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</row>
    <row r="153" customFormat="false" ht="14.25" hidden="false" customHeight="true" outlineLevel="0" collapsed="false">
      <c r="A153" s="76"/>
      <c r="B153" s="76"/>
      <c r="C153" s="76"/>
      <c r="D153" s="76"/>
      <c r="E153" s="76"/>
      <c r="F153" s="76"/>
      <c r="G153" s="26"/>
      <c r="H153" s="56"/>
      <c r="I153" s="56"/>
      <c r="J153" s="56"/>
      <c r="K153" s="56"/>
      <c r="L153" s="56"/>
      <c r="M153" s="64"/>
      <c r="N153" s="64"/>
      <c r="O153" s="64"/>
      <c r="P153" s="64"/>
      <c r="Q153" s="64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</row>
    <row r="154" customFormat="false" ht="14.25" hidden="false" customHeight="true" outlineLevel="0" collapsed="false">
      <c r="A154" s="76"/>
      <c r="B154" s="76"/>
      <c r="C154" s="76"/>
      <c r="D154" s="76"/>
      <c r="E154" s="76"/>
      <c r="F154" s="76"/>
      <c r="G154" s="26"/>
      <c r="H154" s="56"/>
      <c r="I154" s="56"/>
      <c r="J154" s="56"/>
      <c r="K154" s="56"/>
      <c r="L154" s="56"/>
      <c r="M154" s="64"/>
      <c r="N154" s="64"/>
      <c r="O154" s="64"/>
      <c r="P154" s="64"/>
      <c r="Q154" s="64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  <c r="AD154" s="19"/>
    </row>
    <row r="155" customFormat="false" ht="14.25" hidden="false" customHeight="true" outlineLevel="0" collapsed="false">
      <c r="A155" s="76"/>
      <c r="B155" s="76"/>
      <c r="C155" s="76"/>
      <c r="D155" s="76"/>
      <c r="E155" s="76"/>
      <c r="F155" s="76"/>
      <c r="G155" s="26"/>
      <c r="H155" s="56"/>
      <c r="I155" s="56"/>
      <c r="J155" s="56"/>
      <c r="K155" s="56"/>
      <c r="L155" s="56"/>
      <c r="M155" s="64"/>
      <c r="N155" s="64"/>
      <c r="O155" s="64"/>
      <c r="P155" s="64"/>
      <c r="Q155" s="64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</row>
    <row r="156" customFormat="false" ht="14.25" hidden="false" customHeight="true" outlineLevel="0" collapsed="false">
      <c r="A156" s="76"/>
      <c r="B156" s="76"/>
      <c r="C156" s="76"/>
      <c r="D156" s="76"/>
      <c r="E156" s="76"/>
      <c r="F156" s="76"/>
      <c r="G156" s="26"/>
      <c r="H156" s="56"/>
      <c r="I156" s="56"/>
      <c r="J156" s="56"/>
      <c r="K156" s="56"/>
      <c r="L156" s="56"/>
      <c r="M156" s="64"/>
      <c r="N156" s="64"/>
      <c r="O156" s="64"/>
      <c r="P156" s="64"/>
      <c r="Q156" s="64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19"/>
    </row>
    <row r="157" customFormat="false" ht="14.25" hidden="false" customHeight="true" outlineLevel="0" collapsed="false">
      <c r="A157" s="76"/>
      <c r="B157" s="76"/>
      <c r="C157" s="76"/>
      <c r="D157" s="76"/>
      <c r="E157" s="76"/>
      <c r="F157" s="76"/>
      <c r="G157" s="26"/>
      <c r="H157" s="56"/>
      <c r="I157" s="56"/>
      <c r="J157" s="56"/>
      <c r="K157" s="56"/>
      <c r="L157" s="56"/>
      <c r="M157" s="64"/>
      <c r="N157" s="64"/>
      <c r="O157" s="64"/>
      <c r="P157" s="64"/>
      <c r="Q157" s="64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</row>
    <row r="158" customFormat="false" ht="32.25" hidden="false" customHeight="true" outlineLevel="0" collapsed="false">
      <c r="A158" s="77"/>
      <c r="B158" s="77"/>
      <c r="C158" s="77"/>
      <c r="D158" s="77"/>
      <c r="E158" s="77"/>
      <c r="F158" s="77"/>
      <c r="G158" s="26"/>
      <c r="H158" s="56"/>
      <c r="I158" s="56"/>
      <c r="J158" s="56"/>
      <c r="K158" s="56"/>
      <c r="L158" s="56"/>
      <c r="M158" s="64"/>
      <c r="N158" s="64"/>
      <c r="O158" s="64"/>
      <c r="P158" s="64"/>
      <c r="Q158" s="64"/>
      <c r="R158" s="19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  <c r="AC158" s="19"/>
      <c r="AD158" s="19"/>
    </row>
    <row r="159" customFormat="false" ht="15" hidden="false" customHeight="true" outlineLevel="0" collapsed="false">
      <c r="A159" s="74" t="s">
        <v>292</v>
      </c>
      <c r="B159" s="74"/>
      <c r="C159" s="74"/>
      <c r="D159" s="74"/>
      <c r="E159" s="74"/>
      <c r="F159" s="74"/>
      <c r="G159" s="26"/>
      <c r="H159" s="56"/>
      <c r="I159" s="56"/>
      <c r="J159" s="56"/>
      <c r="K159" s="56"/>
      <c r="L159" s="56"/>
      <c r="M159" s="64"/>
      <c r="N159" s="64"/>
      <c r="O159" s="64"/>
      <c r="P159" s="64"/>
      <c r="Q159" s="64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19"/>
    </row>
    <row r="160" customFormat="false" ht="15" hidden="false" customHeight="true" outlineLevel="0" collapsed="false">
      <c r="A160" s="75" t="s">
        <v>293</v>
      </c>
      <c r="B160" s="75"/>
      <c r="C160" s="75"/>
      <c r="D160" s="75"/>
      <c r="E160" s="75"/>
      <c r="F160" s="75"/>
      <c r="G160" s="26"/>
      <c r="H160" s="56"/>
      <c r="I160" s="56"/>
      <c r="J160" s="56"/>
      <c r="K160" s="56"/>
      <c r="L160" s="56"/>
      <c r="M160" s="64"/>
      <c r="N160" s="64"/>
      <c r="O160" s="64"/>
      <c r="P160" s="64"/>
      <c r="Q160" s="64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</row>
    <row r="161" customFormat="false" ht="15" hidden="false" customHeight="true" outlineLevel="0" collapsed="false">
      <c r="A161" s="65" t="s">
        <v>294</v>
      </c>
      <c r="B161" s="65"/>
      <c r="C161" s="65"/>
      <c r="D161" s="65"/>
      <c r="E161" s="65"/>
      <c r="F161" s="65"/>
      <c r="G161" s="26"/>
      <c r="H161" s="56"/>
      <c r="I161" s="56"/>
      <c r="J161" s="56"/>
      <c r="K161" s="56"/>
      <c r="L161" s="56"/>
      <c r="M161" s="64"/>
      <c r="N161" s="64"/>
      <c r="O161" s="64"/>
      <c r="P161" s="64"/>
      <c r="Q161" s="64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19"/>
    </row>
    <row r="162" customFormat="false" ht="15" hidden="false" customHeight="true" outlineLevel="0" collapsed="false">
      <c r="A162" s="65" t="s">
        <v>295</v>
      </c>
      <c r="B162" s="65"/>
      <c r="C162" s="65"/>
      <c r="D162" s="65"/>
      <c r="E162" s="65"/>
      <c r="F162" s="65"/>
      <c r="G162" s="26"/>
      <c r="H162" s="56"/>
      <c r="I162" s="56"/>
      <c r="J162" s="56"/>
      <c r="K162" s="56"/>
      <c r="L162" s="56"/>
      <c r="M162" s="64"/>
      <c r="N162" s="64"/>
      <c r="O162" s="64"/>
      <c r="P162" s="64"/>
      <c r="Q162" s="64"/>
      <c r="R162" s="19"/>
      <c r="S162" s="19"/>
      <c r="T162" s="19"/>
      <c r="U162" s="19"/>
      <c r="V162" s="19"/>
      <c r="W162" s="19"/>
      <c r="X162" s="19"/>
      <c r="Y162" s="19"/>
      <c r="Z162" s="19"/>
      <c r="AA162" s="19"/>
      <c r="AB162" s="19"/>
      <c r="AC162" s="19"/>
      <c r="AD162" s="19"/>
    </row>
    <row r="163" customFormat="false" ht="15" hidden="false" customHeight="true" outlineLevel="0" collapsed="false">
      <c r="A163" s="65" t="s">
        <v>296</v>
      </c>
      <c r="B163" s="65"/>
      <c r="C163" s="65"/>
      <c r="D163" s="65"/>
      <c r="E163" s="65"/>
      <c r="F163" s="65"/>
      <c r="G163" s="26"/>
      <c r="H163" s="56"/>
      <c r="I163" s="56"/>
      <c r="J163" s="56"/>
      <c r="K163" s="56"/>
      <c r="L163" s="56"/>
      <c r="M163" s="64"/>
      <c r="N163" s="64"/>
      <c r="O163" s="64"/>
      <c r="P163" s="64"/>
      <c r="Q163" s="64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  <c r="AD163" s="19"/>
    </row>
    <row r="164" customFormat="false" ht="15" hidden="false" customHeight="true" outlineLevel="0" collapsed="false">
      <c r="A164" s="65" t="s">
        <v>297</v>
      </c>
      <c r="B164" s="65"/>
      <c r="C164" s="65"/>
      <c r="D164" s="65"/>
      <c r="E164" s="65"/>
      <c r="F164" s="65"/>
      <c r="G164" s="26"/>
      <c r="H164" s="56"/>
      <c r="I164" s="56"/>
      <c r="J164" s="56"/>
      <c r="K164" s="56"/>
      <c r="L164" s="56"/>
      <c r="M164" s="64"/>
      <c r="N164" s="64"/>
      <c r="O164" s="64"/>
      <c r="P164" s="64"/>
      <c r="Q164" s="64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D164" s="19"/>
    </row>
    <row r="165" customFormat="false" ht="15" hidden="false" customHeight="true" outlineLevel="0" collapsed="false">
      <c r="A165" s="65" t="s">
        <v>298</v>
      </c>
      <c r="B165" s="65"/>
      <c r="C165" s="65"/>
      <c r="D165" s="65"/>
      <c r="E165" s="65"/>
      <c r="F165" s="65"/>
      <c r="G165" s="26"/>
      <c r="H165" s="56"/>
      <c r="I165" s="56"/>
      <c r="J165" s="56"/>
      <c r="K165" s="56"/>
      <c r="L165" s="56"/>
      <c r="M165" s="64"/>
      <c r="N165" s="64"/>
      <c r="O165" s="64"/>
      <c r="P165" s="64"/>
      <c r="Q165" s="64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D165" s="19"/>
    </row>
    <row r="166" customFormat="false" ht="15" hidden="false" customHeight="true" outlineLevel="0" collapsed="false">
      <c r="A166" s="65" t="s">
        <v>299</v>
      </c>
      <c r="B166" s="65"/>
      <c r="C166" s="65"/>
      <c r="D166" s="65"/>
      <c r="E166" s="65"/>
      <c r="F166" s="65"/>
      <c r="G166" s="26"/>
      <c r="H166" s="56"/>
      <c r="I166" s="56"/>
      <c r="J166" s="56"/>
      <c r="K166" s="56"/>
      <c r="L166" s="56"/>
      <c r="M166" s="64"/>
      <c r="N166" s="64"/>
      <c r="O166" s="64"/>
      <c r="P166" s="64"/>
      <c r="Q166" s="64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  <c r="AD166" s="19"/>
    </row>
    <row r="167" customFormat="false" ht="15" hidden="false" customHeight="true" outlineLevel="0" collapsed="false">
      <c r="A167" s="65" t="s">
        <v>300</v>
      </c>
      <c r="B167" s="65"/>
      <c r="C167" s="65"/>
      <c r="D167" s="65"/>
      <c r="E167" s="65"/>
      <c r="F167" s="65"/>
      <c r="G167" s="26"/>
      <c r="H167" s="56"/>
      <c r="I167" s="56"/>
      <c r="J167" s="56"/>
      <c r="K167" s="56"/>
      <c r="L167" s="56"/>
      <c r="M167" s="64"/>
      <c r="N167" s="64"/>
      <c r="O167" s="64"/>
      <c r="P167" s="64"/>
      <c r="Q167" s="64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</row>
    <row r="168" customFormat="false" ht="15" hidden="false" customHeight="true" outlineLevel="0" collapsed="false">
      <c r="A168" s="65" t="s">
        <v>301</v>
      </c>
      <c r="B168" s="65"/>
      <c r="C168" s="65"/>
      <c r="D168" s="65"/>
      <c r="E168" s="65"/>
      <c r="F168" s="65"/>
      <c r="G168" s="26"/>
      <c r="H168" s="56"/>
      <c r="I168" s="56"/>
      <c r="J168" s="56"/>
      <c r="K168" s="56"/>
      <c r="L168" s="56"/>
      <c r="M168" s="64"/>
      <c r="N168" s="64"/>
      <c r="O168" s="64"/>
      <c r="P168" s="64"/>
      <c r="Q168" s="64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</row>
    <row r="169" customFormat="false" ht="15" hidden="false" customHeight="true" outlineLevel="0" collapsed="false">
      <c r="A169" s="65" t="s">
        <v>302</v>
      </c>
      <c r="B169" s="65"/>
      <c r="C169" s="65"/>
      <c r="D169" s="65"/>
      <c r="E169" s="65"/>
      <c r="F169" s="65"/>
      <c r="G169" s="26"/>
      <c r="H169" s="56"/>
      <c r="I169" s="56"/>
      <c r="J169" s="56"/>
      <c r="K169" s="56"/>
      <c r="L169" s="56"/>
      <c r="M169" s="64"/>
      <c r="N169" s="64"/>
      <c r="O169" s="64"/>
      <c r="P169" s="64"/>
      <c r="Q169" s="64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</row>
    <row r="170" customFormat="false" ht="15" hidden="false" customHeight="true" outlineLevel="0" collapsed="false">
      <c r="A170" s="65" t="s">
        <v>303</v>
      </c>
      <c r="B170" s="65"/>
      <c r="C170" s="65"/>
      <c r="D170" s="65"/>
      <c r="E170" s="65"/>
      <c r="F170" s="65"/>
      <c r="G170" s="26"/>
      <c r="H170" s="56"/>
      <c r="I170" s="56"/>
      <c r="J170" s="56"/>
      <c r="K170" s="56"/>
      <c r="L170" s="56"/>
      <c r="M170" s="64"/>
      <c r="N170" s="64"/>
      <c r="O170" s="64"/>
      <c r="P170" s="64"/>
      <c r="Q170" s="64"/>
      <c r="R170" s="19"/>
      <c r="S170" s="19"/>
      <c r="T170" s="19"/>
      <c r="U170" s="19"/>
      <c r="V170" s="19"/>
      <c r="W170" s="19"/>
      <c r="X170" s="19"/>
      <c r="Y170" s="19"/>
      <c r="Z170" s="19"/>
      <c r="AA170" s="19"/>
      <c r="AB170" s="19"/>
      <c r="AC170" s="19"/>
      <c r="AD170" s="19"/>
    </row>
    <row r="171" customFormat="false" ht="15" hidden="false" customHeight="true" outlineLevel="0" collapsed="false">
      <c r="A171" s="65" t="s">
        <v>304</v>
      </c>
      <c r="B171" s="65"/>
      <c r="C171" s="65"/>
      <c r="D171" s="65"/>
      <c r="E171" s="65"/>
      <c r="F171" s="65"/>
      <c r="G171" s="26"/>
      <c r="H171" s="56"/>
      <c r="I171" s="56"/>
      <c r="J171" s="56"/>
      <c r="K171" s="56"/>
      <c r="L171" s="56"/>
      <c r="M171" s="64"/>
      <c r="N171" s="64"/>
      <c r="O171" s="64"/>
      <c r="P171" s="64"/>
      <c r="Q171" s="64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  <c r="AD171" s="19"/>
    </row>
    <row r="172" customFormat="false" ht="15" hidden="false" customHeight="true" outlineLevel="0" collapsed="false">
      <c r="A172" s="65" t="s">
        <v>305</v>
      </c>
      <c r="B172" s="65"/>
      <c r="C172" s="65"/>
      <c r="D172" s="65"/>
      <c r="E172" s="65"/>
      <c r="F172" s="65"/>
      <c r="G172" s="26"/>
      <c r="H172" s="56"/>
      <c r="I172" s="56"/>
      <c r="J172" s="56"/>
      <c r="K172" s="56"/>
      <c r="L172" s="56"/>
      <c r="M172" s="64"/>
      <c r="N172" s="64"/>
      <c r="O172" s="64"/>
      <c r="P172" s="64"/>
      <c r="Q172" s="64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D172" s="19"/>
    </row>
    <row r="173" customFormat="false" ht="15" hidden="false" customHeight="true" outlineLevel="0" collapsed="false">
      <c r="A173" s="65" t="s">
        <v>306</v>
      </c>
      <c r="B173" s="65"/>
      <c r="C173" s="65"/>
      <c r="D173" s="65"/>
      <c r="E173" s="65"/>
      <c r="F173" s="65"/>
      <c r="G173" s="26"/>
      <c r="H173" s="56"/>
      <c r="I173" s="56"/>
      <c r="J173" s="56"/>
      <c r="K173" s="56"/>
      <c r="L173" s="56"/>
      <c r="M173" s="64"/>
      <c r="N173" s="64"/>
      <c r="O173" s="64"/>
      <c r="P173" s="64"/>
      <c r="Q173" s="64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  <c r="AD173" s="19"/>
    </row>
    <row r="174" customFormat="false" ht="15" hidden="false" customHeight="true" outlineLevel="0" collapsed="false">
      <c r="A174" s="65" t="s">
        <v>307</v>
      </c>
      <c r="B174" s="65"/>
      <c r="C174" s="65"/>
      <c r="D174" s="65"/>
      <c r="E174" s="65"/>
      <c r="F174" s="65"/>
      <c r="G174" s="26"/>
      <c r="H174" s="56"/>
      <c r="I174" s="56"/>
      <c r="J174" s="56"/>
      <c r="K174" s="56"/>
      <c r="L174" s="56"/>
      <c r="M174" s="64"/>
      <c r="N174" s="64"/>
      <c r="O174" s="64"/>
      <c r="P174" s="64"/>
      <c r="Q174" s="64"/>
      <c r="R174" s="19"/>
      <c r="S174" s="19"/>
      <c r="T174" s="19"/>
      <c r="U174" s="19"/>
      <c r="V174" s="19"/>
      <c r="W174" s="19"/>
      <c r="X174" s="19"/>
      <c r="Y174" s="19"/>
      <c r="Z174" s="19"/>
      <c r="AA174" s="19"/>
      <c r="AB174" s="19"/>
      <c r="AC174" s="19"/>
      <c r="AD174" s="19"/>
    </row>
    <row r="175" customFormat="false" ht="15" hidden="false" customHeight="true" outlineLevel="0" collapsed="false">
      <c r="A175" s="65" t="s">
        <v>308</v>
      </c>
      <c r="B175" s="65"/>
      <c r="C175" s="65"/>
      <c r="D175" s="65"/>
      <c r="E175" s="65"/>
      <c r="F175" s="65"/>
      <c r="G175" s="26"/>
      <c r="H175" s="56"/>
      <c r="I175" s="56"/>
      <c r="J175" s="56"/>
      <c r="K175" s="56"/>
      <c r="L175" s="56"/>
      <c r="M175" s="64"/>
      <c r="N175" s="64"/>
      <c r="O175" s="64"/>
      <c r="P175" s="64"/>
      <c r="Q175" s="64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  <c r="AD175" s="19"/>
    </row>
    <row r="176" customFormat="false" ht="15" hidden="false" customHeight="true" outlineLevel="0" collapsed="false">
      <c r="A176" s="65" t="s">
        <v>309</v>
      </c>
      <c r="B176" s="65"/>
      <c r="C176" s="65"/>
      <c r="D176" s="65"/>
      <c r="E176" s="65"/>
      <c r="F176" s="65"/>
      <c r="G176" s="26"/>
      <c r="H176" s="56"/>
      <c r="I176" s="56"/>
      <c r="J176" s="56"/>
      <c r="K176" s="56"/>
      <c r="L176" s="56"/>
      <c r="M176" s="64"/>
      <c r="N176" s="64"/>
      <c r="O176" s="64"/>
      <c r="P176" s="64"/>
      <c r="Q176" s="64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D176" s="19"/>
    </row>
    <row r="177" customFormat="false" ht="15" hidden="false" customHeight="true" outlineLevel="0" collapsed="false">
      <c r="A177" s="65" t="s">
        <v>310</v>
      </c>
      <c r="B177" s="65"/>
      <c r="C177" s="65"/>
      <c r="D177" s="65"/>
      <c r="E177" s="65"/>
      <c r="F177" s="65"/>
      <c r="G177" s="26"/>
      <c r="H177" s="56"/>
      <c r="I177" s="56"/>
      <c r="J177" s="56"/>
      <c r="K177" s="56"/>
      <c r="L177" s="56"/>
      <c r="M177" s="64"/>
      <c r="N177" s="64"/>
      <c r="O177" s="64"/>
      <c r="P177" s="64"/>
      <c r="Q177" s="64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  <c r="AD177" s="19"/>
    </row>
    <row r="178" customFormat="false" ht="15" hidden="false" customHeight="true" outlineLevel="0" collapsed="false">
      <c r="A178" s="65" t="s">
        <v>311</v>
      </c>
      <c r="B178" s="65"/>
      <c r="C178" s="65"/>
      <c r="D178" s="65"/>
      <c r="E178" s="65"/>
      <c r="F178" s="65"/>
      <c r="G178" s="26"/>
      <c r="H178" s="56"/>
      <c r="I178" s="56"/>
      <c r="J178" s="56"/>
      <c r="K178" s="56"/>
      <c r="L178" s="56"/>
      <c r="M178" s="64"/>
      <c r="N178" s="64"/>
      <c r="O178" s="64"/>
      <c r="P178" s="64"/>
      <c r="Q178" s="64"/>
      <c r="R178" s="19"/>
      <c r="S178" s="19"/>
      <c r="T178" s="19"/>
      <c r="U178" s="19"/>
      <c r="V178" s="19"/>
      <c r="W178" s="19"/>
      <c r="X178" s="19"/>
      <c r="Y178" s="19"/>
      <c r="Z178" s="19"/>
      <c r="AA178" s="19"/>
      <c r="AB178" s="19"/>
      <c r="AC178" s="19"/>
      <c r="AD178" s="19"/>
    </row>
    <row r="179" customFormat="false" ht="15" hidden="false" customHeight="true" outlineLevel="0" collapsed="false">
      <c r="A179" s="65" t="s">
        <v>312</v>
      </c>
      <c r="B179" s="65"/>
      <c r="C179" s="65"/>
      <c r="D179" s="65"/>
      <c r="E179" s="65"/>
      <c r="F179" s="65"/>
      <c r="G179" s="26"/>
      <c r="H179" s="56"/>
      <c r="I179" s="56"/>
      <c r="J179" s="56"/>
      <c r="K179" s="56"/>
      <c r="L179" s="56"/>
      <c r="M179" s="64"/>
      <c r="N179" s="64"/>
      <c r="O179" s="64"/>
      <c r="P179" s="64"/>
      <c r="Q179" s="64"/>
      <c r="R179" s="19"/>
      <c r="S179" s="19"/>
      <c r="T179" s="19"/>
      <c r="U179" s="19"/>
      <c r="V179" s="19"/>
      <c r="W179" s="19"/>
      <c r="X179" s="19"/>
      <c r="Y179" s="19"/>
      <c r="Z179" s="19"/>
      <c r="AA179" s="19"/>
      <c r="AB179" s="19"/>
      <c r="AC179" s="19"/>
      <c r="AD179" s="19"/>
    </row>
    <row r="180" customFormat="false" ht="15" hidden="false" customHeight="true" outlineLevel="0" collapsed="false">
      <c r="A180" s="65" t="s">
        <v>313</v>
      </c>
      <c r="B180" s="65"/>
      <c r="C180" s="65"/>
      <c r="D180" s="65"/>
      <c r="E180" s="65"/>
      <c r="F180" s="65"/>
      <c r="G180" s="26"/>
      <c r="H180" s="56"/>
      <c r="I180" s="56"/>
      <c r="J180" s="56"/>
      <c r="K180" s="56"/>
      <c r="L180" s="56"/>
      <c r="M180" s="64"/>
      <c r="N180" s="64"/>
      <c r="O180" s="64"/>
      <c r="P180" s="64"/>
      <c r="Q180" s="64"/>
      <c r="R180" s="19"/>
      <c r="S180" s="19"/>
      <c r="T180" s="19"/>
      <c r="U180" s="19"/>
      <c r="V180" s="19"/>
      <c r="W180" s="19"/>
      <c r="X180" s="19"/>
      <c r="Y180" s="19"/>
      <c r="Z180" s="19"/>
      <c r="AA180" s="19"/>
      <c r="AB180" s="19"/>
      <c r="AC180" s="19"/>
      <c r="AD180" s="19"/>
    </row>
    <row r="181" customFormat="false" ht="15" hidden="false" customHeight="true" outlineLevel="0" collapsed="false">
      <c r="A181" s="65" t="s">
        <v>314</v>
      </c>
      <c r="B181" s="65"/>
      <c r="C181" s="65"/>
      <c r="D181" s="65"/>
      <c r="E181" s="65"/>
      <c r="F181" s="65"/>
      <c r="G181" s="26"/>
      <c r="H181" s="56"/>
      <c r="I181" s="56"/>
      <c r="J181" s="56"/>
      <c r="K181" s="56"/>
      <c r="L181" s="56"/>
      <c r="M181" s="64"/>
      <c r="N181" s="64"/>
      <c r="O181" s="64"/>
      <c r="P181" s="64"/>
      <c r="Q181" s="64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</row>
    <row r="182" customFormat="false" ht="15" hidden="false" customHeight="true" outlineLevel="0" collapsed="false">
      <c r="A182" s="65" t="s">
        <v>315</v>
      </c>
      <c r="B182" s="65"/>
      <c r="C182" s="65"/>
      <c r="D182" s="65"/>
      <c r="E182" s="65"/>
      <c r="F182" s="65"/>
      <c r="G182" s="26"/>
      <c r="H182" s="56"/>
      <c r="I182" s="56"/>
      <c r="J182" s="56"/>
      <c r="K182" s="56"/>
      <c r="L182" s="56"/>
      <c r="M182" s="64"/>
      <c r="N182" s="64"/>
      <c r="O182" s="64"/>
      <c r="P182" s="64"/>
      <c r="Q182" s="64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  <c r="AD182" s="19"/>
    </row>
    <row r="183" customFormat="false" ht="15" hidden="false" customHeight="true" outlineLevel="0" collapsed="false">
      <c r="A183" s="65" t="s">
        <v>316</v>
      </c>
      <c r="B183" s="65"/>
      <c r="C183" s="65"/>
      <c r="D183" s="65"/>
      <c r="E183" s="65"/>
      <c r="F183" s="65"/>
      <c r="G183" s="26"/>
      <c r="H183" s="56"/>
      <c r="I183" s="56"/>
      <c r="J183" s="56"/>
      <c r="K183" s="56"/>
      <c r="L183" s="56"/>
      <c r="M183" s="64"/>
      <c r="N183" s="64"/>
      <c r="O183" s="64"/>
      <c r="P183" s="64"/>
      <c r="Q183" s="64"/>
      <c r="R183" s="78"/>
      <c r="S183" s="78"/>
      <c r="T183" s="78"/>
      <c r="U183" s="78"/>
      <c r="V183" s="78"/>
      <c r="W183" s="78"/>
      <c r="X183" s="78"/>
      <c r="Y183" s="78"/>
      <c r="Z183" s="78"/>
      <c r="AA183" s="78"/>
      <c r="AB183" s="78"/>
      <c r="AC183" s="78"/>
      <c r="AD183" s="78"/>
    </row>
    <row r="184" customFormat="false" ht="15" hidden="false" customHeight="true" outlineLevel="0" collapsed="false">
      <c r="A184" s="65" t="s">
        <v>317</v>
      </c>
      <c r="B184" s="65"/>
      <c r="C184" s="65"/>
      <c r="D184" s="65"/>
      <c r="E184" s="65"/>
      <c r="F184" s="65"/>
      <c r="G184" s="26"/>
      <c r="H184" s="56"/>
      <c r="I184" s="56"/>
      <c r="J184" s="56"/>
      <c r="K184" s="56"/>
      <c r="L184" s="56"/>
      <c r="M184" s="64"/>
      <c r="N184" s="64"/>
      <c r="O184" s="64"/>
      <c r="P184" s="64"/>
      <c r="Q184" s="64"/>
      <c r="R184" s="78"/>
      <c r="S184" s="78"/>
      <c r="T184" s="78"/>
      <c r="U184" s="78"/>
      <c r="V184" s="78"/>
      <c r="W184" s="78"/>
      <c r="X184" s="78"/>
      <c r="Y184" s="78"/>
      <c r="Z184" s="78"/>
      <c r="AA184" s="78"/>
      <c r="AB184" s="78"/>
      <c r="AC184" s="78"/>
      <c r="AD184" s="78"/>
    </row>
    <row r="185" customFormat="false" ht="15" hidden="false" customHeight="true" outlineLevel="0" collapsed="false">
      <c r="A185" s="65" t="s">
        <v>318</v>
      </c>
      <c r="B185" s="65"/>
      <c r="C185" s="65"/>
      <c r="D185" s="65"/>
      <c r="E185" s="65"/>
      <c r="F185" s="65"/>
      <c r="G185" s="26"/>
      <c r="H185" s="56"/>
      <c r="I185" s="56"/>
      <c r="J185" s="56"/>
      <c r="K185" s="56"/>
      <c r="L185" s="56"/>
      <c r="M185" s="64"/>
      <c r="N185" s="64"/>
      <c r="O185" s="64"/>
      <c r="P185" s="64"/>
      <c r="Q185" s="64"/>
      <c r="R185" s="78"/>
      <c r="S185" s="78"/>
      <c r="T185" s="78"/>
      <c r="U185" s="78"/>
      <c r="V185" s="78"/>
      <c r="W185" s="78"/>
      <c r="X185" s="78"/>
      <c r="Y185" s="78"/>
      <c r="Z185" s="78"/>
      <c r="AA185" s="78"/>
      <c r="AB185" s="78"/>
      <c r="AC185" s="78"/>
      <c r="AD185" s="78"/>
    </row>
    <row r="186" customFormat="false" ht="15" hidden="false" customHeight="true" outlineLevel="0" collapsed="false">
      <c r="A186" s="65" t="s">
        <v>319</v>
      </c>
      <c r="B186" s="65"/>
      <c r="C186" s="65"/>
      <c r="D186" s="65"/>
      <c r="E186" s="65"/>
      <c r="F186" s="65"/>
      <c r="G186" s="26"/>
      <c r="H186" s="56"/>
      <c r="I186" s="56"/>
      <c r="J186" s="56"/>
      <c r="K186" s="56"/>
      <c r="L186" s="56"/>
      <c r="M186" s="64"/>
      <c r="N186" s="64"/>
      <c r="O186" s="64"/>
      <c r="P186" s="64"/>
      <c r="Q186" s="64"/>
      <c r="R186" s="78"/>
      <c r="S186" s="78"/>
      <c r="T186" s="78"/>
      <c r="U186" s="78"/>
      <c r="V186" s="78"/>
      <c r="W186" s="78"/>
      <c r="X186" s="78"/>
      <c r="Y186" s="78"/>
      <c r="Z186" s="78"/>
      <c r="AA186" s="78"/>
      <c r="AB186" s="78"/>
      <c r="AC186" s="78"/>
      <c r="AD186" s="78"/>
    </row>
    <row r="187" customFormat="false" ht="15" hidden="false" customHeight="true" outlineLevel="0" collapsed="false">
      <c r="A187" s="65" t="s">
        <v>320</v>
      </c>
      <c r="B187" s="65"/>
      <c r="C187" s="65"/>
      <c r="D187" s="65"/>
      <c r="E187" s="65"/>
      <c r="F187" s="65"/>
      <c r="G187" s="26"/>
      <c r="H187" s="56"/>
      <c r="I187" s="56"/>
      <c r="J187" s="56"/>
      <c r="K187" s="56"/>
      <c r="L187" s="56"/>
      <c r="M187" s="64"/>
      <c r="N187" s="64"/>
      <c r="O187" s="64"/>
      <c r="P187" s="64"/>
      <c r="Q187" s="64"/>
      <c r="R187" s="78"/>
      <c r="S187" s="78"/>
      <c r="T187" s="78"/>
      <c r="U187" s="78"/>
      <c r="V187" s="78"/>
      <c r="W187" s="78"/>
      <c r="X187" s="78"/>
      <c r="Y187" s="78"/>
      <c r="Z187" s="78"/>
      <c r="AA187" s="78"/>
      <c r="AB187" s="78"/>
      <c r="AC187" s="78"/>
      <c r="AD187" s="78"/>
    </row>
    <row r="188" customFormat="false" ht="15" hidden="false" customHeight="true" outlineLevel="0" collapsed="false">
      <c r="A188" s="65" t="s">
        <v>321</v>
      </c>
      <c r="B188" s="65"/>
      <c r="C188" s="65"/>
      <c r="D188" s="65"/>
      <c r="E188" s="65"/>
      <c r="F188" s="65"/>
      <c r="G188" s="26"/>
      <c r="H188" s="56"/>
      <c r="I188" s="56"/>
      <c r="J188" s="56"/>
      <c r="K188" s="56"/>
      <c r="L188" s="56"/>
      <c r="M188" s="64"/>
      <c r="N188" s="64"/>
      <c r="O188" s="64"/>
      <c r="P188" s="64"/>
      <c r="Q188" s="64"/>
      <c r="R188" s="78"/>
      <c r="S188" s="78"/>
      <c r="T188" s="78"/>
      <c r="U188" s="78"/>
      <c r="V188" s="78"/>
      <c r="W188" s="78"/>
      <c r="X188" s="78"/>
      <c r="Y188" s="78"/>
      <c r="Z188" s="78"/>
      <c r="AA188" s="78"/>
      <c r="AB188" s="78"/>
      <c r="AC188" s="78"/>
      <c r="AD188" s="78"/>
    </row>
    <row r="189" customFormat="false" ht="15" hidden="false" customHeight="true" outlineLevel="0" collapsed="false">
      <c r="A189" s="65" t="s">
        <v>322</v>
      </c>
      <c r="B189" s="65"/>
      <c r="C189" s="65"/>
      <c r="D189" s="65"/>
      <c r="E189" s="65"/>
      <c r="F189" s="65"/>
      <c r="G189" s="26"/>
      <c r="H189" s="56"/>
      <c r="I189" s="56"/>
      <c r="J189" s="56"/>
      <c r="K189" s="56"/>
      <c r="L189" s="56"/>
      <c r="M189" s="64"/>
      <c r="N189" s="64"/>
      <c r="O189" s="64"/>
      <c r="P189" s="64"/>
      <c r="Q189" s="64"/>
      <c r="R189" s="78"/>
      <c r="S189" s="78"/>
      <c r="T189" s="78"/>
      <c r="U189" s="78"/>
      <c r="V189" s="78"/>
      <c r="W189" s="78"/>
      <c r="X189" s="78"/>
      <c r="Y189" s="78"/>
      <c r="Z189" s="78"/>
      <c r="AA189" s="78"/>
      <c r="AB189" s="78"/>
      <c r="AC189" s="78"/>
      <c r="AD189" s="78"/>
    </row>
    <row r="190" customFormat="false" ht="15" hidden="false" customHeight="true" outlineLevel="0" collapsed="false">
      <c r="A190" s="65" t="s">
        <v>323</v>
      </c>
      <c r="B190" s="65"/>
      <c r="C190" s="65"/>
      <c r="D190" s="65"/>
      <c r="E190" s="65"/>
      <c r="F190" s="65"/>
      <c r="G190" s="26"/>
      <c r="H190" s="56"/>
      <c r="I190" s="56"/>
      <c r="J190" s="56"/>
      <c r="K190" s="56"/>
      <c r="L190" s="56"/>
      <c r="M190" s="64"/>
      <c r="N190" s="64"/>
      <c r="O190" s="64"/>
      <c r="P190" s="64"/>
      <c r="Q190" s="64"/>
      <c r="R190" s="78"/>
      <c r="S190" s="78"/>
      <c r="T190" s="78"/>
      <c r="U190" s="78"/>
      <c r="V190" s="78"/>
      <c r="W190" s="78"/>
      <c r="X190" s="78"/>
      <c r="Y190" s="78"/>
      <c r="Z190" s="78"/>
      <c r="AA190" s="78"/>
      <c r="AB190" s="78"/>
      <c r="AC190" s="78"/>
      <c r="AD190" s="78"/>
    </row>
    <row r="191" customFormat="false" ht="15" hidden="false" customHeight="true" outlineLevel="0" collapsed="false">
      <c r="A191" s="65" t="s">
        <v>324</v>
      </c>
      <c r="B191" s="65"/>
      <c r="C191" s="65"/>
      <c r="D191" s="65"/>
      <c r="E191" s="65"/>
      <c r="F191" s="65"/>
      <c r="G191" s="26"/>
      <c r="H191" s="56"/>
      <c r="I191" s="56"/>
      <c r="J191" s="56"/>
      <c r="K191" s="56"/>
      <c r="L191" s="56"/>
      <c r="M191" s="64"/>
      <c r="N191" s="64"/>
      <c r="O191" s="64"/>
      <c r="P191" s="64"/>
      <c r="Q191" s="64"/>
      <c r="R191" s="78"/>
      <c r="S191" s="78"/>
      <c r="T191" s="78"/>
      <c r="U191" s="78"/>
      <c r="V191" s="78"/>
      <c r="W191" s="78"/>
      <c r="X191" s="78"/>
      <c r="Y191" s="78"/>
      <c r="Z191" s="78"/>
      <c r="AA191" s="78"/>
      <c r="AB191" s="78"/>
      <c r="AC191" s="78"/>
      <c r="AD191" s="78"/>
    </row>
    <row r="192" customFormat="false" ht="15" hidden="false" customHeight="true" outlineLevel="0" collapsed="false">
      <c r="A192" s="65" t="s">
        <v>325</v>
      </c>
      <c r="B192" s="65"/>
      <c r="C192" s="65"/>
      <c r="D192" s="65"/>
      <c r="E192" s="65"/>
      <c r="F192" s="65"/>
      <c r="G192" s="26"/>
      <c r="H192" s="56"/>
      <c r="I192" s="56"/>
      <c r="J192" s="56"/>
      <c r="K192" s="56"/>
      <c r="L192" s="56"/>
      <c r="M192" s="64"/>
      <c r="N192" s="64"/>
      <c r="O192" s="64"/>
      <c r="P192" s="64"/>
      <c r="Q192" s="64"/>
      <c r="R192" s="78"/>
      <c r="S192" s="78"/>
      <c r="T192" s="78"/>
      <c r="U192" s="78"/>
      <c r="V192" s="78"/>
      <c r="W192" s="78"/>
      <c r="X192" s="78"/>
      <c r="Y192" s="78"/>
      <c r="Z192" s="78"/>
      <c r="AA192" s="78"/>
      <c r="AB192" s="78"/>
      <c r="AC192" s="78"/>
      <c r="AD192" s="78"/>
    </row>
    <row r="193" customFormat="false" ht="15" hidden="false" customHeight="true" outlineLevel="0" collapsed="false">
      <c r="A193" s="65" t="s">
        <v>326</v>
      </c>
      <c r="B193" s="65"/>
      <c r="C193" s="65"/>
      <c r="D193" s="65"/>
      <c r="E193" s="65"/>
      <c r="F193" s="65"/>
      <c r="G193" s="26"/>
      <c r="H193" s="56"/>
      <c r="I193" s="56"/>
      <c r="J193" s="56"/>
      <c r="K193" s="56"/>
      <c r="L193" s="56"/>
      <c r="M193" s="64"/>
      <c r="N193" s="64"/>
      <c r="O193" s="64"/>
      <c r="P193" s="64"/>
      <c r="Q193" s="64"/>
      <c r="R193" s="78"/>
      <c r="S193" s="78"/>
      <c r="T193" s="78"/>
      <c r="U193" s="78"/>
      <c r="V193" s="78"/>
      <c r="W193" s="78"/>
      <c r="X193" s="78"/>
      <c r="Y193" s="78"/>
      <c r="Z193" s="78"/>
      <c r="AA193" s="78"/>
      <c r="AB193" s="78"/>
      <c r="AC193" s="78"/>
      <c r="AD193" s="78"/>
    </row>
    <row r="194" customFormat="false" ht="15" hidden="false" customHeight="true" outlineLevel="0" collapsed="false">
      <c r="A194" s="65" t="s">
        <v>327</v>
      </c>
      <c r="B194" s="65"/>
      <c r="C194" s="65"/>
      <c r="D194" s="65"/>
      <c r="E194" s="65"/>
      <c r="F194" s="65"/>
      <c r="G194" s="26"/>
      <c r="H194" s="56"/>
      <c r="I194" s="56"/>
      <c r="J194" s="56"/>
      <c r="K194" s="56"/>
      <c r="L194" s="56"/>
      <c r="M194" s="64"/>
      <c r="N194" s="64"/>
      <c r="O194" s="64"/>
      <c r="P194" s="64"/>
      <c r="Q194" s="64"/>
      <c r="R194" s="78"/>
      <c r="S194" s="78"/>
      <c r="T194" s="78"/>
      <c r="U194" s="78"/>
      <c r="V194" s="78"/>
      <c r="W194" s="78"/>
      <c r="X194" s="78"/>
      <c r="Y194" s="78"/>
      <c r="Z194" s="78"/>
      <c r="AA194" s="78"/>
      <c r="AB194" s="78"/>
      <c r="AC194" s="78"/>
      <c r="AD194" s="78"/>
    </row>
    <row r="195" customFormat="false" ht="15" hidden="false" customHeight="true" outlineLevel="0" collapsed="false">
      <c r="A195" s="65" t="s">
        <v>328</v>
      </c>
      <c r="B195" s="65"/>
      <c r="C195" s="65"/>
      <c r="D195" s="65"/>
      <c r="E195" s="65"/>
      <c r="F195" s="65"/>
      <c r="G195" s="26"/>
      <c r="H195" s="56"/>
      <c r="I195" s="56"/>
      <c r="J195" s="56"/>
      <c r="K195" s="56"/>
      <c r="L195" s="56"/>
      <c r="M195" s="64"/>
      <c r="N195" s="64"/>
      <c r="O195" s="64"/>
      <c r="P195" s="64"/>
      <c r="Q195" s="64"/>
      <c r="R195" s="78"/>
      <c r="S195" s="78"/>
      <c r="T195" s="78"/>
      <c r="U195" s="78"/>
      <c r="V195" s="78"/>
      <c r="W195" s="78"/>
      <c r="X195" s="78"/>
      <c r="Y195" s="78"/>
      <c r="Z195" s="78"/>
      <c r="AA195" s="78"/>
      <c r="AB195" s="78"/>
      <c r="AC195" s="78"/>
      <c r="AD195" s="78"/>
    </row>
    <row r="196" customFormat="false" ht="15" hidden="false" customHeight="true" outlineLevel="0" collapsed="false">
      <c r="A196" s="65" t="s">
        <v>329</v>
      </c>
      <c r="B196" s="65"/>
      <c r="C196" s="65"/>
      <c r="D196" s="65"/>
      <c r="E196" s="65"/>
      <c r="F196" s="65"/>
      <c r="G196" s="26"/>
      <c r="H196" s="56"/>
      <c r="I196" s="56"/>
      <c r="J196" s="56"/>
      <c r="K196" s="56"/>
      <c r="L196" s="56"/>
      <c r="M196" s="64"/>
      <c r="N196" s="64"/>
      <c r="O196" s="64"/>
      <c r="P196" s="64"/>
      <c r="Q196" s="64"/>
      <c r="R196" s="78"/>
      <c r="S196" s="78"/>
      <c r="T196" s="78"/>
      <c r="U196" s="78"/>
      <c r="V196" s="78"/>
      <c r="W196" s="78"/>
      <c r="X196" s="78"/>
      <c r="Y196" s="78"/>
      <c r="Z196" s="78"/>
      <c r="AA196" s="78"/>
      <c r="AB196" s="78"/>
      <c r="AC196" s="78"/>
      <c r="AD196" s="78"/>
    </row>
    <row r="197" customFormat="false" ht="15" hidden="false" customHeight="true" outlineLevel="0" collapsed="false">
      <c r="A197" s="65" t="s">
        <v>330</v>
      </c>
      <c r="B197" s="65"/>
      <c r="C197" s="65"/>
      <c r="D197" s="65"/>
      <c r="E197" s="65"/>
      <c r="F197" s="65"/>
      <c r="G197" s="26"/>
      <c r="H197" s="56"/>
      <c r="I197" s="56"/>
      <c r="J197" s="56"/>
      <c r="K197" s="56"/>
      <c r="L197" s="56"/>
      <c r="M197" s="64"/>
      <c r="N197" s="64"/>
      <c r="O197" s="64"/>
      <c r="P197" s="64"/>
      <c r="Q197" s="64"/>
      <c r="R197" s="78"/>
      <c r="S197" s="78"/>
      <c r="T197" s="78"/>
      <c r="U197" s="78"/>
      <c r="V197" s="78"/>
      <c r="W197" s="78"/>
      <c r="X197" s="78"/>
      <c r="Y197" s="78"/>
      <c r="Z197" s="78"/>
      <c r="AA197" s="78"/>
      <c r="AB197" s="78"/>
      <c r="AC197" s="78"/>
      <c r="AD197" s="78"/>
    </row>
    <row r="198" customFormat="false" ht="15" hidden="false" customHeight="true" outlineLevel="0" collapsed="false">
      <c r="A198" s="65" t="s">
        <v>331</v>
      </c>
      <c r="B198" s="65"/>
      <c r="C198" s="65"/>
      <c r="D198" s="65"/>
      <c r="E198" s="65"/>
      <c r="F198" s="65"/>
      <c r="G198" s="26"/>
      <c r="H198" s="56"/>
      <c r="I198" s="56"/>
      <c r="J198" s="56"/>
      <c r="K198" s="56"/>
      <c r="L198" s="56"/>
      <c r="M198" s="64"/>
      <c r="N198" s="64"/>
      <c r="O198" s="64"/>
      <c r="P198" s="64"/>
      <c r="Q198" s="64"/>
      <c r="R198" s="78"/>
      <c r="S198" s="78"/>
      <c r="T198" s="78"/>
      <c r="U198" s="78"/>
      <c r="V198" s="78"/>
      <c r="W198" s="78"/>
      <c r="X198" s="78"/>
      <c r="Y198" s="78"/>
      <c r="Z198" s="78"/>
      <c r="AA198" s="78"/>
      <c r="AB198" s="78"/>
      <c r="AC198" s="78"/>
      <c r="AD198" s="78"/>
    </row>
    <row r="199" customFormat="false" ht="15" hidden="false" customHeight="true" outlineLevel="0" collapsed="false">
      <c r="A199" s="65" t="s">
        <v>332</v>
      </c>
      <c r="B199" s="65"/>
      <c r="C199" s="65"/>
      <c r="D199" s="65"/>
      <c r="E199" s="65"/>
      <c r="F199" s="65"/>
      <c r="G199" s="26"/>
      <c r="H199" s="56"/>
      <c r="I199" s="56"/>
      <c r="J199" s="56"/>
      <c r="K199" s="56"/>
      <c r="L199" s="56"/>
      <c r="M199" s="64"/>
      <c r="N199" s="64"/>
      <c r="O199" s="64"/>
      <c r="P199" s="64"/>
      <c r="Q199" s="64"/>
      <c r="R199" s="78"/>
      <c r="S199" s="78"/>
      <c r="T199" s="78"/>
      <c r="U199" s="78"/>
      <c r="V199" s="78"/>
      <c r="W199" s="78"/>
      <c r="X199" s="78"/>
      <c r="Y199" s="78"/>
      <c r="Z199" s="78"/>
      <c r="AA199" s="78"/>
      <c r="AB199" s="78"/>
      <c r="AC199" s="78"/>
      <c r="AD199" s="78"/>
    </row>
    <row r="200" customFormat="false" ht="15" hidden="false" customHeight="true" outlineLevel="0" collapsed="false">
      <c r="A200" s="65" t="s">
        <v>333</v>
      </c>
      <c r="B200" s="65"/>
      <c r="C200" s="65"/>
      <c r="D200" s="65"/>
      <c r="E200" s="65"/>
      <c r="F200" s="65"/>
      <c r="G200" s="26"/>
      <c r="H200" s="56"/>
      <c r="I200" s="56"/>
      <c r="J200" s="56"/>
      <c r="K200" s="56"/>
      <c r="L200" s="56"/>
      <c r="M200" s="64"/>
      <c r="N200" s="64"/>
      <c r="O200" s="64"/>
      <c r="P200" s="64"/>
      <c r="Q200" s="64"/>
      <c r="R200" s="78"/>
      <c r="S200" s="78"/>
      <c r="T200" s="78"/>
      <c r="U200" s="78"/>
      <c r="V200" s="78"/>
      <c r="W200" s="78"/>
      <c r="X200" s="78"/>
      <c r="Y200" s="78"/>
      <c r="Z200" s="78"/>
      <c r="AA200" s="78"/>
      <c r="AB200" s="78"/>
      <c r="AC200" s="78"/>
      <c r="AD200" s="78"/>
    </row>
    <row r="201" customFormat="false" ht="14.25" hidden="false" customHeight="true" outlineLevel="0" collapsed="false">
      <c r="A201" s="65" t="s">
        <v>334</v>
      </c>
      <c r="B201" s="65"/>
      <c r="C201" s="65"/>
      <c r="D201" s="65"/>
      <c r="E201" s="65"/>
      <c r="F201" s="65"/>
      <c r="G201" s="79"/>
      <c r="H201" s="79"/>
      <c r="I201" s="79"/>
      <c r="J201" s="79"/>
      <c r="K201" s="79"/>
      <c r="L201" s="79"/>
      <c r="M201" s="79"/>
      <c r="N201" s="79"/>
      <c r="O201" s="79"/>
      <c r="P201" s="79"/>
      <c r="Q201" s="79"/>
      <c r="R201" s="78"/>
      <c r="S201" s="78"/>
      <c r="T201" s="78"/>
      <c r="U201" s="78"/>
      <c r="V201" s="78"/>
      <c r="W201" s="78"/>
      <c r="X201" s="78"/>
      <c r="Y201" s="78"/>
      <c r="Z201" s="78"/>
      <c r="AA201" s="78"/>
      <c r="AB201" s="78"/>
      <c r="AC201" s="78"/>
      <c r="AD201" s="78"/>
    </row>
    <row r="202" customFormat="false" ht="14.25" hidden="false" customHeight="true" outlineLevel="0" collapsed="false">
      <c r="A202" s="65" t="s">
        <v>335</v>
      </c>
      <c r="B202" s="65"/>
      <c r="C202" s="65"/>
      <c r="D202" s="65"/>
      <c r="E202" s="65"/>
      <c r="F202" s="65"/>
      <c r="G202" s="79"/>
      <c r="H202" s="79"/>
      <c r="I202" s="79"/>
      <c r="J202" s="79"/>
      <c r="K202" s="79"/>
      <c r="L202" s="79"/>
      <c r="M202" s="79"/>
      <c r="N202" s="79"/>
      <c r="O202" s="79"/>
      <c r="P202" s="79"/>
      <c r="Q202" s="79"/>
      <c r="R202" s="78"/>
      <c r="S202" s="78"/>
      <c r="T202" s="78"/>
      <c r="U202" s="78"/>
      <c r="V202" s="78"/>
      <c r="W202" s="78"/>
      <c r="X202" s="78"/>
      <c r="Y202" s="78"/>
      <c r="Z202" s="78"/>
      <c r="AA202" s="78"/>
      <c r="AB202" s="78"/>
      <c r="AC202" s="78"/>
      <c r="AD202" s="78"/>
    </row>
    <row r="203" customFormat="false" ht="14.25" hidden="false" customHeight="true" outlineLevel="0" collapsed="false">
      <c r="A203" s="65" t="s">
        <v>336</v>
      </c>
      <c r="B203" s="65"/>
      <c r="C203" s="65"/>
      <c r="D203" s="65"/>
      <c r="E203" s="65"/>
      <c r="F203" s="65"/>
      <c r="G203" s="79"/>
      <c r="H203" s="79"/>
      <c r="I203" s="79"/>
      <c r="J203" s="79"/>
      <c r="K203" s="79"/>
      <c r="L203" s="79"/>
      <c r="M203" s="79"/>
      <c r="N203" s="79"/>
      <c r="O203" s="79"/>
      <c r="P203" s="79"/>
      <c r="Q203" s="79"/>
      <c r="R203" s="78"/>
      <c r="S203" s="78"/>
      <c r="T203" s="78"/>
      <c r="U203" s="78"/>
      <c r="V203" s="78"/>
      <c r="W203" s="78"/>
      <c r="X203" s="78"/>
      <c r="Y203" s="78"/>
      <c r="Z203" s="78"/>
      <c r="AA203" s="78"/>
      <c r="AB203" s="78"/>
      <c r="AC203" s="78"/>
      <c r="AD203" s="78"/>
    </row>
    <row r="204" customFormat="false" ht="14.25" hidden="false" customHeight="true" outlineLevel="0" collapsed="false">
      <c r="A204" s="65" t="s">
        <v>337</v>
      </c>
      <c r="B204" s="65"/>
      <c r="C204" s="65"/>
      <c r="D204" s="65"/>
      <c r="E204" s="65"/>
      <c r="F204" s="65"/>
      <c r="G204" s="79"/>
      <c r="H204" s="79"/>
      <c r="I204" s="79"/>
      <c r="J204" s="79"/>
      <c r="K204" s="79"/>
      <c r="L204" s="79"/>
      <c r="M204" s="79"/>
      <c r="N204" s="79"/>
      <c r="O204" s="79"/>
      <c r="P204" s="79"/>
      <c r="Q204" s="79"/>
      <c r="R204" s="78"/>
      <c r="S204" s="78"/>
      <c r="T204" s="78"/>
      <c r="U204" s="78"/>
      <c r="V204" s="78"/>
      <c r="W204" s="78"/>
      <c r="X204" s="78"/>
      <c r="Y204" s="78"/>
      <c r="Z204" s="78"/>
      <c r="AA204" s="78"/>
      <c r="AB204" s="78"/>
      <c r="AC204" s="78"/>
      <c r="AD204" s="78"/>
    </row>
    <row r="205" customFormat="false" ht="14.25" hidden="false" customHeight="true" outlineLevel="0" collapsed="false">
      <c r="A205" s="65" t="s">
        <v>338</v>
      </c>
      <c r="B205" s="65"/>
      <c r="C205" s="65"/>
      <c r="D205" s="65"/>
      <c r="E205" s="65"/>
      <c r="F205" s="65"/>
      <c r="G205" s="79"/>
      <c r="H205" s="79"/>
      <c r="I205" s="79"/>
      <c r="J205" s="79"/>
      <c r="K205" s="79"/>
      <c r="L205" s="79"/>
      <c r="M205" s="79"/>
      <c r="N205" s="79"/>
      <c r="O205" s="79"/>
      <c r="P205" s="79"/>
      <c r="Q205" s="79"/>
      <c r="R205" s="78"/>
      <c r="S205" s="78"/>
      <c r="T205" s="78"/>
      <c r="U205" s="78"/>
      <c r="V205" s="78"/>
      <c r="W205" s="78"/>
      <c r="X205" s="78"/>
      <c r="Y205" s="78"/>
      <c r="Z205" s="78"/>
      <c r="AA205" s="78"/>
      <c r="AB205" s="78"/>
      <c r="AC205" s="78"/>
      <c r="AD205" s="78"/>
    </row>
    <row r="206" customFormat="false" ht="14.25" hidden="false" customHeight="true" outlineLevel="0" collapsed="false">
      <c r="A206" s="65" t="s">
        <v>339</v>
      </c>
      <c r="B206" s="65"/>
      <c r="C206" s="65"/>
      <c r="D206" s="65"/>
      <c r="E206" s="65"/>
      <c r="F206" s="65"/>
      <c r="G206" s="79"/>
      <c r="H206" s="79"/>
      <c r="I206" s="79"/>
      <c r="J206" s="79"/>
      <c r="K206" s="79"/>
      <c r="L206" s="79"/>
      <c r="M206" s="79"/>
      <c r="N206" s="79"/>
      <c r="O206" s="79"/>
      <c r="P206" s="79"/>
      <c r="Q206" s="79"/>
      <c r="R206" s="78"/>
      <c r="S206" s="78"/>
      <c r="T206" s="78"/>
      <c r="U206" s="78"/>
      <c r="V206" s="78"/>
      <c r="W206" s="78"/>
      <c r="X206" s="78"/>
      <c r="Y206" s="78"/>
      <c r="Z206" s="78"/>
      <c r="AA206" s="78"/>
      <c r="AB206" s="78"/>
      <c r="AC206" s="78"/>
      <c r="AD206" s="78"/>
    </row>
    <row r="207" customFormat="false" ht="14.25" hidden="false" customHeight="true" outlineLevel="0" collapsed="false">
      <c r="A207" s="65" t="s">
        <v>340</v>
      </c>
      <c r="B207" s="65"/>
      <c r="C207" s="65"/>
      <c r="D207" s="65"/>
      <c r="E207" s="65"/>
      <c r="F207" s="65"/>
      <c r="G207" s="79"/>
      <c r="H207" s="79"/>
      <c r="I207" s="79"/>
      <c r="J207" s="79"/>
      <c r="K207" s="79"/>
      <c r="L207" s="79"/>
      <c r="M207" s="79"/>
      <c r="N207" s="79"/>
      <c r="O207" s="79"/>
      <c r="P207" s="79"/>
      <c r="Q207" s="79"/>
      <c r="R207" s="78"/>
      <c r="S207" s="78"/>
      <c r="T207" s="78"/>
      <c r="U207" s="78"/>
      <c r="V207" s="78"/>
      <c r="W207" s="78"/>
      <c r="X207" s="78"/>
      <c r="Y207" s="78"/>
      <c r="Z207" s="78"/>
      <c r="AA207" s="78"/>
      <c r="AB207" s="78"/>
      <c r="AC207" s="78"/>
      <c r="AD207" s="78"/>
    </row>
    <row r="208" customFormat="false" ht="14.25" hidden="false" customHeight="true" outlineLevel="0" collapsed="false">
      <c r="A208" s="65" t="s">
        <v>341</v>
      </c>
      <c r="B208" s="65"/>
      <c r="C208" s="65"/>
      <c r="D208" s="65"/>
      <c r="E208" s="65"/>
      <c r="F208" s="65"/>
      <c r="G208" s="79"/>
      <c r="H208" s="79"/>
      <c r="I208" s="79"/>
      <c r="J208" s="79"/>
      <c r="K208" s="79"/>
      <c r="L208" s="79"/>
      <c r="M208" s="79"/>
      <c r="N208" s="79"/>
      <c r="O208" s="79"/>
      <c r="P208" s="79"/>
      <c r="Q208" s="79"/>
      <c r="R208" s="78"/>
      <c r="S208" s="78"/>
      <c r="T208" s="78"/>
      <c r="U208" s="78"/>
      <c r="V208" s="78"/>
      <c r="W208" s="78"/>
      <c r="X208" s="78"/>
      <c r="Y208" s="78"/>
      <c r="Z208" s="78"/>
      <c r="AA208" s="78"/>
      <c r="AB208" s="78"/>
      <c r="AC208" s="78"/>
      <c r="AD208" s="78"/>
    </row>
    <row r="209" customFormat="false" ht="14.25" hidden="false" customHeight="true" outlineLevel="0" collapsed="false">
      <c r="A209" s="65" t="s">
        <v>342</v>
      </c>
      <c r="B209" s="65"/>
      <c r="C209" s="65"/>
      <c r="D209" s="65"/>
      <c r="E209" s="65"/>
      <c r="F209" s="65"/>
      <c r="G209" s="79"/>
      <c r="H209" s="79"/>
      <c r="I209" s="79"/>
      <c r="J209" s="79"/>
      <c r="K209" s="79"/>
      <c r="L209" s="79"/>
      <c r="M209" s="79"/>
      <c r="N209" s="79"/>
      <c r="O209" s="79"/>
      <c r="P209" s="79"/>
      <c r="Q209" s="79"/>
      <c r="R209" s="78"/>
      <c r="S209" s="78"/>
      <c r="T209" s="78"/>
      <c r="U209" s="78"/>
      <c r="V209" s="78"/>
      <c r="W209" s="78"/>
      <c r="X209" s="78"/>
      <c r="Y209" s="78"/>
      <c r="Z209" s="78"/>
      <c r="AA209" s="78"/>
      <c r="AB209" s="78"/>
      <c r="AC209" s="78"/>
      <c r="AD209" s="78"/>
    </row>
    <row r="210" customFormat="false" ht="14.25" hidden="false" customHeight="true" outlineLevel="0" collapsed="false">
      <c r="A210" s="65" t="s">
        <v>343</v>
      </c>
      <c r="B210" s="65"/>
      <c r="C210" s="65"/>
      <c r="D210" s="65"/>
      <c r="E210" s="65"/>
      <c r="F210" s="65"/>
      <c r="G210" s="79"/>
      <c r="H210" s="79"/>
      <c r="I210" s="79"/>
      <c r="J210" s="79"/>
      <c r="K210" s="79"/>
      <c r="L210" s="79"/>
      <c r="M210" s="79"/>
      <c r="N210" s="79"/>
      <c r="O210" s="79"/>
      <c r="P210" s="79"/>
      <c r="Q210" s="79"/>
      <c r="R210" s="78"/>
      <c r="S210" s="78"/>
      <c r="T210" s="78"/>
      <c r="U210" s="78"/>
      <c r="V210" s="78"/>
      <c r="W210" s="78"/>
      <c r="X210" s="78"/>
      <c r="Y210" s="78"/>
      <c r="Z210" s="78"/>
      <c r="AA210" s="78"/>
      <c r="AB210" s="78"/>
      <c r="AC210" s="78"/>
      <c r="AD210" s="78"/>
    </row>
    <row r="211" customFormat="false" ht="14.25" hidden="false" customHeight="true" outlineLevel="0" collapsed="false">
      <c r="A211" s="65" t="s">
        <v>344</v>
      </c>
      <c r="B211" s="65"/>
      <c r="C211" s="65"/>
      <c r="D211" s="65"/>
      <c r="E211" s="65"/>
      <c r="F211" s="65"/>
      <c r="G211" s="79"/>
      <c r="H211" s="79"/>
      <c r="I211" s="79"/>
      <c r="J211" s="79"/>
      <c r="K211" s="79"/>
      <c r="L211" s="79"/>
      <c r="M211" s="79"/>
      <c r="N211" s="79"/>
      <c r="O211" s="79"/>
      <c r="P211" s="79"/>
      <c r="Q211" s="79"/>
      <c r="R211" s="78"/>
      <c r="S211" s="78"/>
      <c r="T211" s="78"/>
      <c r="U211" s="78"/>
      <c r="V211" s="78"/>
      <c r="W211" s="78"/>
      <c r="X211" s="78"/>
      <c r="Y211" s="78"/>
      <c r="Z211" s="78"/>
      <c r="AA211" s="78"/>
      <c r="AB211" s="78"/>
      <c r="AC211" s="78"/>
      <c r="AD211" s="78"/>
    </row>
    <row r="212" customFormat="false" ht="14.25" hidden="false" customHeight="true" outlineLevel="0" collapsed="false">
      <c r="A212" s="65" t="s">
        <v>345</v>
      </c>
      <c r="B212" s="65"/>
      <c r="C212" s="65"/>
      <c r="D212" s="65"/>
      <c r="E212" s="65"/>
      <c r="F212" s="65"/>
      <c r="G212" s="79"/>
      <c r="H212" s="79"/>
      <c r="I212" s="79"/>
      <c r="J212" s="79"/>
      <c r="K212" s="79"/>
      <c r="L212" s="79"/>
      <c r="M212" s="79"/>
      <c r="N212" s="79"/>
      <c r="O212" s="79"/>
      <c r="P212" s="79"/>
      <c r="Q212" s="79"/>
      <c r="R212" s="78"/>
      <c r="S212" s="78"/>
      <c r="T212" s="78"/>
      <c r="U212" s="78"/>
      <c r="V212" s="78"/>
      <c r="W212" s="78"/>
      <c r="X212" s="78"/>
      <c r="Y212" s="78"/>
      <c r="Z212" s="78"/>
      <c r="AA212" s="78"/>
      <c r="AB212" s="78"/>
      <c r="AC212" s="78"/>
      <c r="AD212" s="78"/>
    </row>
    <row r="213" customFormat="false" ht="14.25" hidden="false" customHeight="true" outlineLevel="0" collapsed="false">
      <c r="A213" s="65" t="s">
        <v>346</v>
      </c>
      <c r="B213" s="65"/>
      <c r="C213" s="65"/>
      <c r="D213" s="65"/>
      <c r="E213" s="65"/>
      <c r="F213" s="65"/>
      <c r="G213" s="79"/>
      <c r="H213" s="79"/>
      <c r="I213" s="79"/>
      <c r="J213" s="79"/>
      <c r="K213" s="79"/>
      <c r="L213" s="79"/>
      <c r="M213" s="79"/>
      <c r="N213" s="79"/>
      <c r="O213" s="79"/>
      <c r="P213" s="79"/>
      <c r="Q213" s="79"/>
      <c r="R213" s="78"/>
      <c r="S213" s="78"/>
      <c r="T213" s="78"/>
      <c r="U213" s="78"/>
      <c r="V213" s="78"/>
      <c r="W213" s="78"/>
      <c r="X213" s="78"/>
      <c r="Y213" s="78"/>
      <c r="Z213" s="78"/>
      <c r="AA213" s="78"/>
      <c r="AB213" s="78"/>
      <c r="AC213" s="78"/>
      <c r="AD213" s="78"/>
    </row>
    <row r="214" customFormat="false" ht="14.25" hidden="false" customHeight="true" outlineLevel="0" collapsed="false">
      <c r="A214" s="65" t="s">
        <v>347</v>
      </c>
      <c r="B214" s="65"/>
      <c r="C214" s="65"/>
      <c r="D214" s="65"/>
      <c r="E214" s="65"/>
      <c r="F214" s="65"/>
      <c r="G214" s="79"/>
      <c r="H214" s="79"/>
      <c r="I214" s="79"/>
      <c r="J214" s="79"/>
      <c r="K214" s="79"/>
      <c r="L214" s="79"/>
      <c r="M214" s="79"/>
      <c r="N214" s="79"/>
      <c r="O214" s="79"/>
      <c r="P214" s="79"/>
      <c r="Q214" s="79"/>
      <c r="R214" s="78"/>
      <c r="S214" s="78"/>
      <c r="T214" s="78"/>
      <c r="U214" s="78"/>
      <c r="V214" s="78"/>
      <c r="W214" s="78"/>
      <c r="X214" s="78"/>
      <c r="Y214" s="78"/>
      <c r="Z214" s="78"/>
      <c r="AA214" s="78"/>
      <c r="AB214" s="78"/>
      <c r="AC214" s="78"/>
      <c r="AD214" s="78"/>
    </row>
    <row r="215" customFormat="false" ht="14.25" hidden="false" customHeight="true" outlineLevel="0" collapsed="false">
      <c r="A215" s="65" t="s">
        <v>348</v>
      </c>
      <c r="B215" s="65"/>
      <c r="C215" s="65"/>
      <c r="D215" s="65"/>
      <c r="E215" s="65"/>
      <c r="F215" s="65"/>
      <c r="G215" s="79"/>
      <c r="H215" s="79"/>
      <c r="I215" s="79"/>
      <c r="J215" s="79"/>
      <c r="K215" s="79"/>
      <c r="L215" s="79"/>
      <c r="M215" s="79"/>
      <c r="N215" s="79"/>
      <c r="O215" s="79"/>
      <c r="P215" s="79"/>
      <c r="Q215" s="79"/>
      <c r="R215" s="78"/>
      <c r="S215" s="78"/>
      <c r="T215" s="78"/>
      <c r="U215" s="78"/>
      <c r="V215" s="78"/>
      <c r="W215" s="78"/>
      <c r="X215" s="78"/>
      <c r="Y215" s="78"/>
      <c r="Z215" s="78"/>
      <c r="AA215" s="78"/>
      <c r="AB215" s="78"/>
      <c r="AC215" s="78"/>
      <c r="AD215" s="78"/>
    </row>
    <row r="216" customFormat="false" ht="14.25" hidden="false" customHeight="true" outlineLevel="0" collapsed="false">
      <c r="A216" s="65" t="s">
        <v>349</v>
      </c>
      <c r="B216" s="65"/>
      <c r="C216" s="65"/>
      <c r="D216" s="65"/>
      <c r="E216" s="65"/>
      <c r="F216" s="65"/>
      <c r="G216" s="79"/>
      <c r="H216" s="79"/>
      <c r="I216" s="79"/>
      <c r="J216" s="79"/>
      <c r="K216" s="79"/>
      <c r="L216" s="79"/>
      <c r="M216" s="79"/>
      <c r="N216" s="79"/>
      <c r="O216" s="79"/>
      <c r="P216" s="79"/>
      <c r="Q216" s="79"/>
      <c r="R216" s="78"/>
      <c r="S216" s="78"/>
      <c r="T216" s="78"/>
      <c r="U216" s="78"/>
      <c r="V216" s="78"/>
      <c r="W216" s="78"/>
      <c r="X216" s="78"/>
      <c r="Y216" s="78"/>
      <c r="Z216" s="78"/>
      <c r="AA216" s="78"/>
      <c r="AB216" s="78"/>
      <c r="AC216" s="78"/>
      <c r="AD216" s="78"/>
    </row>
    <row r="217" customFormat="false" ht="14.25" hidden="false" customHeight="true" outlineLevel="0" collapsed="false">
      <c r="A217" s="65" t="s">
        <v>350</v>
      </c>
      <c r="B217" s="65"/>
      <c r="C217" s="65"/>
      <c r="D217" s="65"/>
      <c r="E217" s="65"/>
      <c r="F217" s="65"/>
      <c r="G217" s="79"/>
      <c r="H217" s="79"/>
      <c r="I217" s="79"/>
      <c r="J217" s="79"/>
      <c r="K217" s="79"/>
      <c r="L217" s="79"/>
      <c r="M217" s="79"/>
      <c r="N217" s="79"/>
      <c r="O217" s="79"/>
      <c r="P217" s="79"/>
      <c r="Q217" s="79"/>
      <c r="R217" s="78"/>
      <c r="S217" s="78"/>
      <c r="T217" s="78"/>
      <c r="U217" s="78"/>
      <c r="V217" s="78"/>
      <c r="W217" s="78"/>
      <c r="X217" s="78"/>
      <c r="Y217" s="78"/>
      <c r="Z217" s="78"/>
      <c r="AA217" s="78"/>
      <c r="AB217" s="78"/>
      <c r="AC217" s="78"/>
      <c r="AD217" s="78"/>
    </row>
    <row r="218" customFormat="false" ht="14.25" hidden="false" customHeight="true" outlineLevel="0" collapsed="false">
      <c r="A218" s="65" t="s">
        <v>351</v>
      </c>
      <c r="B218" s="65"/>
      <c r="C218" s="65"/>
      <c r="D218" s="65"/>
      <c r="E218" s="65"/>
      <c r="F218" s="65"/>
      <c r="G218" s="79"/>
      <c r="H218" s="79"/>
      <c r="I218" s="79"/>
      <c r="J218" s="79"/>
      <c r="K218" s="79"/>
      <c r="L218" s="79"/>
      <c r="M218" s="79"/>
      <c r="N218" s="79"/>
      <c r="O218" s="79"/>
      <c r="P218" s="79"/>
      <c r="Q218" s="79"/>
      <c r="R218" s="78"/>
      <c r="S218" s="78"/>
      <c r="T218" s="78"/>
      <c r="U218" s="78"/>
      <c r="V218" s="78"/>
      <c r="W218" s="78"/>
      <c r="X218" s="78"/>
      <c r="Y218" s="78"/>
      <c r="Z218" s="78"/>
      <c r="AA218" s="78"/>
      <c r="AB218" s="78"/>
      <c r="AC218" s="78"/>
      <c r="AD218" s="78"/>
    </row>
    <row r="219" customFormat="false" ht="14.25" hidden="false" customHeight="true" outlineLevel="0" collapsed="false">
      <c r="A219" s="65" t="s">
        <v>352</v>
      </c>
      <c r="B219" s="65"/>
      <c r="C219" s="65"/>
      <c r="D219" s="65"/>
      <c r="E219" s="65"/>
      <c r="F219" s="65"/>
      <c r="G219" s="79"/>
      <c r="H219" s="79"/>
      <c r="I219" s="79"/>
      <c r="J219" s="79"/>
      <c r="K219" s="79"/>
      <c r="L219" s="79"/>
      <c r="M219" s="79"/>
      <c r="N219" s="79"/>
      <c r="O219" s="79"/>
      <c r="P219" s="79"/>
      <c r="Q219" s="79"/>
      <c r="R219" s="78"/>
      <c r="S219" s="78"/>
      <c r="T219" s="78"/>
      <c r="U219" s="78"/>
      <c r="V219" s="78"/>
      <c r="W219" s="78"/>
      <c r="X219" s="78"/>
      <c r="Y219" s="78"/>
      <c r="Z219" s="78"/>
      <c r="AA219" s="78"/>
      <c r="AB219" s="78"/>
      <c r="AC219" s="78"/>
      <c r="AD219" s="78"/>
    </row>
    <row r="220" customFormat="false" ht="14.25" hidden="false" customHeight="true" outlineLevel="0" collapsed="false">
      <c r="A220" s="65" t="s">
        <v>353</v>
      </c>
      <c r="B220" s="65"/>
      <c r="C220" s="65"/>
      <c r="D220" s="65"/>
      <c r="E220" s="65"/>
      <c r="F220" s="65"/>
      <c r="G220" s="79"/>
      <c r="H220" s="79"/>
      <c r="I220" s="79"/>
      <c r="J220" s="79"/>
      <c r="K220" s="79"/>
      <c r="L220" s="79"/>
      <c r="M220" s="79"/>
      <c r="N220" s="79"/>
      <c r="O220" s="79"/>
      <c r="P220" s="79"/>
      <c r="Q220" s="79"/>
      <c r="R220" s="78"/>
      <c r="S220" s="78"/>
      <c r="T220" s="78"/>
      <c r="U220" s="78"/>
      <c r="V220" s="78"/>
      <c r="W220" s="78"/>
      <c r="X220" s="78"/>
      <c r="Y220" s="78"/>
      <c r="Z220" s="78"/>
      <c r="AA220" s="78"/>
      <c r="AB220" s="78"/>
      <c r="AC220" s="78"/>
      <c r="AD220" s="78"/>
    </row>
    <row r="221" customFormat="false" ht="14.25" hidden="false" customHeight="true" outlineLevel="0" collapsed="false">
      <c r="A221" s="80"/>
      <c r="B221" s="80"/>
      <c r="C221" s="80"/>
      <c r="D221" s="80"/>
      <c r="E221" s="80"/>
      <c r="F221" s="80"/>
      <c r="G221" s="80"/>
      <c r="H221" s="80"/>
      <c r="I221" s="80"/>
      <c r="J221" s="80"/>
      <c r="K221" s="80"/>
      <c r="L221" s="80"/>
      <c r="M221" s="80"/>
      <c r="N221" s="80"/>
      <c r="O221" s="80"/>
      <c r="P221" s="80"/>
      <c r="Q221" s="80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</row>
    <row r="222" customFormat="false" ht="14.25" hidden="false" customHeight="true" outlineLevel="0" collapsed="false">
      <c r="A222" s="80"/>
      <c r="B222" s="80"/>
      <c r="C222" s="80"/>
      <c r="D222" s="80"/>
      <c r="E222" s="80"/>
      <c r="F222" s="80"/>
      <c r="G222" s="80"/>
      <c r="H222" s="80"/>
      <c r="I222" s="80"/>
      <c r="J222" s="80"/>
      <c r="K222" s="80"/>
      <c r="L222" s="80"/>
      <c r="M222" s="80"/>
      <c r="N222" s="80"/>
      <c r="O222" s="80"/>
      <c r="P222" s="80"/>
      <c r="Q222" s="80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</row>
    <row r="223" customFormat="false" ht="14.25" hidden="false" customHeight="true" outlineLevel="0" collapsed="false">
      <c r="A223" s="80"/>
      <c r="B223" s="80"/>
      <c r="C223" s="80"/>
      <c r="D223" s="80"/>
      <c r="E223" s="80"/>
      <c r="F223" s="80"/>
      <c r="G223" s="80"/>
      <c r="H223" s="80"/>
      <c r="I223" s="80"/>
      <c r="J223" s="80"/>
      <c r="K223" s="80"/>
      <c r="L223" s="80"/>
      <c r="M223" s="80"/>
      <c r="N223" s="80"/>
      <c r="O223" s="80"/>
      <c r="P223" s="80"/>
      <c r="Q223" s="80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</row>
    <row r="224" customFormat="false" ht="14.25" hidden="false" customHeight="true" outlineLevel="0" collapsed="false">
      <c r="A224" s="80"/>
      <c r="B224" s="80"/>
      <c r="C224" s="80"/>
      <c r="D224" s="80"/>
      <c r="E224" s="80"/>
      <c r="F224" s="80"/>
      <c r="G224" s="80"/>
      <c r="H224" s="80"/>
      <c r="I224" s="80"/>
      <c r="J224" s="80"/>
      <c r="K224" s="80"/>
      <c r="L224" s="80"/>
      <c r="M224" s="80"/>
      <c r="N224" s="80"/>
      <c r="O224" s="80"/>
      <c r="P224" s="80"/>
      <c r="Q224" s="80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</row>
    <row r="225" customFormat="false" ht="14.25" hidden="false" customHeight="true" outlineLevel="0" collapsed="false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</row>
    <row r="226" customFormat="false" ht="14.25" hidden="false" customHeight="true" outlineLevel="0" collapsed="false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</row>
    <row r="227" customFormat="false" ht="14.25" hidden="false" customHeight="true" outlineLevel="0" collapsed="false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</row>
    <row r="228" customFormat="false" ht="14.25" hidden="false" customHeight="true" outlineLevel="0" collapsed="false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</row>
    <row r="229" customFormat="false" ht="14.25" hidden="false" customHeight="true" outlineLevel="0" collapsed="false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</row>
    <row r="230" customFormat="false" ht="14.25" hidden="false" customHeight="true" outlineLevel="0" collapsed="false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</row>
    <row r="231" customFormat="false" ht="14.25" hidden="false" customHeight="true" outlineLevel="0" collapsed="false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</row>
    <row r="232" customFormat="false" ht="14.25" hidden="false" customHeight="true" outlineLevel="0" collapsed="false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</row>
    <row r="233" customFormat="false" ht="14.25" hidden="false" customHeight="true" outlineLevel="0" collapsed="false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</row>
    <row r="234" customFormat="false" ht="14.25" hidden="false" customHeight="true" outlineLevel="0" collapsed="false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</row>
    <row r="235" customFormat="false" ht="14.25" hidden="false" customHeight="true" outlineLevel="0" collapsed="false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</row>
    <row r="236" customFormat="false" ht="14.25" hidden="false" customHeight="true" outlineLevel="0" collapsed="false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</row>
    <row r="237" customFormat="false" ht="14.25" hidden="false" customHeight="true" outlineLevel="0" collapsed="false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</row>
    <row r="238" customFormat="false" ht="14.25" hidden="false" customHeight="true" outlineLevel="0" collapsed="false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</row>
    <row r="239" customFormat="false" ht="14.25" hidden="false" customHeight="true" outlineLevel="0" collapsed="false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</row>
    <row r="240" customFormat="false" ht="14.25" hidden="false" customHeight="true" outlineLevel="0" collapsed="false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</row>
    <row r="241" customFormat="false" ht="14.25" hidden="false" customHeight="true" outlineLevel="0" collapsed="false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</row>
    <row r="242" customFormat="false" ht="14.25" hidden="false" customHeight="true" outlineLevel="0" collapsed="false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</row>
    <row r="243" customFormat="false" ht="14.25" hidden="false" customHeight="true" outlineLevel="0" collapsed="false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</row>
    <row r="244" customFormat="false" ht="14.25" hidden="false" customHeight="true" outlineLevel="0" collapsed="false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</row>
    <row r="245" customFormat="false" ht="14.25" hidden="false" customHeight="true" outlineLevel="0" collapsed="false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</row>
    <row r="246" customFormat="false" ht="14.25" hidden="false" customHeight="true" outlineLevel="0" collapsed="false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</row>
    <row r="247" customFormat="false" ht="14.25" hidden="false" customHeight="true" outlineLevel="0" collapsed="false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</row>
    <row r="248" customFormat="false" ht="14.25" hidden="false" customHeight="true" outlineLevel="0" collapsed="false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</row>
    <row r="249" customFormat="false" ht="14.25" hidden="false" customHeight="true" outlineLevel="0" collapsed="false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</row>
    <row r="250" customFormat="false" ht="14.25" hidden="false" customHeight="true" outlineLevel="0" collapsed="false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</row>
    <row r="251" customFormat="false" ht="14.25" hidden="false" customHeight="true" outlineLevel="0" collapsed="false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</row>
    <row r="252" customFormat="false" ht="14.25" hidden="false" customHeight="true" outlineLevel="0" collapsed="false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</row>
    <row r="253" customFormat="false" ht="14.25" hidden="false" customHeight="true" outlineLevel="0" collapsed="false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</row>
    <row r="254" customFormat="false" ht="14.25" hidden="false" customHeight="true" outlineLevel="0" collapsed="false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</row>
    <row r="255" customFormat="false" ht="14.25" hidden="false" customHeight="true" outlineLevel="0" collapsed="false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</row>
    <row r="256" customFormat="false" ht="14.25" hidden="false" customHeight="true" outlineLevel="0" collapsed="false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</row>
    <row r="257" customFormat="false" ht="14.25" hidden="false" customHeight="true" outlineLevel="0" collapsed="false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</row>
    <row r="258" customFormat="false" ht="14.25" hidden="false" customHeight="true" outlineLevel="0" collapsed="false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</row>
    <row r="259" customFormat="false" ht="14.25" hidden="false" customHeight="true" outlineLevel="0" collapsed="false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</row>
    <row r="260" customFormat="false" ht="14.25" hidden="false" customHeight="true" outlineLevel="0" collapsed="false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</row>
    <row r="261" customFormat="false" ht="14.25" hidden="false" customHeight="true" outlineLevel="0" collapsed="false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</row>
    <row r="262" customFormat="false" ht="14.25" hidden="false" customHeight="true" outlineLevel="0" collapsed="false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</row>
    <row r="263" customFormat="false" ht="14.25" hidden="false" customHeight="true" outlineLevel="0" collapsed="false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</row>
    <row r="264" customFormat="false" ht="14.25" hidden="false" customHeight="true" outlineLevel="0" collapsed="false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</row>
    <row r="265" customFormat="false" ht="14.25" hidden="false" customHeight="true" outlineLevel="0" collapsed="false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</row>
    <row r="266" customFormat="false" ht="14.25" hidden="false" customHeight="true" outlineLevel="0" collapsed="false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</row>
    <row r="267" customFormat="false" ht="14.25" hidden="false" customHeight="true" outlineLevel="0" collapsed="false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</row>
    <row r="268" customFormat="false" ht="14.25" hidden="false" customHeight="true" outlineLevel="0" collapsed="false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</row>
    <row r="269" customFormat="false" ht="14.25" hidden="false" customHeight="true" outlineLevel="0" collapsed="false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</row>
    <row r="270" customFormat="false" ht="14.25" hidden="false" customHeight="true" outlineLevel="0" collapsed="false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</row>
    <row r="271" customFormat="false" ht="14.25" hidden="false" customHeight="true" outlineLevel="0" collapsed="false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</row>
    <row r="272" customFormat="false" ht="14.25" hidden="false" customHeight="true" outlineLevel="0" collapsed="false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</row>
    <row r="273" customFormat="false" ht="14.25" hidden="false" customHeight="true" outlineLevel="0" collapsed="false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</row>
    <row r="274" customFormat="false" ht="14.25" hidden="false" customHeight="true" outlineLevel="0" collapsed="false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</row>
    <row r="275" customFormat="false" ht="14.25" hidden="false" customHeight="true" outlineLevel="0" collapsed="false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</row>
    <row r="276" customFormat="false" ht="14.25" hidden="false" customHeight="true" outlineLevel="0" collapsed="false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</row>
    <row r="277" customFormat="false" ht="14.25" hidden="false" customHeight="true" outlineLevel="0" collapsed="false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</row>
    <row r="278" customFormat="false" ht="14.25" hidden="false" customHeight="true" outlineLevel="0" collapsed="false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</row>
    <row r="279" customFormat="false" ht="14.25" hidden="false" customHeight="true" outlineLevel="0" collapsed="false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</row>
    <row r="280" customFormat="false" ht="14.25" hidden="false" customHeight="true" outlineLevel="0" collapsed="false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</row>
    <row r="281" customFormat="false" ht="14.25" hidden="false" customHeight="true" outlineLevel="0" collapsed="false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</row>
    <row r="282" customFormat="false" ht="14.25" hidden="false" customHeight="true" outlineLevel="0" collapsed="false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</row>
    <row r="283" customFormat="false" ht="14.25" hidden="false" customHeight="true" outlineLevel="0" collapsed="false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</row>
    <row r="284" customFormat="false" ht="14.25" hidden="false" customHeight="true" outlineLevel="0" collapsed="false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</row>
    <row r="285" customFormat="false" ht="14.25" hidden="false" customHeight="true" outlineLevel="0" collapsed="false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</row>
    <row r="286" customFormat="false" ht="14.25" hidden="false" customHeight="true" outlineLevel="0" collapsed="false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</row>
    <row r="287" customFormat="false" ht="14.25" hidden="false" customHeight="true" outlineLevel="0" collapsed="false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</row>
    <row r="288" customFormat="false" ht="14.25" hidden="false" customHeight="true" outlineLevel="0" collapsed="false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</row>
    <row r="289" customFormat="false" ht="14.25" hidden="false" customHeight="true" outlineLevel="0" collapsed="false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</row>
    <row r="290" customFormat="false" ht="14.25" hidden="false" customHeight="true" outlineLevel="0" collapsed="false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</row>
    <row r="291" customFormat="false" ht="14.25" hidden="false" customHeight="true" outlineLevel="0" collapsed="false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</row>
    <row r="292" customFormat="false" ht="14.25" hidden="false" customHeight="true" outlineLevel="0" collapsed="false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</row>
    <row r="293" customFormat="false" ht="14.25" hidden="false" customHeight="true" outlineLevel="0" collapsed="false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</row>
    <row r="294" customFormat="false" ht="14.25" hidden="false" customHeight="true" outlineLevel="0" collapsed="false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</row>
    <row r="295" customFormat="false" ht="14.25" hidden="false" customHeight="true" outlineLevel="0" collapsed="false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</row>
    <row r="296" customFormat="false" ht="14.25" hidden="false" customHeight="true" outlineLevel="0" collapsed="false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</row>
    <row r="297" customFormat="false" ht="14.25" hidden="false" customHeight="true" outlineLevel="0" collapsed="false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</row>
    <row r="298" customFormat="false" ht="14.25" hidden="false" customHeight="true" outlineLevel="0" collapsed="false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</row>
    <row r="299" customFormat="false" ht="14.25" hidden="false" customHeight="true" outlineLevel="0" collapsed="false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</row>
    <row r="300" customFormat="false" ht="14.25" hidden="false" customHeight="true" outlineLevel="0" collapsed="false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</row>
    <row r="301" customFormat="false" ht="14.25" hidden="false" customHeight="true" outlineLevel="0" collapsed="false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</row>
    <row r="302" customFormat="false" ht="14.25" hidden="false" customHeight="true" outlineLevel="0" collapsed="false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</row>
    <row r="303" customFormat="false" ht="14.25" hidden="false" customHeight="true" outlineLevel="0" collapsed="false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</row>
    <row r="304" customFormat="false" ht="14.25" hidden="false" customHeight="true" outlineLevel="0" collapsed="false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</row>
    <row r="305" customFormat="false" ht="14.25" hidden="false" customHeight="true" outlineLevel="0" collapsed="false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</row>
    <row r="306" customFormat="false" ht="14.25" hidden="false" customHeight="true" outlineLevel="0" collapsed="false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</row>
    <row r="307" customFormat="false" ht="14.25" hidden="false" customHeight="true" outlineLevel="0" collapsed="false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</row>
    <row r="308" customFormat="false" ht="14.25" hidden="false" customHeight="true" outlineLevel="0" collapsed="false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</row>
    <row r="309" customFormat="false" ht="14.25" hidden="false" customHeight="true" outlineLevel="0" collapsed="false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</row>
    <row r="310" customFormat="false" ht="14.25" hidden="false" customHeight="true" outlineLevel="0" collapsed="false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</row>
    <row r="311" customFormat="false" ht="14.25" hidden="false" customHeight="true" outlineLevel="0" collapsed="false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</row>
    <row r="312" customFormat="false" ht="14.25" hidden="false" customHeight="true" outlineLevel="0" collapsed="false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</row>
    <row r="313" customFormat="false" ht="14.25" hidden="false" customHeight="true" outlineLevel="0" collapsed="false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</row>
    <row r="314" customFormat="false" ht="14.25" hidden="false" customHeight="true" outlineLevel="0" collapsed="false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</row>
    <row r="315" customFormat="false" ht="14.25" hidden="false" customHeight="true" outlineLevel="0" collapsed="false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</row>
    <row r="316" customFormat="false" ht="14.25" hidden="false" customHeight="true" outlineLevel="0" collapsed="false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</row>
    <row r="317" customFormat="false" ht="14.25" hidden="false" customHeight="true" outlineLevel="0" collapsed="false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</row>
    <row r="318" customFormat="false" ht="14.25" hidden="false" customHeight="true" outlineLevel="0" collapsed="false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</row>
    <row r="319" customFormat="false" ht="14.25" hidden="false" customHeight="true" outlineLevel="0" collapsed="false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</row>
    <row r="320" customFormat="false" ht="14.25" hidden="false" customHeight="true" outlineLevel="0" collapsed="false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</row>
    <row r="321" customFormat="false" ht="14.25" hidden="false" customHeight="true" outlineLevel="0" collapsed="false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</row>
    <row r="322" customFormat="false" ht="14.25" hidden="false" customHeight="true" outlineLevel="0" collapsed="false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</row>
    <row r="323" customFormat="false" ht="14.25" hidden="false" customHeight="true" outlineLevel="0" collapsed="false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</row>
    <row r="324" customFormat="false" ht="14.25" hidden="false" customHeight="true" outlineLevel="0" collapsed="false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</row>
    <row r="325" customFormat="false" ht="14.25" hidden="false" customHeight="true" outlineLevel="0" collapsed="false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</row>
    <row r="326" customFormat="false" ht="14.25" hidden="false" customHeight="true" outlineLevel="0" collapsed="false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</row>
    <row r="327" customFormat="false" ht="14.25" hidden="false" customHeight="true" outlineLevel="0" collapsed="false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</row>
    <row r="328" customFormat="false" ht="14.25" hidden="false" customHeight="true" outlineLevel="0" collapsed="false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</row>
    <row r="329" customFormat="false" ht="14.25" hidden="false" customHeight="true" outlineLevel="0" collapsed="false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</row>
    <row r="330" customFormat="false" ht="14.25" hidden="false" customHeight="true" outlineLevel="0" collapsed="false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</row>
    <row r="331" customFormat="false" ht="14.25" hidden="false" customHeight="true" outlineLevel="0" collapsed="false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</row>
    <row r="332" customFormat="false" ht="14.25" hidden="false" customHeight="true" outlineLevel="0" collapsed="false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</row>
    <row r="333" customFormat="false" ht="14.25" hidden="false" customHeight="true" outlineLevel="0" collapsed="false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</row>
    <row r="334" customFormat="false" ht="14.25" hidden="false" customHeight="true" outlineLevel="0" collapsed="false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</row>
    <row r="335" customFormat="false" ht="14.25" hidden="false" customHeight="true" outlineLevel="0" collapsed="false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</row>
    <row r="336" customFormat="false" ht="14.25" hidden="false" customHeight="true" outlineLevel="0" collapsed="false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</row>
    <row r="337" customFormat="false" ht="14.25" hidden="false" customHeight="true" outlineLevel="0" collapsed="false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</row>
    <row r="338" customFormat="false" ht="14.25" hidden="false" customHeight="true" outlineLevel="0" collapsed="false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</row>
    <row r="339" customFormat="false" ht="14.25" hidden="false" customHeight="true" outlineLevel="0" collapsed="false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</row>
    <row r="340" customFormat="false" ht="14.25" hidden="false" customHeight="true" outlineLevel="0" collapsed="false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</row>
    <row r="341" customFormat="false" ht="14.25" hidden="false" customHeight="true" outlineLevel="0" collapsed="false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</row>
    <row r="342" customFormat="false" ht="14.25" hidden="false" customHeight="true" outlineLevel="0" collapsed="false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</row>
    <row r="343" customFormat="false" ht="14.25" hidden="false" customHeight="true" outlineLevel="0" collapsed="false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</row>
    <row r="344" customFormat="false" ht="14.25" hidden="false" customHeight="true" outlineLevel="0" collapsed="false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</row>
    <row r="345" customFormat="false" ht="14.25" hidden="false" customHeight="true" outlineLevel="0" collapsed="false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</row>
    <row r="346" customFormat="false" ht="14.25" hidden="false" customHeight="true" outlineLevel="0" collapsed="false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</row>
    <row r="347" customFormat="false" ht="14.25" hidden="false" customHeight="true" outlineLevel="0" collapsed="false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</row>
    <row r="348" customFormat="false" ht="14.25" hidden="false" customHeight="true" outlineLevel="0" collapsed="false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</row>
    <row r="349" customFormat="false" ht="14.25" hidden="false" customHeight="true" outlineLevel="0" collapsed="false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</row>
    <row r="350" customFormat="false" ht="14.25" hidden="false" customHeight="true" outlineLevel="0" collapsed="false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</row>
    <row r="351" customFormat="false" ht="14.25" hidden="false" customHeight="true" outlineLevel="0" collapsed="false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</row>
    <row r="352" customFormat="false" ht="14.25" hidden="false" customHeight="true" outlineLevel="0" collapsed="false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</row>
    <row r="353" customFormat="false" ht="14.25" hidden="false" customHeight="true" outlineLevel="0" collapsed="false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</row>
    <row r="354" customFormat="false" ht="14.25" hidden="false" customHeight="true" outlineLevel="0" collapsed="false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</row>
    <row r="355" customFormat="false" ht="14.25" hidden="false" customHeight="true" outlineLevel="0" collapsed="false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</row>
    <row r="356" customFormat="false" ht="14.25" hidden="false" customHeight="true" outlineLevel="0" collapsed="false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</row>
    <row r="357" customFormat="false" ht="14.25" hidden="false" customHeight="true" outlineLevel="0" collapsed="false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</row>
    <row r="358" customFormat="false" ht="14.25" hidden="false" customHeight="true" outlineLevel="0" collapsed="false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</row>
    <row r="359" customFormat="false" ht="14.25" hidden="false" customHeight="true" outlineLevel="0" collapsed="false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</row>
    <row r="360" customFormat="false" ht="14.25" hidden="false" customHeight="true" outlineLevel="0" collapsed="false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</row>
    <row r="361" customFormat="false" ht="14.25" hidden="false" customHeight="true" outlineLevel="0" collapsed="false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</row>
    <row r="362" customFormat="false" ht="14.25" hidden="false" customHeight="true" outlineLevel="0" collapsed="false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</row>
    <row r="363" customFormat="false" ht="14.25" hidden="false" customHeight="true" outlineLevel="0" collapsed="false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</row>
    <row r="364" customFormat="false" ht="14.25" hidden="false" customHeight="true" outlineLevel="0" collapsed="false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</row>
    <row r="365" customFormat="false" ht="14.25" hidden="false" customHeight="true" outlineLevel="0" collapsed="false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</row>
    <row r="366" customFormat="false" ht="14.25" hidden="false" customHeight="true" outlineLevel="0" collapsed="false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</row>
    <row r="367" customFormat="false" ht="14.25" hidden="false" customHeight="true" outlineLevel="0" collapsed="false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</row>
    <row r="368" customFormat="false" ht="14.25" hidden="false" customHeight="true" outlineLevel="0" collapsed="false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</row>
    <row r="369" customFormat="false" ht="14.25" hidden="false" customHeight="true" outlineLevel="0" collapsed="false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</row>
    <row r="370" customFormat="false" ht="14.25" hidden="false" customHeight="true" outlineLevel="0" collapsed="false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</row>
    <row r="371" customFormat="false" ht="14.25" hidden="false" customHeight="true" outlineLevel="0" collapsed="false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</row>
    <row r="372" customFormat="false" ht="14.25" hidden="false" customHeight="true" outlineLevel="0" collapsed="false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</row>
    <row r="373" customFormat="false" ht="14.25" hidden="false" customHeight="true" outlineLevel="0" collapsed="false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</row>
    <row r="374" customFormat="false" ht="14.25" hidden="false" customHeight="true" outlineLevel="0" collapsed="false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</row>
    <row r="375" customFormat="false" ht="14.25" hidden="false" customHeight="true" outlineLevel="0" collapsed="false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</row>
    <row r="376" customFormat="false" ht="14.25" hidden="false" customHeight="true" outlineLevel="0" collapsed="false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</row>
    <row r="377" customFormat="false" ht="14.25" hidden="false" customHeight="true" outlineLevel="0" collapsed="false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</row>
    <row r="378" customFormat="false" ht="14.25" hidden="false" customHeight="true" outlineLevel="0" collapsed="false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</row>
    <row r="379" customFormat="false" ht="14.25" hidden="false" customHeight="true" outlineLevel="0" collapsed="false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</row>
    <row r="380" customFormat="false" ht="14.25" hidden="false" customHeight="true" outlineLevel="0" collapsed="false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</row>
    <row r="381" customFormat="false" ht="14.25" hidden="false" customHeight="true" outlineLevel="0" collapsed="false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</row>
    <row r="382" customFormat="false" ht="14.25" hidden="false" customHeight="true" outlineLevel="0" collapsed="false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</row>
    <row r="383" customFormat="false" ht="14.25" hidden="false" customHeight="true" outlineLevel="0" collapsed="false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</row>
    <row r="384" customFormat="false" ht="14.25" hidden="false" customHeight="true" outlineLevel="0" collapsed="false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</row>
    <row r="385" customFormat="false" ht="14.25" hidden="false" customHeight="true" outlineLevel="0" collapsed="false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</row>
    <row r="386" customFormat="false" ht="14.25" hidden="false" customHeight="true" outlineLevel="0" collapsed="false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</row>
    <row r="387" customFormat="false" ht="14.25" hidden="false" customHeight="true" outlineLevel="0" collapsed="false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</row>
    <row r="388" customFormat="false" ht="14.25" hidden="false" customHeight="true" outlineLevel="0" collapsed="false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</row>
    <row r="389" customFormat="false" ht="14.25" hidden="false" customHeight="true" outlineLevel="0" collapsed="false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</row>
    <row r="390" customFormat="false" ht="14.25" hidden="false" customHeight="true" outlineLevel="0" collapsed="false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</row>
    <row r="391" customFormat="false" ht="14.25" hidden="false" customHeight="true" outlineLevel="0" collapsed="false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</row>
    <row r="392" customFormat="false" ht="14.25" hidden="false" customHeight="true" outlineLevel="0" collapsed="false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</row>
    <row r="393" customFormat="false" ht="14.25" hidden="false" customHeight="true" outlineLevel="0" collapsed="false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</row>
    <row r="394" customFormat="false" ht="14.25" hidden="false" customHeight="true" outlineLevel="0" collapsed="false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</row>
    <row r="395" customFormat="false" ht="14.25" hidden="false" customHeight="true" outlineLevel="0" collapsed="false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</row>
    <row r="396" customFormat="false" ht="14.25" hidden="false" customHeight="true" outlineLevel="0" collapsed="false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</row>
    <row r="397" customFormat="false" ht="14.25" hidden="false" customHeight="true" outlineLevel="0" collapsed="false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</row>
    <row r="398" customFormat="false" ht="14.25" hidden="false" customHeight="true" outlineLevel="0" collapsed="false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</row>
    <row r="399" customFormat="false" ht="14.25" hidden="false" customHeight="true" outlineLevel="0" collapsed="false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</row>
    <row r="400" customFormat="false" ht="14.25" hidden="false" customHeight="true" outlineLevel="0" collapsed="false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</row>
    <row r="401" customFormat="false" ht="14.25" hidden="false" customHeight="true" outlineLevel="0" collapsed="false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</row>
    <row r="402" customFormat="false" ht="14.25" hidden="false" customHeight="true" outlineLevel="0" collapsed="false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</row>
    <row r="403" customFormat="false" ht="14.25" hidden="false" customHeight="true" outlineLevel="0" collapsed="false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</row>
    <row r="404" customFormat="false" ht="14.25" hidden="false" customHeight="true" outlineLevel="0" collapsed="false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</row>
    <row r="405" customFormat="false" ht="14.25" hidden="false" customHeight="true" outlineLevel="0" collapsed="false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</row>
    <row r="406" customFormat="false" ht="14.25" hidden="false" customHeight="true" outlineLevel="0" collapsed="false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</row>
    <row r="407" customFormat="false" ht="14.25" hidden="false" customHeight="true" outlineLevel="0" collapsed="false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</row>
    <row r="408" customFormat="false" ht="14.25" hidden="false" customHeight="true" outlineLevel="0" collapsed="false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</row>
    <row r="409" customFormat="false" ht="14.25" hidden="false" customHeight="true" outlineLevel="0" collapsed="false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</row>
    <row r="410" customFormat="false" ht="14.25" hidden="false" customHeight="true" outlineLevel="0" collapsed="false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</row>
    <row r="411" customFormat="false" ht="14.25" hidden="false" customHeight="true" outlineLevel="0" collapsed="false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</row>
    <row r="412" customFormat="false" ht="14.25" hidden="false" customHeight="true" outlineLevel="0" collapsed="false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</row>
    <row r="413" customFormat="false" ht="14.25" hidden="false" customHeight="true" outlineLevel="0" collapsed="false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</row>
    <row r="414" customFormat="false" ht="14.25" hidden="false" customHeight="true" outlineLevel="0" collapsed="false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</row>
    <row r="415" customFormat="false" ht="14.25" hidden="false" customHeight="true" outlineLevel="0" collapsed="false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</row>
    <row r="416" customFormat="false" ht="14.25" hidden="false" customHeight="true" outlineLevel="0" collapsed="false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</row>
    <row r="417" customFormat="false" ht="14.25" hidden="false" customHeight="true" outlineLevel="0" collapsed="false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</row>
    <row r="418" customFormat="false" ht="14.25" hidden="false" customHeight="true" outlineLevel="0" collapsed="false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</row>
    <row r="419" customFormat="false" ht="14.25" hidden="false" customHeight="true" outlineLevel="0" collapsed="false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</row>
    <row r="420" customFormat="false" ht="14.25" hidden="false" customHeight="true" outlineLevel="0" collapsed="false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</row>
    <row r="421" customFormat="false" ht="14.25" hidden="false" customHeight="true" outlineLevel="0" collapsed="false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</row>
    <row r="422" customFormat="false" ht="14.25" hidden="false" customHeight="true" outlineLevel="0" collapsed="false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</row>
    <row r="423" customFormat="false" ht="14.25" hidden="false" customHeight="true" outlineLevel="0" collapsed="false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</row>
    <row r="424" customFormat="false" ht="14.25" hidden="false" customHeight="true" outlineLevel="0" collapsed="false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</row>
    <row r="425" customFormat="false" ht="14.25" hidden="false" customHeight="true" outlineLevel="0" collapsed="false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</row>
    <row r="426" customFormat="false" ht="14.25" hidden="false" customHeight="true" outlineLevel="0" collapsed="false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</row>
    <row r="427" customFormat="false" ht="14.25" hidden="false" customHeight="true" outlineLevel="0" collapsed="false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</row>
    <row r="428" customFormat="false" ht="14.25" hidden="false" customHeight="true" outlineLevel="0" collapsed="false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</row>
    <row r="429" customFormat="false" ht="14.25" hidden="false" customHeight="true" outlineLevel="0" collapsed="false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</row>
    <row r="430" customFormat="false" ht="14.25" hidden="false" customHeight="true" outlineLevel="0" collapsed="false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</row>
    <row r="431" customFormat="false" ht="14.25" hidden="false" customHeight="true" outlineLevel="0" collapsed="false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</row>
    <row r="432" customFormat="false" ht="14.25" hidden="false" customHeight="true" outlineLevel="0" collapsed="false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</row>
    <row r="433" customFormat="false" ht="14.25" hidden="false" customHeight="true" outlineLevel="0" collapsed="false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</row>
    <row r="434" customFormat="false" ht="14.25" hidden="false" customHeight="true" outlineLevel="0" collapsed="false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</row>
    <row r="435" customFormat="false" ht="14.25" hidden="false" customHeight="true" outlineLevel="0" collapsed="false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</row>
    <row r="436" customFormat="false" ht="14.25" hidden="false" customHeight="true" outlineLevel="0" collapsed="false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</row>
    <row r="437" customFormat="false" ht="14.25" hidden="false" customHeight="true" outlineLevel="0" collapsed="false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</row>
    <row r="438" customFormat="false" ht="14.25" hidden="false" customHeight="true" outlineLevel="0" collapsed="false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</row>
    <row r="439" customFormat="false" ht="14.25" hidden="false" customHeight="true" outlineLevel="0" collapsed="false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</row>
    <row r="440" customFormat="false" ht="14.25" hidden="false" customHeight="true" outlineLevel="0" collapsed="false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</row>
    <row r="441" customFormat="false" ht="14.25" hidden="false" customHeight="true" outlineLevel="0" collapsed="false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</row>
    <row r="442" customFormat="false" ht="14.25" hidden="false" customHeight="true" outlineLevel="0" collapsed="false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</row>
    <row r="443" customFormat="false" ht="14.25" hidden="false" customHeight="true" outlineLevel="0" collapsed="false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</row>
    <row r="444" customFormat="false" ht="14.25" hidden="false" customHeight="true" outlineLevel="0" collapsed="false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</row>
    <row r="445" customFormat="false" ht="14.25" hidden="false" customHeight="true" outlineLevel="0" collapsed="false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</row>
    <row r="446" customFormat="false" ht="14.25" hidden="false" customHeight="true" outlineLevel="0" collapsed="false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</row>
    <row r="447" customFormat="false" ht="14.25" hidden="false" customHeight="true" outlineLevel="0" collapsed="false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</row>
    <row r="448" customFormat="false" ht="14.25" hidden="false" customHeight="true" outlineLevel="0" collapsed="false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</row>
    <row r="449" customFormat="false" ht="14.25" hidden="false" customHeight="true" outlineLevel="0" collapsed="false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</row>
    <row r="450" customFormat="false" ht="14.25" hidden="false" customHeight="true" outlineLevel="0" collapsed="false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</row>
    <row r="451" customFormat="false" ht="14.25" hidden="false" customHeight="true" outlineLevel="0" collapsed="false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</row>
    <row r="452" customFormat="false" ht="14.25" hidden="false" customHeight="true" outlineLevel="0" collapsed="false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</row>
    <row r="453" customFormat="false" ht="14.25" hidden="false" customHeight="true" outlineLevel="0" collapsed="false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</row>
    <row r="454" customFormat="false" ht="14.25" hidden="false" customHeight="true" outlineLevel="0" collapsed="false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</row>
    <row r="455" customFormat="false" ht="14.25" hidden="false" customHeight="true" outlineLevel="0" collapsed="false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</row>
    <row r="456" customFormat="false" ht="14.25" hidden="false" customHeight="true" outlineLevel="0" collapsed="false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</row>
    <row r="457" customFormat="false" ht="14.25" hidden="false" customHeight="true" outlineLevel="0" collapsed="false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</row>
    <row r="458" customFormat="false" ht="14.25" hidden="false" customHeight="true" outlineLevel="0" collapsed="false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</row>
    <row r="459" customFormat="false" ht="14.25" hidden="false" customHeight="true" outlineLevel="0" collapsed="false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</row>
    <row r="460" customFormat="false" ht="14.25" hidden="false" customHeight="true" outlineLevel="0" collapsed="false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</row>
    <row r="461" customFormat="false" ht="14.25" hidden="false" customHeight="true" outlineLevel="0" collapsed="false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</row>
    <row r="462" customFormat="false" ht="14.25" hidden="false" customHeight="true" outlineLevel="0" collapsed="false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</row>
    <row r="463" customFormat="false" ht="14.25" hidden="false" customHeight="true" outlineLevel="0" collapsed="false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</row>
    <row r="464" customFormat="false" ht="14.25" hidden="false" customHeight="true" outlineLevel="0" collapsed="false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</row>
    <row r="465" customFormat="false" ht="14.25" hidden="false" customHeight="true" outlineLevel="0" collapsed="false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</row>
    <row r="466" customFormat="false" ht="14.25" hidden="false" customHeight="true" outlineLevel="0" collapsed="false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</row>
    <row r="467" customFormat="false" ht="14.25" hidden="false" customHeight="true" outlineLevel="0" collapsed="false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</row>
    <row r="468" customFormat="false" ht="14.25" hidden="false" customHeight="true" outlineLevel="0" collapsed="false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</row>
    <row r="469" customFormat="false" ht="14.25" hidden="false" customHeight="true" outlineLevel="0" collapsed="false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</row>
    <row r="470" customFormat="false" ht="14.25" hidden="false" customHeight="true" outlineLevel="0" collapsed="false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</row>
    <row r="471" customFormat="false" ht="14.25" hidden="false" customHeight="true" outlineLevel="0" collapsed="false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</row>
    <row r="472" customFormat="false" ht="14.25" hidden="false" customHeight="true" outlineLevel="0" collapsed="false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</row>
    <row r="473" customFormat="false" ht="14.25" hidden="false" customHeight="true" outlineLevel="0" collapsed="false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</row>
    <row r="474" customFormat="false" ht="14.25" hidden="false" customHeight="true" outlineLevel="0" collapsed="false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</row>
    <row r="475" customFormat="false" ht="14.25" hidden="false" customHeight="true" outlineLevel="0" collapsed="false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</row>
    <row r="476" customFormat="false" ht="14.25" hidden="false" customHeight="true" outlineLevel="0" collapsed="false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</row>
    <row r="477" customFormat="false" ht="14.25" hidden="false" customHeight="true" outlineLevel="0" collapsed="false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</row>
    <row r="478" customFormat="false" ht="14.25" hidden="false" customHeight="true" outlineLevel="0" collapsed="false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</row>
    <row r="479" customFormat="false" ht="14.25" hidden="false" customHeight="true" outlineLevel="0" collapsed="false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</row>
    <row r="480" customFormat="false" ht="14.25" hidden="false" customHeight="true" outlineLevel="0" collapsed="false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</row>
    <row r="481" customFormat="false" ht="14.25" hidden="false" customHeight="true" outlineLevel="0" collapsed="false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</row>
    <row r="482" customFormat="false" ht="14.25" hidden="false" customHeight="true" outlineLevel="0" collapsed="false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</row>
    <row r="483" customFormat="false" ht="14.25" hidden="false" customHeight="true" outlineLevel="0" collapsed="false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</row>
    <row r="484" customFormat="false" ht="14.25" hidden="false" customHeight="true" outlineLevel="0" collapsed="false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</row>
    <row r="485" customFormat="false" ht="14.25" hidden="false" customHeight="true" outlineLevel="0" collapsed="false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</row>
    <row r="486" customFormat="false" ht="14.25" hidden="false" customHeight="true" outlineLevel="0" collapsed="false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</row>
    <row r="487" customFormat="false" ht="14.25" hidden="false" customHeight="true" outlineLevel="0" collapsed="false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</row>
    <row r="488" customFormat="false" ht="14.25" hidden="false" customHeight="true" outlineLevel="0" collapsed="false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</row>
    <row r="489" customFormat="false" ht="14.25" hidden="false" customHeight="true" outlineLevel="0" collapsed="false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</row>
    <row r="490" customFormat="false" ht="14.25" hidden="false" customHeight="true" outlineLevel="0" collapsed="false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</row>
    <row r="491" customFormat="false" ht="14.25" hidden="false" customHeight="true" outlineLevel="0" collapsed="false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</row>
    <row r="492" customFormat="false" ht="14.25" hidden="false" customHeight="true" outlineLevel="0" collapsed="false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</row>
    <row r="493" customFormat="false" ht="14.25" hidden="false" customHeight="true" outlineLevel="0" collapsed="false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</row>
    <row r="494" customFormat="false" ht="14.25" hidden="false" customHeight="true" outlineLevel="0" collapsed="false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</row>
    <row r="495" customFormat="false" ht="14.25" hidden="false" customHeight="true" outlineLevel="0" collapsed="false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</row>
    <row r="496" customFormat="false" ht="14.25" hidden="false" customHeight="true" outlineLevel="0" collapsed="false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</row>
    <row r="497" customFormat="false" ht="14.25" hidden="false" customHeight="true" outlineLevel="0" collapsed="false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</row>
    <row r="498" customFormat="false" ht="14.25" hidden="false" customHeight="true" outlineLevel="0" collapsed="false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</row>
    <row r="499" customFormat="false" ht="14.25" hidden="false" customHeight="true" outlineLevel="0" collapsed="false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</row>
    <row r="500" customFormat="false" ht="14.25" hidden="false" customHeight="true" outlineLevel="0" collapsed="false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</row>
    <row r="501" customFormat="false" ht="14.25" hidden="false" customHeight="true" outlineLevel="0" collapsed="false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</row>
    <row r="502" customFormat="false" ht="14.25" hidden="false" customHeight="true" outlineLevel="0" collapsed="false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</row>
    <row r="503" customFormat="false" ht="14.25" hidden="false" customHeight="true" outlineLevel="0" collapsed="false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</row>
    <row r="504" customFormat="false" ht="14.25" hidden="false" customHeight="true" outlineLevel="0" collapsed="false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</row>
    <row r="505" customFormat="false" ht="14.25" hidden="false" customHeight="true" outlineLevel="0" collapsed="false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</row>
    <row r="506" customFormat="false" ht="14.25" hidden="false" customHeight="true" outlineLevel="0" collapsed="false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</row>
    <row r="507" customFormat="false" ht="14.25" hidden="false" customHeight="true" outlineLevel="0" collapsed="false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</row>
    <row r="508" customFormat="false" ht="14.25" hidden="false" customHeight="true" outlineLevel="0" collapsed="false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</row>
    <row r="509" customFormat="false" ht="14.25" hidden="false" customHeight="true" outlineLevel="0" collapsed="false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</row>
    <row r="510" customFormat="false" ht="14.25" hidden="false" customHeight="true" outlineLevel="0" collapsed="false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</row>
    <row r="511" customFormat="false" ht="14.25" hidden="false" customHeight="true" outlineLevel="0" collapsed="false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</row>
    <row r="512" customFormat="false" ht="14.25" hidden="false" customHeight="true" outlineLevel="0" collapsed="false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</row>
    <row r="513" customFormat="false" ht="14.25" hidden="false" customHeight="true" outlineLevel="0" collapsed="false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</row>
    <row r="514" customFormat="false" ht="14.25" hidden="false" customHeight="true" outlineLevel="0" collapsed="false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</row>
    <row r="515" customFormat="false" ht="14.25" hidden="false" customHeight="true" outlineLevel="0" collapsed="false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</row>
    <row r="516" customFormat="false" ht="14.25" hidden="false" customHeight="true" outlineLevel="0" collapsed="false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</row>
    <row r="517" customFormat="false" ht="14.25" hidden="false" customHeight="true" outlineLevel="0" collapsed="false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</row>
    <row r="518" customFormat="false" ht="14.25" hidden="false" customHeight="true" outlineLevel="0" collapsed="false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</row>
    <row r="519" customFormat="false" ht="14.25" hidden="false" customHeight="true" outlineLevel="0" collapsed="false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</row>
    <row r="520" customFormat="false" ht="14.25" hidden="false" customHeight="true" outlineLevel="0" collapsed="false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</row>
    <row r="521" customFormat="false" ht="14.25" hidden="false" customHeight="true" outlineLevel="0" collapsed="false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</row>
    <row r="522" customFormat="false" ht="14.25" hidden="false" customHeight="true" outlineLevel="0" collapsed="false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</row>
    <row r="523" customFormat="false" ht="14.25" hidden="false" customHeight="true" outlineLevel="0" collapsed="false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</row>
    <row r="524" customFormat="false" ht="14.25" hidden="false" customHeight="true" outlineLevel="0" collapsed="false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</row>
    <row r="525" customFormat="false" ht="14.25" hidden="false" customHeight="true" outlineLevel="0" collapsed="false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</row>
    <row r="526" customFormat="false" ht="14.25" hidden="false" customHeight="true" outlineLevel="0" collapsed="false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</row>
    <row r="527" customFormat="false" ht="14.25" hidden="false" customHeight="true" outlineLevel="0" collapsed="false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</row>
    <row r="528" customFormat="false" ht="14.25" hidden="false" customHeight="true" outlineLevel="0" collapsed="false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</row>
    <row r="529" customFormat="false" ht="14.25" hidden="false" customHeight="true" outlineLevel="0" collapsed="false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</row>
    <row r="530" customFormat="false" ht="14.25" hidden="false" customHeight="true" outlineLevel="0" collapsed="false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</row>
    <row r="531" customFormat="false" ht="14.25" hidden="false" customHeight="true" outlineLevel="0" collapsed="false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</row>
    <row r="532" customFormat="false" ht="14.25" hidden="false" customHeight="true" outlineLevel="0" collapsed="false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</row>
    <row r="533" customFormat="false" ht="14.25" hidden="false" customHeight="true" outlineLevel="0" collapsed="false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</row>
    <row r="534" customFormat="false" ht="14.25" hidden="false" customHeight="true" outlineLevel="0" collapsed="false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</row>
    <row r="535" customFormat="false" ht="14.25" hidden="false" customHeight="true" outlineLevel="0" collapsed="false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</row>
    <row r="536" customFormat="false" ht="14.25" hidden="false" customHeight="true" outlineLevel="0" collapsed="false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</row>
    <row r="537" customFormat="false" ht="14.25" hidden="false" customHeight="true" outlineLevel="0" collapsed="false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</row>
    <row r="538" customFormat="false" ht="14.25" hidden="false" customHeight="true" outlineLevel="0" collapsed="false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</row>
    <row r="539" customFormat="false" ht="14.25" hidden="false" customHeight="true" outlineLevel="0" collapsed="false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</row>
    <row r="540" customFormat="false" ht="14.25" hidden="false" customHeight="true" outlineLevel="0" collapsed="false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</row>
    <row r="541" customFormat="false" ht="14.25" hidden="false" customHeight="true" outlineLevel="0" collapsed="false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</row>
    <row r="542" customFormat="false" ht="14.25" hidden="false" customHeight="true" outlineLevel="0" collapsed="false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</row>
    <row r="543" customFormat="false" ht="14.25" hidden="false" customHeight="true" outlineLevel="0" collapsed="false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</row>
    <row r="544" customFormat="false" ht="14.25" hidden="false" customHeight="true" outlineLevel="0" collapsed="false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</row>
    <row r="545" customFormat="false" ht="14.25" hidden="false" customHeight="true" outlineLevel="0" collapsed="false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</row>
    <row r="546" customFormat="false" ht="14.25" hidden="false" customHeight="true" outlineLevel="0" collapsed="false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</row>
    <row r="547" customFormat="false" ht="14.25" hidden="false" customHeight="true" outlineLevel="0" collapsed="false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</row>
    <row r="548" customFormat="false" ht="14.25" hidden="false" customHeight="true" outlineLevel="0" collapsed="false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</row>
    <row r="549" customFormat="false" ht="14.25" hidden="false" customHeight="true" outlineLevel="0" collapsed="false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</row>
    <row r="550" customFormat="false" ht="14.25" hidden="false" customHeight="true" outlineLevel="0" collapsed="false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</row>
    <row r="551" customFormat="false" ht="14.25" hidden="false" customHeight="true" outlineLevel="0" collapsed="false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</row>
    <row r="552" customFormat="false" ht="14.25" hidden="false" customHeight="true" outlineLevel="0" collapsed="false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</row>
    <row r="553" customFormat="false" ht="14.25" hidden="false" customHeight="true" outlineLevel="0" collapsed="false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</row>
    <row r="554" customFormat="false" ht="14.25" hidden="false" customHeight="true" outlineLevel="0" collapsed="false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</row>
    <row r="555" customFormat="false" ht="14.25" hidden="false" customHeight="true" outlineLevel="0" collapsed="false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</row>
    <row r="556" customFormat="false" ht="14.25" hidden="false" customHeight="true" outlineLevel="0" collapsed="false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</row>
    <row r="557" customFormat="false" ht="14.25" hidden="false" customHeight="true" outlineLevel="0" collapsed="false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</row>
    <row r="558" customFormat="false" ht="14.25" hidden="false" customHeight="true" outlineLevel="0" collapsed="false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</row>
    <row r="559" customFormat="false" ht="14.25" hidden="false" customHeight="true" outlineLevel="0" collapsed="false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</row>
    <row r="560" customFormat="false" ht="14.25" hidden="false" customHeight="true" outlineLevel="0" collapsed="false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</row>
    <row r="561" customFormat="false" ht="14.25" hidden="false" customHeight="true" outlineLevel="0" collapsed="false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</row>
    <row r="562" customFormat="false" ht="14.25" hidden="false" customHeight="true" outlineLevel="0" collapsed="false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</row>
    <row r="563" customFormat="false" ht="14.25" hidden="false" customHeight="true" outlineLevel="0" collapsed="false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</row>
    <row r="564" customFormat="false" ht="14.25" hidden="false" customHeight="true" outlineLevel="0" collapsed="false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</row>
    <row r="565" customFormat="false" ht="14.25" hidden="false" customHeight="true" outlineLevel="0" collapsed="false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</row>
    <row r="566" customFormat="false" ht="14.25" hidden="false" customHeight="true" outlineLevel="0" collapsed="false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</row>
    <row r="567" customFormat="false" ht="14.25" hidden="false" customHeight="true" outlineLevel="0" collapsed="false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</row>
    <row r="568" customFormat="false" ht="14.25" hidden="false" customHeight="true" outlineLevel="0" collapsed="false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</row>
    <row r="569" customFormat="false" ht="14.25" hidden="false" customHeight="true" outlineLevel="0" collapsed="false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</row>
    <row r="570" customFormat="false" ht="14.25" hidden="false" customHeight="true" outlineLevel="0" collapsed="false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</row>
    <row r="571" customFormat="false" ht="14.25" hidden="false" customHeight="true" outlineLevel="0" collapsed="false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</row>
    <row r="572" customFormat="false" ht="14.25" hidden="false" customHeight="true" outlineLevel="0" collapsed="false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</row>
    <row r="573" customFormat="false" ht="14.25" hidden="false" customHeight="true" outlineLevel="0" collapsed="false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</row>
    <row r="574" customFormat="false" ht="14.25" hidden="false" customHeight="true" outlineLevel="0" collapsed="false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</row>
    <row r="575" customFormat="false" ht="14.25" hidden="false" customHeight="true" outlineLevel="0" collapsed="false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</row>
    <row r="576" customFormat="false" ht="14.25" hidden="false" customHeight="true" outlineLevel="0" collapsed="false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</row>
    <row r="577" customFormat="false" ht="14.25" hidden="false" customHeight="true" outlineLevel="0" collapsed="false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</row>
    <row r="578" customFormat="false" ht="14.25" hidden="false" customHeight="true" outlineLevel="0" collapsed="false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</row>
    <row r="579" customFormat="false" ht="14.25" hidden="false" customHeight="true" outlineLevel="0" collapsed="false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</row>
    <row r="580" customFormat="false" ht="14.25" hidden="false" customHeight="true" outlineLevel="0" collapsed="false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</row>
    <row r="581" customFormat="false" ht="14.25" hidden="false" customHeight="true" outlineLevel="0" collapsed="false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</row>
    <row r="582" customFormat="false" ht="14.25" hidden="false" customHeight="true" outlineLevel="0" collapsed="false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</row>
    <row r="583" customFormat="false" ht="14.25" hidden="false" customHeight="true" outlineLevel="0" collapsed="false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</row>
    <row r="584" customFormat="false" ht="14.25" hidden="false" customHeight="true" outlineLevel="0" collapsed="false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</row>
    <row r="585" customFormat="false" ht="14.25" hidden="false" customHeight="true" outlineLevel="0" collapsed="false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</row>
    <row r="586" customFormat="false" ht="14.25" hidden="false" customHeight="true" outlineLevel="0" collapsed="false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</row>
    <row r="587" customFormat="false" ht="14.25" hidden="false" customHeight="true" outlineLevel="0" collapsed="false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</row>
    <row r="588" customFormat="false" ht="14.25" hidden="false" customHeight="true" outlineLevel="0" collapsed="false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</row>
    <row r="589" customFormat="false" ht="14.25" hidden="false" customHeight="true" outlineLevel="0" collapsed="false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</row>
    <row r="590" customFormat="false" ht="14.25" hidden="false" customHeight="true" outlineLevel="0" collapsed="false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</row>
    <row r="591" customFormat="false" ht="14.25" hidden="false" customHeight="true" outlineLevel="0" collapsed="false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</row>
    <row r="592" customFormat="false" ht="14.25" hidden="false" customHeight="true" outlineLevel="0" collapsed="false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</row>
    <row r="593" customFormat="false" ht="14.25" hidden="false" customHeight="true" outlineLevel="0" collapsed="false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</row>
    <row r="594" customFormat="false" ht="14.25" hidden="false" customHeight="true" outlineLevel="0" collapsed="false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</row>
    <row r="595" customFormat="false" ht="14.25" hidden="false" customHeight="true" outlineLevel="0" collapsed="false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</row>
    <row r="596" customFormat="false" ht="14.25" hidden="false" customHeight="true" outlineLevel="0" collapsed="false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</row>
    <row r="597" customFormat="false" ht="14.25" hidden="false" customHeight="true" outlineLevel="0" collapsed="false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</row>
    <row r="598" customFormat="false" ht="14.25" hidden="false" customHeight="true" outlineLevel="0" collapsed="false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</row>
    <row r="599" customFormat="false" ht="14.25" hidden="false" customHeight="true" outlineLevel="0" collapsed="false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</row>
    <row r="600" customFormat="false" ht="14.25" hidden="false" customHeight="true" outlineLevel="0" collapsed="false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</row>
    <row r="601" customFormat="false" ht="14.25" hidden="false" customHeight="true" outlineLevel="0" collapsed="false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</row>
    <row r="602" customFormat="false" ht="14.25" hidden="false" customHeight="true" outlineLevel="0" collapsed="false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</row>
    <row r="603" customFormat="false" ht="14.25" hidden="false" customHeight="true" outlineLevel="0" collapsed="false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</row>
    <row r="604" customFormat="false" ht="14.25" hidden="false" customHeight="true" outlineLevel="0" collapsed="false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</row>
    <row r="605" customFormat="false" ht="14.25" hidden="false" customHeight="true" outlineLevel="0" collapsed="false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</row>
    <row r="606" customFormat="false" ht="14.25" hidden="false" customHeight="true" outlineLevel="0" collapsed="false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</row>
    <row r="607" customFormat="false" ht="14.25" hidden="false" customHeight="true" outlineLevel="0" collapsed="false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</row>
    <row r="608" customFormat="false" ht="14.25" hidden="false" customHeight="true" outlineLevel="0" collapsed="false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</row>
    <row r="609" customFormat="false" ht="14.25" hidden="false" customHeight="true" outlineLevel="0" collapsed="false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</row>
    <row r="610" customFormat="false" ht="14.25" hidden="false" customHeight="true" outlineLevel="0" collapsed="false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</row>
    <row r="611" customFormat="false" ht="14.25" hidden="false" customHeight="true" outlineLevel="0" collapsed="false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</row>
    <row r="612" customFormat="false" ht="14.25" hidden="false" customHeight="true" outlineLevel="0" collapsed="false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</row>
    <row r="613" customFormat="false" ht="14.25" hidden="false" customHeight="true" outlineLevel="0" collapsed="false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</row>
    <row r="614" customFormat="false" ht="14.25" hidden="false" customHeight="true" outlineLevel="0" collapsed="false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</row>
    <row r="615" customFormat="false" ht="14.25" hidden="false" customHeight="true" outlineLevel="0" collapsed="false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</row>
    <row r="616" customFormat="false" ht="14.25" hidden="false" customHeight="true" outlineLevel="0" collapsed="false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</row>
    <row r="617" customFormat="false" ht="14.25" hidden="false" customHeight="true" outlineLevel="0" collapsed="false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</row>
    <row r="618" customFormat="false" ht="14.25" hidden="false" customHeight="true" outlineLevel="0" collapsed="false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</row>
    <row r="619" customFormat="false" ht="14.25" hidden="false" customHeight="true" outlineLevel="0" collapsed="false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</row>
    <row r="620" customFormat="false" ht="14.25" hidden="false" customHeight="true" outlineLevel="0" collapsed="false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</row>
    <row r="621" customFormat="false" ht="14.25" hidden="false" customHeight="true" outlineLevel="0" collapsed="false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</row>
    <row r="622" customFormat="false" ht="14.25" hidden="false" customHeight="true" outlineLevel="0" collapsed="false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</row>
    <row r="623" customFormat="false" ht="14.25" hidden="false" customHeight="true" outlineLevel="0" collapsed="false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</row>
    <row r="624" customFormat="false" ht="14.25" hidden="false" customHeight="true" outlineLevel="0" collapsed="false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</row>
    <row r="625" customFormat="false" ht="14.25" hidden="false" customHeight="true" outlineLevel="0" collapsed="false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</row>
    <row r="626" customFormat="false" ht="14.25" hidden="false" customHeight="true" outlineLevel="0" collapsed="false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</row>
    <row r="627" customFormat="false" ht="14.25" hidden="false" customHeight="true" outlineLevel="0" collapsed="false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</row>
    <row r="628" customFormat="false" ht="14.25" hidden="false" customHeight="true" outlineLevel="0" collapsed="false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</row>
    <row r="629" customFormat="false" ht="14.25" hidden="false" customHeight="true" outlineLevel="0" collapsed="false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</row>
    <row r="630" customFormat="false" ht="14.25" hidden="false" customHeight="true" outlineLevel="0" collapsed="false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</row>
    <row r="631" customFormat="false" ht="14.25" hidden="false" customHeight="true" outlineLevel="0" collapsed="false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</row>
    <row r="632" customFormat="false" ht="14.25" hidden="false" customHeight="true" outlineLevel="0" collapsed="false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</row>
    <row r="633" customFormat="false" ht="14.25" hidden="false" customHeight="true" outlineLevel="0" collapsed="false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</row>
    <row r="634" customFormat="false" ht="14.25" hidden="false" customHeight="true" outlineLevel="0" collapsed="false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</row>
    <row r="635" customFormat="false" ht="14.25" hidden="false" customHeight="true" outlineLevel="0" collapsed="false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</row>
    <row r="636" customFormat="false" ht="14.25" hidden="false" customHeight="true" outlineLevel="0" collapsed="false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</row>
    <row r="637" customFormat="false" ht="14.25" hidden="false" customHeight="true" outlineLevel="0" collapsed="false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</row>
    <row r="638" customFormat="false" ht="14.25" hidden="false" customHeight="true" outlineLevel="0" collapsed="false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</row>
    <row r="639" customFormat="false" ht="14.25" hidden="false" customHeight="true" outlineLevel="0" collapsed="false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</row>
    <row r="640" customFormat="false" ht="14.25" hidden="false" customHeight="true" outlineLevel="0" collapsed="false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</row>
    <row r="641" customFormat="false" ht="14.25" hidden="false" customHeight="true" outlineLevel="0" collapsed="false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</row>
    <row r="642" customFormat="false" ht="14.25" hidden="false" customHeight="true" outlineLevel="0" collapsed="false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</row>
    <row r="643" customFormat="false" ht="14.25" hidden="false" customHeight="true" outlineLevel="0" collapsed="false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</row>
    <row r="644" customFormat="false" ht="14.25" hidden="false" customHeight="true" outlineLevel="0" collapsed="false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</row>
    <row r="645" customFormat="false" ht="14.25" hidden="false" customHeight="true" outlineLevel="0" collapsed="false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</row>
    <row r="646" customFormat="false" ht="14.25" hidden="false" customHeight="true" outlineLevel="0" collapsed="false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</row>
    <row r="647" customFormat="false" ht="14.25" hidden="false" customHeight="true" outlineLevel="0" collapsed="false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</row>
    <row r="648" customFormat="false" ht="14.25" hidden="false" customHeight="true" outlineLevel="0" collapsed="false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</row>
    <row r="649" customFormat="false" ht="14.25" hidden="false" customHeight="true" outlineLevel="0" collapsed="false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</row>
    <row r="650" customFormat="false" ht="14.25" hidden="false" customHeight="true" outlineLevel="0" collapsed="false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</row>
    <row r="651" customFormat="false" ht="14.25" hidden="false" customHeight="true" outlineLevel="0" collapsed="false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</row>
    <row r="652" customFormat="false" ht="14.25" hidden="false" customHeight="true" outlineLevel="0" collapsed="false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</row>
    <row r="653" customFormat="false" ht="14.25" hidden="false" customHeight="true" outlineLevel="0" collapsed="false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</row>
    <row r="654" customFormat="false" ht="14.25" hidden="false" customHeight="true" outlineLevel="0" collapsed="false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</row>
    <row r="655" customFormat="false" ht="14.25" hidden="false" customHeight="true" outlineLevel="0" collapsed="false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</row>
    <row r="656" customFormat="false" ht="14.25" hidden="false" customHeight="true" outlineLevel="0" collapsed="false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</row>
    <row r="657" customFormat="false" ht="14.25" hidden="false" customHeight="true" outlineLevel="0" collapsed="false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</row>
    <row r="658" customFormat="false" ht="14.25" hidden="false" customHeight="true" outlineLevel="0" collapsed="false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</row>
    <row r="659" customFormat="false" ht="14.25" hidden="false" customHeight="true" outlineLevel="0" collapsed="false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</row>
    <row r="660" customFormat="false" ht="14.25" hidden="false" customHeight="true" outlineLevel="0" collapsed="false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</row>
    <row r="661" customFormat="false" ht="14.25" hidden="false" customHeight="true" outlineLevel="0" collapsed="false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</row>
    <row r="662" customFormat="false" ht="14.25" hidden="false" customHeight="true" outlineLevel="0" collapsed="false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</row>
    <row r="663" customFormat="false" ht="14.25" hidden="false" customHeight="true" outlineLevel="0" collapsed="false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</row>
    <row r="664" customFormat="false" ht="14.25" hidden="false" customHeight="true" outlineLevel="0" collapsed="false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</row>
    <row r="665" customFormat="false" ht="14.25" hidden="false" customHeight="true" outlineLevel="0" collapsed="false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</row>
    <row r="666" customFormat="false" ht="14.25" hidden="false" customHeight="true" outlineLevel="0" collapsed="false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</row>
    <row r="667" customFormat="false" ht="14.25" hidden="false" customHeight="true" outlineLevel="0" collapsed="false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</row>
    <row r="668" customFormat="false" ht="14.25" hidden="false" customHeight="true" outlineLevel="0" collapsed="false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</row>
    <row r="669" customFormat="false" ht="14.25" hidden="false" customHeight="true" outlineLevel="0" collapsed="false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</row>
    <row r="670" customFormat="false" ht="14.25" hidden="false" customHeight="true" outlineLevel="0" collapsed="false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</row>
    <row r="671" customFormat="false" ht="14.25" hidden="false" customHeight="true" outlineLevel="0" collapsed="false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</row>
    <row r="672" customFormat="false" ht="14.25" hidden="false" customHeight="true" outlineLevel="0" collapsed="false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</row>
    <row r="673" customFormat="false" ht="14.25" hidden="false" customHeight="true" outlineLevel="0" collapsed="false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</row>
    <row r="674" customFormat="false" ht="14.25" hidden="false" customHeight="true" outlineLevel="0" collapsed="false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</row>
    <row r="675" customFormat="false" ht="14.25" hidden="false" customHeight="true" outlineLevel="0" collapsed="false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</row>
    <row r="676" customFormat="false" ht="14.25" hidden="false" customHeight="true" outlineLevel="0" collapsed="false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</row>
    <row r="677" customFormat="false" ht="14.25" hidden="false" customHeight="true" outlineLevel="0" collapsed="false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</row>
    <row r="678" customFormat="false" ht="14.25" hidden="false" customHeight="true" outlineLevel="0" collapsed="false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</row>
    <row r="679" customFormat="false" ht="14.25" hidden="false" customHeight="true" outlineLevel="0" collapsed="false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</row>
    <row r="680" customFormat="false" ht="14.25" hidden="false" customHeight="true" outlineLevel="0" collapsed="false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</row>
    <row r="681" customFormat="false" ht="14.25" hidden="false" customHeight="true" outlineLevel="0" collapsed="false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</row>
    <row r="682" customFormat="false" ht="14.25" hidden="false" customHeight="true" outlineLevel="0" collapsed="false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</row>
    <row r="683" customFormat="false" ht="14.25" hidden="false" customHeight="true" outlineLevel="0" collapsed="false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</row>
    <row r="684" customFormat="false" ht="14.25" hidden="false" customHeight="true" outlineLevel="0" collapsed="false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</row>
    <row r="685" customFormat="false" ht="14.25" hidden="false" customHeight="true" outlineLevel="0" collapsed="false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</row>
    <row r="686" customFormat="false" ht="14.25" hidden="false" customHeight="true" outlineLevel="0" collapsed="false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</row>
    <row r="687" customFormat="false" ht="14.25" hidden="false" customHeight="true" outlineLevel="0" collapsed="false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</row>
    <row r="688" customFormat="false" ht="14.25" hidden="false" customHeight="true" outlineLevel="0" collapsed="false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</row>
    <row r="689" customFormat="false" ht="14.25" hidden="false" customHeight="true" outlineLevel="0" collapsed="false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</row>
    <row r="690" customFormat="false" ht="14.25" hidden="false" customHeight="true" outlineLevel="0" collapsed="false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</row>
    <row r="691" customFormat="false" ht="14.25" hidden="false" customHeight="true" outlineLevel="0" collapsed="false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</row>
    <row r="692" customFormat="false" ht="14.25" hidden="false" customHeight="true" outlineLevel="0" collapsed="false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</row>
    <row r="693" customFormat="false" ht="14.25" hidden="false" customHeight="true" outlineLevel="0" collapsed="false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</row>
    <row r="694" customFormat="false" ht="14.25" hidden="false" customHeight="true" outlineLevel="0" collapsed="false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</row>
    <row r="695" customFormat="false" ht="14.25" hidden="false" customHeight="true" outlineLevel="0" collapsed="false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</row>
    <row r="696" customFormat="false" ht="14.25" hidden="false" customHeight="true" outlineLevel="0" collapsed="false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</row>
    <row r="697" customFormat="false" ht="14.25" hidden="false" customHeight="true" outlineLevel="0" collapsed="false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</row>
    <row r="698" customFormat="false" ht="14.25" hidden="false" customHeight="true" outlineLevel="0" collapsed="false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</row>
    <row r="699" customFormat="false" ht="14.25" hidden="false" customHeight="true" outlineLevel="0" collapsed="false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</row>
    <row r="700" customFormat="false" ht="14.25" hidden="false" customHeight="true" outlineLevel="0" collapsed="false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</row>
    <row r="701" customFormat="false" ht="14.25" hidden="false" customHeight="true" outlineLevel="0" collapsed="false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</row>
    <row r="702" customFormat="false" ht="14.25" hidden="false" customHeight="true" outlineLevel="0" collapsed="false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</row>
    <row r="703" customFormat="false" ht="14.25" hidden="false" customHeight="true" outlineLevel="0" collapsed="false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</row>
    <row r="704" customFormat="false" ht="14.25" hidden="false" customHeight="true" outlineLevel="0" collapsed="false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</row>
    <row r="705" customFormat="false" ht="14.25" hidden="false" customHeight="true" outlineLevel="0" collapsed="false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</row>
    <row r="706" customFormat="false" ht="14.25" hidden="false" customHeight="true" outlineLevel="0" collapsed="false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</row>
    <row r="707" customFormat="false" ht="14.25" hidden="false" customHeight="true" outlineLevel="0" collapsed="false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</row>
    <row r="708" customFormat="false" ht="14.25" hidden="false" customHeight="true" outlineLevel="0" collapsed="false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</row>
    <row r="709" customFormat="false" ht="14.25" hidden="false" customHeight="true" outlineLevel="0" collapsed="false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</row>
    <row r="710" customFormat="false" ht="14.25" hidden="false" customHeight="true" outlineLevel="0" collapsed="false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</row>
    <row r="711" customFormat="false" ht="14.25" hidden="false" customHeight="true" outlineLevel="0" collapsed="false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</row>
    <row r="712" customFormat="false" ht="14.25" hidden="false" customHeight="true" outlineLevel="0" collapsed="false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</row>
    <row r="713" customFormat="false" ht="14.25" hidden="false" customHeight="true" outlineLevel="0" collapsed="false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</row>
    <row r="714" customFormat="false" ht="14.25" hidden="false" customHeight="true" outlineLevel="0" collapsed="false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</row>
    <row r="715" customFormat="false" ht="14.25" hidden="false" customHeight="true" outlineLevel="0" collapsed="false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</row>
    <row r="716" customFormat="false" ht="14.25" hidden="false" customHeight="true" outlineLevel="0" collapsed="false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</row>
    <row r="717" customFormat="false" ht="14.25" hidden="false" customHeight="true" outlineLevel="0" collapsed="false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</row>
    <row r="718" customFormat="false" ht="14.25" hidden="false" customHeight="true" outlineLevel="0" collapsed="false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</row>
    <row r="719" customFormat="false" ht="14.25" hidden="false" customHeight="true" outlineLevel="0" collapsed="false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</row>
    <row r="720" customFormat="false" ht="14.25" hidden="false" customHeight="true" outlineLevel="0" collapsed="false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</row>
    <row r="721" customFormat="false" ht="14.25" hidden="false" customHeight="true" outlineLevel="0" collapsed="false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</row>
    <row r="722" customFormat="false" ht="14.25" hidden="false" customHeight="true" outlineLevel="0" collapsed="false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</row>
    <row r="723" customFormat="false" ht="14.25" hidden="false" customHeight="true" outlineLevel="0" collapsed="false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</row>
    <row r="724" customFormat="false" ht="14.25" hidden="false" customHeight="true" outlineLevel="0" collapsed="false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</row>
    <row r="725" customFormat="false" ht="14.25" hidden="false" customHeight="true" outlineLevel="0" collapsed="false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</row>
    <row r="726" customFormat="false" ht="14.25" hidden="false" customHeight="true" outlineLevel="0" collapsed="false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</row>
    <row r="727" customFormat="false" ht="14.25" hidden="false" customHeight="true" outlineLevel="0" collapsed="false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</row>
    <row r="728" customFormat="false" ht="14.25" hidden="false" customHeight="true" outlineLevel="0" collapsed="false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</row>
    <row r="729" customFormat="false" ht="14.25" hidden="false" customHeight="true" outlineLevel="0" collapsed="false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</row>
    <row r="730" customFormat="false" ht="14.25" hidden="false" customHeight="true" outlineLevel="0" collapsed="false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</row>
    <row r="731" customFormat="false" ht="14.25" hidden="false" customHeight="true" outlineLevel="0" collapsed="false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</row>
    <row r="732" customFormat="false" ht="14.25" hidden="false" customHeight="true" outlineLevel="0" collapsed="false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</row>
    <row r="733" customFormat="false" ht="14.25" hidden="false" customHeight="true" outlineLevel="0" collapsed="false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</row>
    <row r="734" customFormat="false" ht="14.25" hidden="false" customHeight="true" outlineLevel="0" collapsed="false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</row>
    <row r="735" customFormat="false" ht="14.25" hidden="false" customHeight="true" outlineLevel="0" collapsed="false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</row>
    <row r="736" customFormat="false" ht="14.25" hidden="false" customHeight="true" outlineLevel="0" collapsed="false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</row>
    <row r="737" customFormat="false" ht="14.25" hidden="false" customHeight="true" outlineLevel="0" collapsed="false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</row>
    <row r="738" customFormat="false" ht="14.25" hidden="false" customHeight="true" outlineLevel="0" collapsed="false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</row>
    <row r="739" customFormat="false" ht="14.25" hidden="false" customHeight="true" outlineLevel="0" collapsed="false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</row>
    <row r="740" customFormat="false" ht="14.25" hidden="false" customHeight="true" outlineLevel="0" collapsed="false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</row>
    <row r="741" customFormat="false" ht="14.25" hidden="false" customHeight="true" outlineLevel="0" collapsed="false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</row>
    <row r="742" customFormat="false" ht="14.25" hidden="false" customHeight="true" outlineLevel="0" collapsed="false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</row>
    <row r="743" customFormat="false" ht="14.25" hidden="false" customHeight="true" outlineLevel="0" collapsed="false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</row>
    <row r="744" customFormat="false" ht="14.25" hidden="false" customHeight="true" outlineLevel="0" collapsed="false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</row>
    <row r="745" customFormat="false" ht="14.25" hidden="false" customHeight="true" outlineLevel="0" collapsed="false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</row>
    <row r="746" customFormat="false" ht="14.25" hidden="false" customHeight="true" outlineLevel="0" collapsed="false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</row>
    <row r="747" customFormat="false" ht="14.25" hidden="false" customHeight="true" outlineLevel="0" collapsed="false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</row>
    <row r="748" customFormat="false" ht="14.25" hidden="false" customHeight="true" outlineLevel="0" collapsed="false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</row>
    <row r="749" customFormat="false" ht="14.25" hidden="false" customHeight="true" outlineLevel="0" collapsed="false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</row>
    <row r="750" customFormat="false" ht="14.25" hidden="false" customHeight="true" outlineLevel="0" collapsed="false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</row>
    <row r="751" customFormat="false" ht="14.25" hidden="false" customHeight="true" outlineLevel="0" collapsed="false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</row>
    <row r="752" customFormat="false" ht="14.25" hidden="false" customHeight="true" outlineLevel="0" collapsed="false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</row>
    <row r="753" customFormat="false" ht="14.25" hidden="false" customHeight="true" outlineLevel="0" collapsed="false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</row>
    <row r="754" customFormat="false" ht="14.25" hidden="false" customHeight="true" outlineLevel="0" collapsed="false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</row>
    <row r="755" customFormat="false" ht="14.25" hidden="false" customHeight="true" outlineLevel="0" collapsed="false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</row>
    <row r="756" customFormat="false" ht="14.25" hidden="false" customHeight="true" outlineLevel="0" collapsed="false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</row>
    <row r="757" customFormat="false" ht="14.25" hidden="false" customHeight="true" outlineLevel="0" collapsed="false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</row>
    <row r="758" customFormat="false" ht="14.25" hidden="false" customHeight="true" outlineLevel="0" collapsed="false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</row>
    <row r="759" customFormat="false" ht="14.25" hidden="false" customHeight="true" outlineLevel="0" collapsed="false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</row>
    <row r="760" customFormat="false" ht="14.25" hidden="false" customHeight="true" outlineLevel="0" collapsed="false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</row>
    <row r="761" customFormat="false" ht="14.25" hidden="false" customHeight="true" outlineLevel="0" collapsed="false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</row>
    <row r="762" customFormat="false" ht="14.25" hidden="false" customHeight="true" outlineLevel="0" collapsed="false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</row>
    <row r="763" customFormat="false" ht="14.25" hidden="false" customHeight="true" outlineLevel="0" collapsed="false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</row>
    <row r="764" customFormat="false" ht="14.25" hidden="false" customHeight="true" outlineLevel="0" collapsed="false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</row>
    <row r="765" customFormat="false" ht="14.25" hidden="false" customHeight="true" outlineLevel="0" collapsed="false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</row>
    <row r="766" customFormat="false" ht="14.25" hidden="false" customHeight="true" outlineLevel="0" collapsed="false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</row>
    <row r="767" customFormat="false" ht="14.25" hidden="false" customHeight="true" outlineLevel="0" collapsed="false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</row>
    <row r="768" customFormat="false" ht="14.25" hidden="false" customHeight="true" outlineLevel="0" collapsed="false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</row>
    <row r="769" customFormat="false" ht="14.25" hidden="false" customHeight="true" outlineLevel="0" collapsed="false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</row>
    <row r="770" customFormat="false" ht="14.25" hidden="false" customHeight="true" outlineLevel="0" collapsed="false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</row>
    <row r="771" customFormat="false" ht="14.25" hidden="false" customHeight="true" outlineLevel="0" collapsed="false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</row>
    <row r="772" customFormat="false" ht="14.25" hidden="false" customHeight="true" outlineLevel="0" collapsed="false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</row>
    <row r="773" customFormat="false" ht="14.25" hidden="false" customHeight="true" outlineLevel="0" collapsed="false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</row>
    <row r="774" customFormat="false" ht="14.25" hidden="false" customHeight="true" outlineLevel="0" collapsed="false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</row>
    <row r="775" customFormat="false" ht="14.25" hidden="false" customHeight="true" outlineLevel="0" collapsed="false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</row>
    <row r="776" customFormat="false" ht="14.25" hidden="false" customHeight="true" outlineLevel="0" collapsed="false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</row>
    <row r="777" customFormat="false" ht="14.25" hidden="false" customHeight="true" outlineLevel="0" collapsed="false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</row>
    <row r="778" customFormat="false" ht="14.25" hidden="false" customHeight="true" outlineLevel="0" collapsed="false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</row>
    <row r="779" customFormat="false" ht="14.25" hidden="false" customHeight="true" outlineLevel="0" collapsed="false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</row>
    <row r="780" customFormat="false" ht="14.25" hidden="false" customHeight="true" outlineLevel="0" collapsed="false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</row>
    <row r="781" customFormat="false" ht="14.25" hidden="false" customHeight="true" outlineLevel="0" collapsed="false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</row>
    <row r="782" customFormat="false" ht="14.25" hidden="false" customHeight="true" outlineLevel="0" collapsed="false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</row>
    <row r="783" customFormat="false" ht="14.25" hidden="false" customHeight="true" outlineLevel="0" collapsed="false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</row>
    <row r="784" customFormat="false" ht="14.25" hidden="false" customHeight="true" outlineLevel="0" collapsed="false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</row>
    <row r="785" customFormat="false" ht="14.25" hidden="false" customHeight="true" outlineLevel="0" collapsed="false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</row>
    <row r="786" customFormat="false" ht="14.25" hidden="false" customHeight="true" outlineLevel="0" collapsed="false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</row>
    <row r="787" customFormat="false" ht="14.25" hidden="false" customHeight="true" outlineLevel="0" collapsed="false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</row>
    <row r="788" customFormat="false" ht="14.25" hidden="false" customHeight="true" outlineLevel="0" collapsed="false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</row>
    <row r="789" customFormat="false" ht="14.25" hidden="false" customHeight="true" outlineLevel="0" collapsed="false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</row>
    <row r="790" customFormat="false" ht="14.25" hidden="false" customHeight="true" outlineLevel="0" collapsed="false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</row>
    <row r="791" customFormat="false" ht="14.25" hidden="false" customHeight="true" outlineLevel="0" collapsed="false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</row>
    <row r="792" customFormat="false" ht="14.25" hidden="false" customHeight="true" outlineLevel="0" collapsed="false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</row>
    <row r="793" customFormat="false" ht="14.25" hidden="false" customHeight="true" outlineLevel="0" collapsed="false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</row>
    <row r="794" customFormat="false" ht="14.25" hidden="false" customHeight="true" outlineLevel="0" collapsed="false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</row>
    <row r="795" customFormat="false" ht="14.25" hidden="false" customHeight="true" outlineLevel="0" collapsed="false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</row>
    <row r="796" customFormat="false" ht="14.25" hidden="false" customHeight="true" outlineLevel="0" collapsed="false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</row>
    <row r="797" customFormat="false" ht="14.25" hidden="false" customHeight="true" outlineLevel="0" collapsed="false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</row>
    <row r="798" customFormat="false" ht="14.25" hidden="false" customHeight="true" outlineLevel="0" collapsed="false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</row>
    <row r="799" customFormat="false" ht="14.25" hidden="false" customHeight="true" outlineLevel="0" collapsed="false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</row>
    <row r="800" customFormat="false" ht="14.25" hidden="false" customHeight="true" outlineLevel="0" collapsed="false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</row>
    <row r="801" customFormat="false" ht="14.25" hidden="false" customHeight="true" outlineLevel="0" collapsed="false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</row>
    <row r="802" customFormat="false" ht="14.25" hidden="false" customHeight="true" outlineLevel="0" collapsed="false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</row>
    <row r="803" customFormat="false" ht="14.25" hidden="false" customHeight="true" outlineLevel="0" collapsed="false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</row>
    <row r="804" customFormat="false" ht="14.25" hidden="false" customHeight="true" outlineLevel="0" collapsed="false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</row>
    <row r="805" customFormat="false" ht="14.25" hidden="false" customHeight="true" outlineLevel="0" collapsed="false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</row>
    <row r="806" customFormat="false" ht="14.25" hidden="false" customHeight="true" outlineLevel="0" collapsed="false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</row>
    <row r="807" customFormat="false" ht="14.25" hidden="false" customHeight="true" outlineLevel="0" collapsed="false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</row>
    <row r="808" customFormat="false" ht="14.25" hidden="false" customHeight="true" outlineLevel="0" collapsed="false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</row>
    <row r="809" customFormat="false" ht="14.25" hidden="false" customHeight="true" outlineLevel="0" collapsed="false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</row>
    <row r="810" customFormat="false" ht="14.25" hidden="false" customHeight="true" outlineLevel="0" collapsed="false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</row>
    <row r="811" customFormat="false" ht="14.25" hidden="false" customHeight="true" outlineLevel="0" collapsed="false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</row>
    <row r="812" customFormat="false" ht="14.25" hidden="false" customHeight="true" outlineLevel="0" collapsed="false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</row>
    <row r="813" customFormat="false" ht="14.25" hidden="false" customHeight="true" outlineLevel="0" collapsed="false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</row>
    <row r="814" customFormat="false" ht="14.25" hidden="false" customHeight="true" outlineLevel="0" collapsed="false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</row>
    <row r="815" customFormat="false" ht="14.25" hidden="false" customHeight="true" outlineLevel="0" collapsed="false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</row>
    <row r="816" customFormat="false" ht="14.25" hidden="false" customHeight="true" outlineLevel="0" collapsed="false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</row>
    <row r="817" customFormat="false" ht="14.25" hidden="false" customHeight="true" outlineLevel="0" collapsed="false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</row>
    <row r="818" customFormat="false" ht="14.25" hidden="false" customHeight="true" outlineLevel="0" collapsed="false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</row>
    <row r="819" customFormat="false" ht="14.25" hidden="false" customHeight="true" outlineLevel="0" collapsed="false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</row>
    <row r="820" customFormat="false" ht="14.25" hidden="false" customHeight="true" outlineLevel="0" collapsed="false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</row>
    <row r="821" customFormat="false" ht="14.25" hidden="false" customHeight="true" outlineLevel="0" collapsed="false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</row>
    <row r="822" customFormat="false" ht="14.25" hidden="false" customHeight="true" outlineLevel="0" collapsed="false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</row>
    <row r="823" customFormat="false" ht="14.25" hidden="false" customHeight="true" outlineLevel="0" collapsed="false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</row>
    <row r="824" customFormat="false" ht="14.25" hidden="false" customHeight="true" outlineLevel="0" collapsed="false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</row>
    <row r="825" customFormat="false" ht="14.25" hidden="false" customHeight="true" outlineLevel="0" collapsed="false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</row>
    <row r="826" customFormat="false" ht="14.25" hidden="false" customHeight="true" outlineLevel="0" collapsed="false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</row>
    <row r="827" customFormat="false" ht="14.25" hidden="false" customHeight="true" outlineLevel="0" collapsed="false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</row>
    <row r="828" customFormat="false" ht="14.25" hidden="false" customHeight="true" outlineLevel="0" collapsed="false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</row>
    <row r="829" customFormat="false" ht="14.25" hidden="false" customHeight="true" outlineLevel="0" collapsed="false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</row>
    <row r="830" customFormat="false" ht="14.25" hidden="false" customHeight="true" outlineLevel="0" collapsed="false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</row>
    <row r="831" customFormat="false" ht="14.25" hidden="false" customHeight="true" outlineLevel="0" collapsed="false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</row>
    <row r="832" customFormat="false" ht="14.25" hidden="false" customHeight="true" outlineLevel="0" collapsed="false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</row>
    <row r="833" customFormat="false" ht="14.25" hidden="false" customHeight="true" outlineLevel="0" collapsed="false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</row>
    <row r="834" customFormat="false" ht="14.25" hidden="false" customHeight="true" outlineLevel="0" collapsed="false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</row>
    <row r="835" customFormat="false" ht="14.25" hidden="false" customHeight="true" outlineLevel="0" collapsed="false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</row>
    <row r="836" customFormat="false" ht="14.25" hidden="false" customHeight="true" outlineLevel="0" collapsed="false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</row>
    <row r="837" customFormat="false" ht="14.25" hidden="false" customHeight="true" outlineLevel="0" collapsed="false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</row>
    <row r="838" customFormat="false" ht="14.25" hidden="false" customHeight="true" outlineLevel="0" collapsed="false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</row>
    <row r="839" customFormat="false" ht="14.25" hidden="false" customHeight="true" outlineLevel="0" collapsed="false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</row>
    <row r="840" customFormat="false" ht="14.25" hidden="false" customHeight="true" outlineLevel="0" collapsed="false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</row>
    <row r="841" customFormat="false" ht="14.25" hidden="false" customHeight="true" outlineLevel="0" collapsed="false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</row>
    <row r="842" customFormat="false" ht="14.25" hidden="false" customHeight="true" outlineLevel="0" collapsed="false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</row>
    <row r="843" customFormat="false" ht="14.25" hidden="false" customHeight="true" outlineLevel="0" collapsed="false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</row>
    <row r="844" customFormat="false" ht="14.25" hidden="false" customHeight="true" outlineLevel="0" collapsed="false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</row>
    <row r="845" customFormat="false" ht="14.25" hidden="false" customHeight="true" outlineLevel="0" collapsed="false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</row>
    <row r="846" customFormat="false" ht="14.25" hidden="false" customHeight="true" outlineLevel="0" collapsed="false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</row>
    <row r="847" customFormat="false" ht="14.25" hidden="false" customHeight="true" outlineLevel="0" collapsed="false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</row>
    <row r="848" customFormat="false" ht="14.25" hidden="false" customHeight="true" outlineLevel="0" collapsed="false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</row>
    <row r="849" customFormat="false" ht="14.25" hidden="false" customHeight="true" outlineLevel="0" collapsed="false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</row>
    <row r="850" customFormat="false" ht="14.25" hidden="false" customHeight="true" outlineLevel="0" collapsed="false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</row>
    <row r="851" customFormat="false" ht="14.25" hidden="false" customHeight="true" outlineLevel="0" collapsed="false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</row>
    <row r="852" customFormat="false" ht="14.25" hidden="false" customHeight="true" outlineLevel="0" collapsed="false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</row>
    <row r="853" customFormat="false" ht="14.25" hidden="false" customHeight="true" outlineLevel="0" collapsed="false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</row>
    <row r="854" customFormat="false" ht="14.25" hidden="false" customHeight="true" outlineLevel="0" collapsed="false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</row>
    <row r="855" customFormat="false" ht="14.25" hidden="false" customHeight="true" outlineLevel="0" collapsed="false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</row>
    <row r="856" customFormat="false" ht="14.25" hidden="false" customHeight="true" outlineLevel="0" collapsed="false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</row>
    <row r="857" customFormat="false" ht="14.25" hidden="false" customHeight="true" outlineLevel="0" collapsed="false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</row>
    <row r="858" customFormat="false" ht="14.25" hidden="false" customHeight="true" outlineLevel="0" collapsed="false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</row>
    <row r="859" customFormat="false" ht="14.25" hidden="false" customHeight="true" outlineLevel="0" collapsed="false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</row>
    <row r="860" customFormat="false" ht="14.25" hidden="false" customHeight="true" outlineLevel="0" collapsed="false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</row>
    <row r="861" customFormat="false" ht="14.25" hidden="false" customHeight="true" outlineLevel="0" collapsed="false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</row>
    <row r="862" customFormat="false" ht="14.25" hidden="false" customHeight="true" outlineLevel="0" collapsed="false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</row>
    <row r="863" customFormat="false" ht="14.25" hidden="false" customHeight="true" outlineLevel="0" collapsed="false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</row>
    <row r="864" customFormat="false" ht="14.25" hidden="false" customHeight="true" outlineLevel="0" collapsed="false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</row>
    <row r="865" customFormat="false" ht="14.25" hidden="false" customHeight="true" outlineLevel="0" collapsed="false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</row>
    <row r="866" customFormat="false" ht="14.25" hidden="false" customHeight="true" outlineLevel="0" collapsed="false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</row>
    <row r="867" customFormat="false" ht="14.25" hidden="false" customHeight="true" outlineLevel="0" collapsed="false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</row>
    <row r="868" customFormat="false" ht="14.25" hidden="false" customHeight="true" outlineLevel="0" collapsed="false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</row>
    <row r="869" customFormat="false" ht="14.25" hidden="false" customHeight="true" outlineLevel="0" collapsed="false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</row>
    <row r="870" customFormat="false" ht="14.25" hidden="false" customHeight="true" outlineLevel="0" collapsed="false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</row>
    <row r="871" customFormat="false" ht="14.25" hidden="false" customHeight="true" outlineLevel="0" collapsed="false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</row>
    <row r="872" customFormat="false" ht="14.25" hidden="false" customHeight="true" outlineLevel="0" collapsed="false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</row>
    <row r="873" customFormat="false" ht="14.25" hidden="false" customHeight="true" outlineLevel="0" collapsed="false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</row>
    <row r="874" customFormat="false" ht="14.25" hidden="false" customHeight="true" outlineLevel="0" collapsed="false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</row>
    <row r="875" customFormat="false" ht="14.25" hidden="false" customHeight="true" outlineLevel="0" collapsed="false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</row>
    <row r="876" customFormat="false" ht="14.25" hidden="false" customHeight="true" outlineLevel="0" collapsed="false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</row>
    <row r="877" customFormat="false" ht="14.25" hidden="false" customHeight="true" outlineLevel="0" collapsed="false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</row>
    <row r="878" customFormat="false" ht="14.25" hidden="false" customHeight="true" outlineLevel="0" collapsed="false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</row>
    <row r="879" customFormat="false" ht="14.25" hidden="false" customHeight="true" outlineLevel="0" collapsed="false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</row>
    <row r="880" customFormat="false" ht="14.25" hidden="false" customHeight="true" outlineLevel="0" collapsed="false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</row>
    <row r="881" customFormat="false" ht="14.25" hidden="false" customHeight="true" outlineLevel="0" collapsed="false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</row>
    <row r="882" customFormat="false" ht="14.25" hidden="false" customHeight="true" outlineLevel="0" collapsed="false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</row>
    <row r="883" customFormat="false" ht="14.25" hidden="false" customHeight="true" outlineLevel="0" collapsed="false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</row>
    <row r="884" customFormat="false" ht="14.25" hidden="false" customHeight="true" outlineLevel="0" collapsed="false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</row>
    <row r="885" customFormat="false" ht="14.25" hidden="false" customHeight="true" outlineLevel="0" collapsed="false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</row>
    <row r="886" customFormat="false" ht="14.25" hidden="false" customHeight="true" outlineLevel="0" collapsed="false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</row>
    <row r="887" customFormat="false" ht="14.25" hidden="false" customHeight="true" outlineLevel="0" collapsed="false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</row>
    <row r="888" customFormat="false" ht="14.25" hidden="false" customHeight="true" outlineLevel="0" collapsed="false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</row>
    <row r="889" customFormat="false" ht="14.25" hidden="false" customHeight="true" outlineLevel="0" collapsed="false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</row>
    <row r="890" customFormat="false" ht="14.25" hidden="false" customHeight="true" outlineLevel="0" collapsed="false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</row>
    <row r="891" customFormat="false" ht="14.25" hidden="false" customHeight="true" outlineLevel="0" collapsed="false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</row>
    <row r="892" customFormat="false" ht="14.25" hidden="false" customHeight="true" outlineLevel="0" collapsed="false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</row>
    <row r="893" customFormat="false" ht="14.25" hidden="false" customHeight="true" outlineLevel="0" collapsed="false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</row>
    <row r="894" customFormat="false" ht="14.25" hidden="false" customHeight="true" outlineLevel="0" collapsed="false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</row>
    <row r="895" customFormat="false" ht="14.25" hidden="false" customHeight="true" outlineLevel="0" collapsed="false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</row>
    <row r="896" customFormat="false" ht="14.25" hidden="false" customHeight="true" outlineLevel="0" collapsed="false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</row>
    <row r="897" customFormat="false" ht="14.25" hidden="false" customHeight="true" outlineLevel="0" collapsed="false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</row>
    <row r="898" customFormat="false" ht="14.25" hidden="false" customHeight="true" outlineLevel="0" collapsed="false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</row>
    <row r="899" customFormat="false" ht="14.25" hidden="false" customHeight="true" outlineLevel="0" collapsed="false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</row>
    <row r="900" customFormat="false" ht="14.25" hidden="false" customHeight="true" outlineLevel="0" collapsed="false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</row>
    <row r="901" customFormat="false" ht="14.25" hidden="false" customHeight="true" outlineLevel="0" collapsed="false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</row>
    <row r="902" customFormat="false" ht="14.25" hidden="false" customHeight="true" outlineLevel="0" collapsed="false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</row>
    <row r="903" customFormat="false" ht="14.25" hidden="false" customHeight="true" outlineLevel="0" collapsed="false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</row>
    <row r="904" customFormat="false" ht="14.25" hidden="false" customHeight="true" outlineLevel="0" collapsed="false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</row>
    <row r="905" customFormat="false" ht="14.25" hidden="false" customHeight="true" outlineLevel="0" collapsed="false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</row>
    <row r="906" customFormat="false" ht="14.25" hidden="false" customHeight="true" outlineLevel="0" collapsed="false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</row>
    <row r="907" customFormat="false" ht="14.25" hidden="false" customHeight="true" outlineLevel="0" collapsed="false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</row>
    <row r="908" customFormat="false" ht="14.25" hidden="false" customHeight="true" outlineLevel="0" collapsed="false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</row>
    <row r="909" customFormat="false" ht="14.25" hidden="false" customHeight="true" outlineLevel="0" collapsed="false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</row>
    <row r="910" customFormat="false" ht="14.25" hidden="false" customHeight="true" outlineLevel="0" collapsed="false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</row>
    <row r="911" customFormat="false" ht="14.25" hidden="false" customHeight="true" outlineLevel="0" collapsed="false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</row>
    <row r="912" customFormat="false" ht="14.25" hidden="false" customHeight="true" outlineLevel="0" collapsed="false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</row>
    <row r="913" customFormat="false" ht="14.25" hidden="false" customHeight="true" outlineLevel="0" collapsed="false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</row>
    <row r="914" customFormat="false" ht="14.25" hidden="false" customHeight="true" outlineLevel="0" collapsed="false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</row>
    <row r="915" customFormat="false" ht="14.25" hidden="false" customHeight="true" outlineLevel="0" collapsed="false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</row>
    <row r="916" customFormat="false" ht="14.25" hidden="false" customHeight="true" outlineLevel="0" collapsed="false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</row>
    <row r="917" customFormat="false" ht="14.25" hidden="false" customHeight="true" outlineLevel="0" collapsed="false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</row>
    <row r="918" customFormat="false" ht="14.25" hidden="false" customHeight="true" outlineLevel="0" collapsed="false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</row>
    <row r="919" customFormat="false" ht="14.25" hidden="false" customHeight="true" outlineLevel="0" collapsed="false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</row>
    <row r="920" customFormat="false" ht="14.25" hidden="false" customHeight="true" outlineLevel="0" collapsed="false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</row>
    <row r="921" customFormat="false" ht="14.25" hidden="false" customHeight="true" outlineLevel="0" collapsed="false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</row>
    <row r="922" customFormat="false" ht="14.25" hidden="false" customHeight="true" outlineLevel="0" collapsed="false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</row>
    <row r="923" customFormat="false" ht="14.25" hidden="false" customHeight="true" outlineLevel="0" collapsed="false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</row>
    <row r="924" customFormat="false" ht="14.25" hidden="false" customHeight="true" outlineLevel="0" collapsed="false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</row>
    <row r="925" customFormat="false" ht="14.25" hidden="false" customHeight="true" outlineLevel="0" collapsed="false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</row>
    <row r="926" customFormat="false" ht="14.25" hidden="false" customHeight="true" outlineLevel="0" collapsed="false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</row>
    <row r="927" customFormat="false" ht="14.25" hidden="false" customHeight="true" outlineLevel="0" collapsed="false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</row>
    <row r="928" customFormat="false" ht="14.25" hidden="false" customHeight="true" outlineLevel="0" collapsed="false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</row>
    <row r="929" customFormat="false" ht="14.25" hidden="false" customHeight="true" outlineLevel="0" collapsed="false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</row>
    <row r="930" customFormat="false" ht="14.25" hidden="false" customHeight="true" outlineLevel="0" collapsed="false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</row>
    <row r="931" customFormat="false" ht="14.25" hidden="false" customHeight="true" outlineLevel="0" collapsed="false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</row>
    <row r="932" customFormat="false" ht="14.25" hidden="false" customHeight="true" outlineLevel="0" collapsed="false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</row>
    <row r="933" customFormat="false" ht="14.25" hidden="false" customHeight="true" outlineLevel="0" collapsed="false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</row>
    <row r="934" customFormat="false" ht="14.25" hidden="false" customHeight="true" outlineLevel="0" collapsed="false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</row>
    <row r="935" customFormat="false" ht="14.25" hidden="false" customHeight="true" outlineLevel="0" collapsed="false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</row>
    <row r="936" customFormat="false" ht="14.25" hidden="false" customHeight="true" outlineLevel="0" collapsed="false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</row>
    <row r="937" customFormat="false" ht="14.25" hidden="false" customHeight="true" outlineLevel="0" collapsed="false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</row>
    <row r="938" customFormat="false" ht="14.25" hidden="false" customHeight="true" outlineLevel="0" collapsed="false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</row>
    <row r="939" customFormat="false" ht="14.25" hidden="false" customHeight="true" outlineLevel="0" collapsed="false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</row>
    <row r="940" customFormat="false" ht="14.25" hidden="false" customHeight="true" outlineLevel="0" collapsed="false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</row>
    <row r="941" customFormat="false" ht="14.25" hidden="false" customHeight="true" outlineLevel="0" collapsed="false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</row>
    <row r="942" customFormat="false" ht="14.25" hidden="false" customHeight="true" outlineLevel="0" collapsed="false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</row>
    <row r="943" customFormat="false" ht="14.25" hidden="false" customHeight="true" outlineLevel="0" collapsed="false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</row>
    <row r="944" customFormat="false" ht="14.25" hidden="false" customHeight="true" outlineLevel="0" collapsed="false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</row>
    <row r="945" customFormat="false" ht="14.25" hidden="false" customHeight="true" outlineLevel="0" collapsed="false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</row>
    <row r="946" customFormat="false" ht="14.25" hidden="false" customHeight="true" outlineLevel="0" collapsed="false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</row>
    <row r="947" customFormat="false" ht="14.25" hidden="false" customHeight="true" outlineLevel="0" collapsed="false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</row>
    <row r="948" customFormat="false" ht="14.25" hidden="false" customHeight="true" outlineLevel="0" collapsed="false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</row>
    <row r="949" customFormat="false" ht="14.25" hidden="false" customHeight="true" outlineLevel="0" collapsed="false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</row>
    <row r="950" customFormat="false" ht="14.25" hidden="false" customHeight="true" outlineLevel="0" collapsed="false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</row>
    <row r="951" customFormat="false" ht="14.25" hidden="false" customHeight="true" outlineLevel="0" collapsed="false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</row>
    <row r="952" customFormat="false" ht="14.25" hidden="false" customHeight="true" outlineLevel="0" collapsed="false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</row>
    <row r="953" customFormat="false" ht="14.25" hidden="false" customHeight="true" outlineLevel="0" collapsed="false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</row>
    <row r="954" customFormat="false" ht="14.25" hidden="false" customHeight="true" outlineLevel="0" collapsed="false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</row>
    <row r="955" customFormat="false" ht="14.25" hidden="false" customHeight="true" outlineLevel="0" collapsed="false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</row>
    <row r="956" customFormat="false" ht="14.25" hidden="false" customHeight="true" outlineLevel="0" collapsed="false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</row>
    <row r="957" customFormat="false" ht="14.25" hidden="false" customHeight="true" outlineLevel="0" collapsed="false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</row>
    <row r="958" customFormat="false" ht="14.25" hidden="false" customHeight="true" outlineLevel="0" collapsed="false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</row>
    <row r="959" customFormat="false" ht="14.25" hidden="false" customHeight="true" outlineLevel="0" collapsed="false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</row>
    <row r="960" customFormat="false" ht="14.25" hidden="false" customHeight="true" outlineLevel="0" collapsed="false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</row>
    <row r="961" customFormat="false" ht="14.25" hidden="false" customHeight="true" outlineLevel="0" collapsed="false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</row>
    <row r="962" customFormat="false" ht="14.25" hidden="false" customHeight="true" outlineLevel="0" collapsed="false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</row>
    <row r="963" customFormat="false" ht="14.25" hidden="false" customHeight="true" outlineLevel="0" collapsed="false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</row>
    <row r="964" customFormat="false" ht="14.25" hidden="false" customHeight="true" outlineLevel="0" collapsed="false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</row>
    <row r="965" customFormat="false" ht="14.25" hidden="false" customHeight="true" outlineLevel="0" collapsed="false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</row>
    <row r="966" customFormat="false" ht="14.25" hidden="false" customHeight="true" outlineLevel="0" collapsed="false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</row>
    <row r="967" customFormat="false" ht="14.25" hidden="false" customHeight="true" outlineLevel="0" collapsed="false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</row>
    <row r="968" customFormat="false" ht="14.25" hidden="false" customHeight="true" outlineLevel="0" collapsed="false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</row>
    <row r="969" customFormat="false" ht="14.25" hidden="false" customHeight="true" outlineLevel="0" collapsed="false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</row>
    <row r="970" customFormat="false" ht="14.25" hidden="false" customHeight="true" outlineLevel="0" collapsed="false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</row>
    <row r="971" customFormat="false" ht="14.25" hidden="false" customHeight="true" outlineLevel="0" collapsed="false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</row>
    <row r="972" customFormat="false" ht="14.25" hidden="false" customHeight="true" outlineLevel="0" collapsed="false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</row>
    <row r="973" customFormat="false" ht="14.25" hidden="false" customHeight="true" outlineLevel="0" collapsed="false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</row>
    <row r="974" customFormat="false" ht="14.25" hidden="false" customHeight="true" outlineLevel="0" collapsed="false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</row>
    <row r="975" customFormat="false" ht="14.25" hidden="false" customHeight="true" outlineLevel="0" collapsed="false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</row>
    <row r="976" customFormat="false" ht="14.25" hidden="false" customHeight="true" outlineLevel="0" collapsed="false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</row>
    <row r="977" customFormat="false" ht="14.25" hidden="false" customHeight="true" outlineLevel="0" collapsed="false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</row>
    <row r="978" customFormat="false" ht="14.25" hidden="false" customHeight="true" outlineLevel="0" collapsed="false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</row>
    <row r="979" customFormat="false" ht="14.25" hidden="false" customHeight="true" outlineLevel="0" collapsed="false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</row>
    <row r="980" customFormat="false" ht="14.25" hidden="false" customHeight="true" outlineLevel="0" collapsed="false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</row>
    <row r="981" customFormat="false" ht="14.25" hidden="false" customHeight="true" outlineLevel="0" collapsed="false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</row>
    <row r="982" customFormat="false" ht="14.25" hidden="false" customHeight="true" outlineLevel="0" collapsed="false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</row>
    <row r="983" customFormat="false" ht="14.25" hidden="false" customHeight="true" outlineLevel="0" collapsed="false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</row>
    <row r="984" customFormat="false" ht="14.25" hidden="false" customHeight="true" outlineLevel="0" collapsed="false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</row>
    <row r="985" customFormat="false" ht="14.25" hidden="false" customHeight="true" outlineLevel="0" collapsed="false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</row>
    <row r="986" customFormat="false" ht="14.25" hidden="false" customHeight="true" outlineLevel="0" collapsed="false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</row>
    <row r="987" customFormat="false" ht="14.25" hidden="false" customHeight="true" outlineLevel="0" collapsed="false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</row>
    <row r="988" customFormat="false" ht="14.25" hidden="false" customHeight="true" outlineLevel="0" collapsed="false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</row>
    <row r="989" customFormat="false" ht="14.25" hidden="false" customHeight="true" outlineLevel="0" collapsed="false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</row>
    <row r="990" customFormat="false" ht="14.25" hidden="false" customHeight="true" outlineLevel="0" collapsed="false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</row>
    <row r="991" customFormat="false" ht="14.25" hidden="false" customHeight="true" outlineLevel="0" collapsed="false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</row>
    <row r="992" customFormat="false" ht="14.25" hidden="false" customHeight="true" outlineLevel="0" collapsed="false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</row>
    <row r="993" customFormat="false" ht="14.25" hidden="false" customHeight="true" outlineLevel="0" collapsed="false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</row>
    <row r="994" customFormat="false" ht="14.25" hidden="false" customHeight="true" outlineLevel="0" collapsed="false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</row>
    <row r="995" customFormat="false" ht="14.25" hidden="false" customHeight="true" outlineLevel="0" collapsed="false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</row>
    <row r="996" customFormat="false" ht="14.25" hidden="false" customHeight="true" outlineLevel="0" collapsed="false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</row>
    <row r="997" customFormat="false" ht="14.25" hidden="false" customHeight="true" outlineLevel="0" collapsed="false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</row>
    <row r="998" customFormat="false" ht="14.25" hidden="false" customHeight="true" outlineLevel="0" collapsed="false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</row>
    <row r="999" customFormat="false" ht="14.25" hidden="false" customHeight="true" outlineLevel="0" collapsed="false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</row>
    <row r="1000" customFormat="false" ht="14.25" hidden="false" customHeight="true" outlineLevel="0" collapsed="false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</row>
  </sheetData>
  <autoFilter ref="A6:AD99"/>
  <mergeCells count="85">
    <mergeCell ref="A1:J1"/>
    <mergeCell ref="A2:J2"/>
    <mergeCell ref="A3:J3"/>
    <mergeCell ref="B4:J4"/>
    <mergeCell ref="A5:J5"/>
    <mergeCell ref="L7:P8"/>
    <mergeCell ref="L9:P9"/>
    <mergeCell ref="A101:I101"/>
    <mergeCell ref="A121:I121"/>
    <mergeCell ref="A145:F145"/>
    <mergeCell ref="A146:F146"/>
    <mergeCell ref="A147:F147"/>
    <mergeCell ref="A148:F148"/>
    <mergeCell ref="A149:F149"/>
    <mergeCell ref="A150:F150"/>
    <mergeCell ref="A151:F151"/>
    <mergeCell ref="A152:F152"/>
    <mergeCell ref="A153:F153"/>
    <mergeCell ref="A154:F154"/>
    <mergeCell ref="A155:F155"/>
    <mergeCell ref="A156:F156"/>
    <mergeCell ref="A157:F157"/>
    <mergeCell ref="A158:F158"/>
    <mergeCell ref="A159:F159"/>
    <mergeCell ref="A160:F160"/>
    <mergeCell ref="A161:F161"/>
    <mergeCell ref="A162:F162"/>
    <mergeCell ref="A163:F163"/>
    <mergeCell ref="A164:F164"/>
    <mergeCell ref="A165:F165"/>
    <mergeCell ref="A166:F166"/>
    <mergeCell ref="A167:F167"/>
    <mergeCell ref="A168:F168"/>
    <mergeCell ref="A169:F169"/>
    <mergeCell ref="A170:F170"/>
    <mergeCell ref="A171:F171"/>
    <mergeCell ref="A172:F172"/>
    <mergeCell ref="A173:F173"/>
    <mergeCell ref="A174:F174"/>
    <mergeCell ref="A175:F175"/>
    <mergeCell ref="A176:F176"/>
    <mergeCell ref="A177:F177"/>
    <mergeCell ref="A178:F178"/>
    <mergeCell ref="A179:F179"/>
    <mergeCell ref="A180:F180"/>
    <mergeCell ref="A181:F181"/>
    <mergeCell ref="A182:F182"/>
    <mergeCell ref="A183:F183"/>
    <mergeCell ref="A184:F184"/>
    <mergeCell ref="A185:F185"/>
    <mergeCell ref="A186:F186"/>
    <mergeCell ref="A187:F187"/>
    <mergeCell ref="A188:F188"/>
    <mergeCell ref="A189:F189"/>
    <mergeCell ref="A190:F190"/>
    <mergeCell ref="A191:F191"/>
    <mergeCell ref="A192:F192"/>
    <mergeCell ref="A193:F193"/>
    <mergeCell ref="A194:F194"/>
    <mergeCell ref="A195:F195"/>
    <mergeCell ref="A196:F196"/>
    <mergeCell ref="A197:F197"/>
    <mergeCell ref="A198:F198"/>
    <mergeCell ref="A199:F199"/>
    <mergeCell ref="A200:F200"/>
    <mergeCell ref="A201:F201"/>
    <mergeCell ref="A202:F202"/>
    <mergeCell ref="A203:F203"/>
    <mergeCell ref="A204:F204"/>
    <mergeCell ref="A205:F205"/>
    <mergeCell ref="A206:F206"/>
    <mergeCell ref="A207:F207"/>
    <mergeCell ref="A208:F208"/>
    <mergeCell ref="A209:F209"/>
    <mergeCell ref="A210:F210"/>
    <mergeCell ref="A211:F211"/>
    <mergeCell ref="A212:F212"/>
    <mergeCell ref="A213:F213"/>
    <mergeCell ref="A214:F214"/>
    <mergeCell ref="A215:F215"/>
    <mergeCell ref="A216:F216"/>
    <mergeCell ref="A217:F217"/>
    <mergeCell ref="A218:F218"/>
    <mergeCell ref="A219:F219"/>
    <mergeCell ref="A220:F220"/>
  </mergeCells>
  <dataValidations count="4">
    <dataValidation allowBlank="true" errorStyle="stop" operator="between" showDropDown="false" showErrorMessage="false" showInputMessage="false" sqref="D7:D86 D103:D112 D123:D132" type="list">
      <formula1>"AGP,CLH,CLT,COM,CTD,CTI,DES,DISP,ELE,ESG,EST,EXM,EXQ,EXR,FRQ,REV,VAGO"</formula1>
      <formula2>0</formula2>
    </dataValidation>
    <dataValidation allowBlank="true" errorStyle="stop" operator="between" showDropDown="false" showErrorMessage="false" showInputMessage="false" sqref="B103:B112" type="list">
      <formula1>"FDA,FDA-1,FDA-2,FDA-3,FDA-4"</formula1>
      <formula2>0</formula2>
    </dataValidation>
    <dataValidation allowBlank="true" errorStyle="stop" operator="between" showDropDown="false" showErrorMessage="false" showInputMessage="false" sqref="B7:B86" type="list">
      <formula1>"DAS,DAS-1,DAS-2,DAS-3,DAS-4,DAS-5,CAA-1,CAA-2,CAA-3,CAA-4,CAA-5"</formula1>
      <formula2>0</formula2>
    </dataValidation>
    <dataValidation allowBlank="true" errorStyle="stop" operator="between" showDropDown="false" showErrorMessage="false" showInputMessage="false" sqref="B123:B132" type="list">
      <formula1>"FGS-1,FGS-2,FGS-3,FGA-1,FGA-2,FGA-3"</formula1>
      <formula2>0</formula2>
    </dataValidation>
  </dataValidation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0" man="true" max="65535" min="0"/>
  </col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D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328125" defaultRowHeight="15" zeroHeight="false" outlineLevelRow="0" outlineLevelCol="0"/>
  <cols>
    <col collapsed="false" customWidth="true" hidden="false" outlineLevel="0" max="1" min="1" style="1" width="59.5"/>
    <col collapsed="false" customWidth="true" hidden="false" outlineLevel="0" max="2" min="2" style="1" width="12"/>
    <col collapsed="false" customWidth="true" hidden="false" outlineLevel="0" max="3" min="3" style="1" width="17.37"/>
    <col collapsed="false" customWidth="true" hidden="false" outlineLevel="0" max="4" min="4" style="1" width="14.5"/>
    <col collapsed="false" customWidth="true" hidden="false" outlineLevel="0" max="5" min="5" style="1" width="9.87"/>
    <col collapsed="false" customWidth="true" hidden="false" outlineLevel="0" max="6" min="6" style="1" width="52.38"/>
    <col collapsed="false" customWidth="true" hidden="false" outlineLevel="0" max="7" min="7" style="1" width="19.88"/>
    <col collapsed="false" customWidth="true" hidden="false" outlineLevel="0" max="8" min="8" style="1" width="18.25"/>
    <col collapsed="false" customWidth="true" hidden="false" outlineLevel="0" max="9" min="9" style="1" width="17.88"/>
    <col collapsed="false" customWidth="true" hidden="false" outlineLevel="0" max="10" min="10" style="1" width="15"/>
    <col collapsed="false" customWidth="true" hidden="false" outlineLevel="0" max="11" min="11" style="1" width="8"/>
    <col collapsed="false" customWidth="true" hidden="false" outlineLevel="0" max="12" min="12" style="1" width="15.26"/>
    <col collapsed="false" customWidth="true" hidden="false" outlineLevel="0" max="14" min="13" style="1" width="9.75"/>
    <col collapsed="false" customWidth="true" hidden="false" outlineLevel="0" max="15" min="15" style="1" width="6.5"/>
    <col collapsed="false" customWidth="true" hidden="false" outlineLevel="0" max="16" min="16" style="1" width="9"/>
    <col collapsed="false" customWidth="true" hidden="false" outlineLevel="0" max="17" min="17" style="1" width="43.88"/>
    <col collapsed="false" customWidth="true" hidden="false" outlineLevel="0" max="30" min="18" style="1" width="8"/>
  </cols>
  <sheetData>
    <row r="1" customFormat="false" ht="14.25" hidden="false" customHeight="true" outlineLevel="0" collapsed="false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4"/>
      <c r="AC1" s="4"/>
      <c r="AD1" s="4"/>
    </row>
    <row r="2" customFormat="false" ht="14.25" hidden="false" customHeight="true" outlineLevel="0" collapsed="false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4"/>
      <c r="AC2" s="4"/>
      <c r="AD2" s="4"/>
    </row>
    <row r="3" customFormat="false" ht="14.25" hidden="false" customHeight="true" outlineLevel="0" collapsed="false">
      <c r="A3" s="5" t="s">
        <v>2</v>
      </c>
      <c r="B3" s="5"/>
      <c r="C3" s="5"/>
      <c r="D3" s="5"/>
      <c r="E3" s="5"/>
      <c r="F3" s="5"/>
      <c r="G3" s="5"/>
      <c r="H3" s="5"/>
      <c r="I3" s="5"/>
      <c r="J3" s="5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7"/>
      <c r="AA3" s="7"/>
      <c r="AB3" s="4"/>
      <c r="AC3" s="4"/>
      <c r="AD3" s="4"/>
    </row>
    <row r="4" customFormat="false" ht="14.25" hidden="false" customHeight="true" outlineLevel="0" collapsed="false">
      <c r="A4" s="8" t="s">
        <v>360</v>
      </c>
      <c r="B4" s="9"/>
      <c r="C4" s="9"/>
      <c r="D4" s="9"/>
      <c r="E4" s="9"/>
      <c r="F4" s="9"/>
      <c r="G4" s="9"/>
      <c r="H4" s="9"/>
      <c r="I4" s="9"/>
      <c r="J4" s="9"/>
      <c r="K4" s="10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customFormat="false" ht="15" hidden="false" customHeight="true" outlineLevel="0" collapsed="false">
      <c r="A5" s="11" t="s">
        <v>4</v>
      </c>
      <c r="B5" s="11"/>
      <c r="C5" s="11"/>
      <c r="D5" s="11"/>
      <c r="E5" s="11"/>
      <c r="F5" s="11"/>
      <c r="G5" s="11"/>
      <c r="H5" s="11"/>
      <c r="I5" s="11"/>
      <c r="J5" s="11"/>
      <c r="K5" s="12"/>
      <c r="L5" s="13"/>
      <c r="M5" s="14"/>
      <c r="N5" s="14"/>
      <c r="O5" s="14"/>
      <c r="P5" s="14"/>
      <c r="Q5" s="1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customFormat="false" ht="14.25" hidden="false" customHeight="true" outlineLevel="0" collapsed="false">
      <c r="A6" s="15" t="s">
        <v>5</v>
      </c>
      <c r="B6" s="15" t="s">
        <v>6</v>
      </c>
      <c r="C6" s="15" t="s">
        <v>7</v>
      </c>
      <c r="D6" s="15" t="s">
        <v>8</v>
      </c>
      <c r="E6" s="11" t="s">
        <v>9</v>
      </c>
      <c r="F6" s="15" t="s">
        <v>10</v>
      </c>
      <c r="G6" s="11" t="s">
        <v>11</v>
      </c>
      <c r="H6" s="11" t="s">
        <v>12</v>
      </c>
      <c r="I6" s="11" t="s">
        <v>13</v>
      </c>
      <c r="J6" s="11" t="s">
        <v>14</v>
      </c>
      <c r="K6" s="16"/>
      <c r="L6" s="18"/>
      <c r="M6" s="18"/>
      <c r="N6" s="18"/>
      <c r="O6" s="18"/>
      <c r="P6" s="18"/>
      <c r="Q6" s="18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</row>
    <row r="7" customFormat="false" ht="14.25" hidden="false" customHeight="true" outlineLevel="0" collapsed="false">
      <c r="A7" s="20" t="s">
        <v>15</v>
      </c>
      <c r="B7" s="21" t="s">
        <v>16</v>
      </c>
      <c r="C7" s="21" t="s">
        <v>17</v>
      </c>
      <c r="D7" s="21" t="s">
        <v>18</v>
      </c>
      <c r="E7" s="22" t="n">
        <v>1</v>
      </c>
      <c r="F7" s="20" t="s">
        <v>19</v>
      </c>
      <c r="G7" s="23" t="n">
        <v>0</v>
      </c>
      <c r="H7" s="24" t="n">
        <v>3526.4</v>
      </c>
      <c r="I7" s="24" t="n">
        <v>14105.6</v>
      </c>
      <c r="J7" s="25" t="n">
        <f aca="false">SUM(G7:I7)</f>
        <v>17632</v>
      </c>
      <c r="K7" s="26"/>
      <c r="L7" s="27" t="s">
        <v>20</v>
      </c>
      <c r="M7" s="27"/>
      <c r="N7" s="27"/>
      <c r="O7" s="27"/>
      <c r="P7" s="27"/>
      <c r="Q7" s="26"/>
      <c r="R7" s="28"/>
      <c r="S7" s="28"/>
      <c r="T7" s="28"/>
      <c r="U7" s="28"/>
      <c r="V7" s="28"/>
      <c r="W7" s="28"/>
      <c r="X7" s="28"/>
      <c r="Y7" s="28"/>
      <c r="Z7" s="28"/>
      <c r="AA7" s="10"/>
      <c r="AB7" s="10"/>
      <c r="AC7" s="10"/>
      <c r="AD7" s="10"/>
    </row>
    <row r="8" customFormat="false" ht="14.25" hidden="false" customHeight="true" outlineLevel="0" collapsed="false">
      <c r="A8" s="20" t="s">
        <v>21</v>
      </c>
      <c r="B8" s="21" t="s">
        <v>16</v>
      </c>
      <c r="C8" s="21" t="s">
        <v>17</v>
      </c>
      <c r="D8" s="21" t="s">
        <v>18</v>
      </c>
      <c r="E8" s="22" t="n">
        <v>1</v>
      </c>
      <c r="F8" s="20" t="s">
        <v>22</v>
      </c>
      <c r="G8" s="23" t="n">
        <v>0</v>
      </c>
      <c r="H8" s="24" t="n">
        <v>3016</v>
      </c>
      <c r="I8" s="24" t="n">
        <v>12064</v>
      </c>
      <c r="J8" s="25" t="n">
        <f aca="false">SUM(G8:I8)</f>
        <v>15080</v>
      </c>
      <c r="K8" s="26"/>
      <c r="L8" s="27"/>
      <c r="M8" s="27"/>
      <c r="N8" s="27"/>
      <c r="O8" s="27"/>
      <c r="P8" s="27"/>
      <c r="Q8" s="26"/>
      <c r="R8" s="28"/>
      <c r="S8" s="28"/>
      <c r="T8" s="28"/>
      <c r="U8" s="28"/>
      <c r="V8" s="28"/>
      <c r="W8" s="28"/>
      <c r="X8" s="28"/>
      <c r="Y8" s="28"/>
      <c r="Z8" s="28"/>
      <c r="AA8" s="10"/>
      <c r="AB8" s="10"/>
      <c r="AC8" s="10"/>
      <c r="AD8" s="10"/>
    </row>
    <row r="9" customFormat="false" ht="14.25" hidden="false" customHeight="true" outlineLevel="0" collapsed="false">
      <c r="A9" s="29" t="s">
        <v>23</v>
      </c>
      <c r="B9" s="21" t="s">
        <v>16</v>
      </c>
      <c r="C9" s="21" t="s">
        <v>17</v>
      </c>
      <c r="D9" s="21" t="s">
        <v>18</v>
      </c>
      <c r="E9" s="22" t="n">
        <v>1</v>
      </c>
      <c r="F9" s="29" t="s">
        <v>24</v>
      </c>
      <c r="G9" s="23" t="n">
        <v>0</v>
      </c>
      <c r="H9" s="24" t="n">
        <v>0</v>
      </c>
      <c r="I9" s="24" t="n">
        <v>0</v>
      </c>
      <c r="J9" s="24" t="n">
        <f aca="false">SUM(G9:I9)</f>
        <v>0</v>
      </c>
      <c r="K9" s="26"/>
      <c r="L9" s="30" t="s">
        <v>25</v>
      </c>
      <c r="M9" s="30"/>
      <c r="N9" s="30"/>
      <c r="O9" s="30"/>
      <c r="P9" s="30"/>
      <c r="Q9" s="26"/>
      <c r="R9" s="28"/>
      <c r="S9" s="28"/>
      <c r="T9" s="28"/>
      <c r="U9" s="28"/>
      <c r="V9" s="28"/>
      <c r="W9" s="28"/>
      <c r="X9" s="28"/>
      <c r="Y9" s="28"/>
      <c r="Z9" s="28"/>
      <c r="AA9" s="10"/>
      <c r="AB9" s="10"/>
      <c r="AC9" s="10"/>
      <c r="AD9" s="10"/>
    </row>
    <row r="10" customFormat="false" ht="14.25" hidden="false" customHeight="true" outlineLevel="0" collapsed="false">
      <c r="A10" s="20" t="s">
        <v>26</v>
      </c>
      <c r="B10" s="21" t="s">
        <v>16</v>
      </c>
      <c r="C10" s="21" t="s">
        <v>17</v>
      </c>
      <c r="D10" s="21" t="s">
        <v>27</v>
      </c>
      <c r="E10" s="22" t="n">
        <v>1</v>
      </c>
      <c r="F10" s="20" t="s">
        <v>28</v>
      </c>
      <c r="G10" s="23" t="n">
        <v>0</v>
      </c>
      <c r="H10" s="24" t="n">
        <v>0</v>
      </c>
      <c r="I10" s="24" t="n">
        <v>12064</v>
      </c>
      <c r="J10" s="25" t="n">
        <f aca="false">SUM(G10:I10)</f>
        <v>12064</v>
      </c>
      <c r="K10" s="26"/>
      <c r="L10" s="31" t="s">
        <v>29</v>
      </c>
      <c r="M10" s="32" t="s">
        <v>29</v>
      </c>
      <c r="N10" s="32" t="s">
        <v>30</v>
      </c>
      <c r="O10" s="32" t="s">
        <v>31</v>
      </c>
      <c r="P10" s="33" t="s">
        <v>32</v>
      </c>
      <c r="Q10" s="26"/>
      <c r="R10" s="28"/>
      <c r="S10" s="28"/>
      <c r="T10" s="28"/>
      <c r="U10" s="28"/>
      <c r="V10" s="28"/>
      <c r="W10" s="28"/>
      <c r="X10" s="28"/>
      <c r="Y10" s="28"/>
      <c r="Z10" s="28"/>
      <c r="AA10" s="10"/>
      <c r="AB10" s="10"/>
      <c r="AC10" s="10"/>
      <c r="AD10" s="10"/>
    </row>
    <row r="11" customFormat="false" ht="14.25" hidden="false" customHeight="true" outlineLevel="0" collapsed="false">
      <c r="A11" s="20" t="s">
        <v>33</v>
      </c>
      <c r="B11" s="21" t="s">
        <v>34</v>
      </c>
      <c r="C11" s="21" t="s">
        <v>17</v>
      </c>
      <c r="D11" s="21" t="s">
        <v>18</v>
      </c>
      <c r="E11" s="22" t="n">
        <v>1</v>
      </c>
      <c r="F11" s="20" t="s">
        <v>35</v>
      </c>
      <c r="G11" s="23" t="n">
        <v>0</v>
      </c>
      <c r="H11" s="24" t="n">
        <v>1695.65</v>
      </c>
      <c r="I11" s="24" t="n">
        <v>6782.62</v>
      </c>
      <c r="J11" s="25" t="n">
        <f aca="false">SUM(G11:I11)</f>
        <v>8478.27</v>
      </c>
      <c r="K11" s="26"/>
      <c r="L11" s="34" t="s">
        <v>15</v>
      </c>
      <c r="M11" s="35" t="n">
        <f aca="false">COUNTIFS(B7:B87,P11,A7:A87,L11)</f>
        <v>1</v>
      </c>
      <c r="N11" s="35" t="n">
        <f aca="false">COUNTIFS(B7:B87,P11,A7:A87,L11,D7:D87,"&lt;&gt;VAGO")</f>
        <v>1</v>
      </c>
      <c r="O11" s="35" t="n">
        <f aca="false">COUNTIFS(B7:B87,P11,A7:A87,L11,D7:D87,"=VAGO")</f>
        <v>0</v>
      </c>
      <c r="P11" s="36" t="s">
        <v>16</v>
      </c>
      <c r="Q11" s="26"/>
      <c r="R11" s="28"/>
      <c r="S11" s="28"/>
      <c r="T11" s="28"/>
      <c r="U11" s="28"/>
      <c r="V11" s="28"/>
      <c r="W11" s="28"/>
      <c r="X11" s="28"/>
      <c r="Y11" s="28"/>
      <c r="Z11" s="28"/>
      <c r="AA11" s="10"/>
      <c r="AB11" s="10"/>
      <c r="AC11" s="10"/>
      <c r="AD11" s="10"/>
    </row>
    <row r="12" customFormat="false" ht="14.25" hidden="false" customHeight="true" outlineLevel="0" collapsed="false">
      <c r="A12" s="20" t="s">
        <v>36</v>
      </c>
      <c r="B12" s="21" t="s">
        <v>34</v>
      </c>
      <c r="C12" s="21" t="s">
        <v>17</v>
      </c>
      <c r="D12" s="21" t="s">
        <v>18</v>
      </c>
      <c r="E12" s="22" t="n">
        <v>1</v>
      </c>
      <c r="F12" s="20" t="s">
        <v>37</v>
      </c>
      <c r="G12" s="23" t="n">
        <v>0</v>
      </c>
      <c r="H12" s="24" t="n">
        <v>1695.65</v>
      </c>
      <c r="I12" s="24" t="n">
        <v>6782.62</v>
      </c>
      <c r="J12" s="25" t="n">
        <f aca="false">SUM(G12:I12)</f>
        <v>8478.27</v>
      </c>
      <c r="K12" s="26"/>
      <c r="L12" s="34" t="s">
        <v>38</v>
      </c>
      <c r="M12" s="35" t="n">
        <f aca="false">COUNTIFS(B7:B87,P12,A7:A87,"&lt;&gt;Presidente")</f>
        <v>3</v>
      </c>
      <c r="N12" s="35" t="n">
        <f aca="false">COUNTIFS(B7:B87,P12,A7:A87,"&lt;&gt;Presidente",D7:D87,"&lt;&gt;VAGO")</f>
        <v>3</v>
      </c>
      <c r="O12" s="35" t="n">
        <f aca="false">COUNTIFS(B7:B87,P12,A7:A87,"&lt;&gt;Presidente",D7:D87,"=VAGO")</f>
        <v>0</v>
      </c>
      <c r="P12" s="36" t="s">
        <v>16</v>
      </c>
      <c r="Q12" s="26"/>
      <c r="R12" s="28"/>
      <c r="S12" s="28"/>
      <c r="T12" s="28"/>
      <c r="U12" s="28"/>
      <c r="V12" s="28"/>
      <c r="W12" s="28"/>
      <c r="X12" s="28"/>
      <c r="Y12" s="28"/>
      <c r="Z12" s="28"/>
      <c r="AA12" s="10"/>
      <c r="AB12" s="10"/>
      <c r="AC12" s="10"/>
      <c r="AD12" s="10"/>
    </row>
    <row r="13" customFormat="false" ht="14.25" hidden="false" customHeight="true" outlineLevel="0" collapsed="false">
      <c r="A13" s="20" t="s">
        <v>39</v>
      </c>
      <c r="B13" s="37" t="s">
        <v>34</v>
      </c>
      <c r="C13" s="37" t="s">
        <v>17</v>
      </c>
      <c r="D13" s="37" t="s">
        <v>18</v>
      </c>
      <c r="E13" s="38" t="n">
        <v>1</v>
      </c>
      <c r="F13" s="20" t="s">
        <v>40</v>
      </c>
      <c r="G13" s="39" t="n">
        <v>0</v>
      </c>
      <c r="H13" s="40" t="n">
        <v>1695.65</v>
      </c>
      <c r="I13" s="40" t="n">
        <v>6782.62</v>
      </c>
      <c r="J13" s="41" t="n">
        <f aca="false">SUM(G13:I13)</f>
        <v>8478.27</v>
      </c>
      <c r="K13" s="12"/>
      <c r="L13" s="34" t="s">
        <v>41</v>
      </c>
      <c r="M13" s="35" t="n">
        <f aca="false">COUNTIFS(B7:B87,P13)</f>
        <v>6</v>
      </c>
      <c r="N13" s="35" t="n">
        <f aca="false">COUNTIFS(B7:B87,P13,D7:D87,"&lt;&gt;VAGO")</f>
        <v>6</v>
      </c>
      <c r="O13" s="35" t="n">
        <f aca="false">COUNTIFS(B7:B87,P13,D7:D87,"=VAGO")</f>
        <v>0</v>
      </c>
      <c r="P13" s="36" t="s">
        <v>34</v>
      </c>
      <c r="Q13" s="12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</row>
    <row r="14" customFormat="false" ht="14.25" hidden="false" customHeight="true" outlineLevel="0" collapsed="false">
      <c r="A14" s="20" t="s">
        <v>42</v>
      </c>
      <c r="B14" s="21" t="s">
        <v>34</v>
      </c>
      <c r="C14" s="21" t="s">
        <v>17</v>
      </c>
      <c r="D14" s="21" t="s">
        <v>18</v>
      </c>
      <c r="E14" s="22" t="n">
        <v>1</v>
      </c>
      <c r="F14" s="20" t="s">
        <v>43</v>
      </c>
      <c r="G14" s="23" t="n">
        <v>0</v>
      </c>
      <c r="H14" s="24" t="n">
        <v>1695.65</v>
      </c>
      <c r="I14" s="24" t="n">
        <v>6782.62</v>
      </c>
      <c r="J14" s="25" t="n">
        <f aca="false">SUM(G14:I14)</f>
        <v>8478.27</v>
      </c>
      <c r="K14" s="26"/>
      <c r="L14" s="34" t="s">
        <v>44</v>
      </c>
      <c r="M14" s="35" t="n">
        <f aca="false">COUNTIFS(B7:B87,P14)</f>
        <v>11</v>
      </c>
      <c r="N14" s="35" t="n">
        <f aca="false">COUNTIFS(B9:B89,P14,A9:A89,"&lt;&gt;Presidente",D9:D89,"&lt;&gt;VAGO")</f>
        <v>9</v>
      </c>
      <c r="O14" s="35" t="n">
        <f aca="false">COUNTIFS(B7:B87,P14,D7:D87,"=VAGO")</f>
        <v>2</v>
      </c>
      <c r="P14" s="36" t="s">
        <v>45</v>
      </c>
      <c r="Q14" s="26"/>
      <c r="R14" s="28"/>
      <c r="S14" s="28"/>
      <c r="T14" s="28"/>
      <c r="U14" s="28"/>
      <c r="V14" s="28"/>
      <c r="W14" s="28"/>
      <c r="X14" s="28"/>
      <c r="Y14" s="28"/>
      <c r="Z14" s="28"/>
      <c r="AA14" s="10"/>
      <c r="AB14" s="10"/>
      <c r="AC14" s="10"/>
      <c r="AD14" s="10"/>
    </row>
    <row r="15" customFormat="false" ht="14.25" hidden="false" customHeight="true" outlineLevel="0" collapsed="false">
      <c r="A15" s="20" t="s">
        <v>46</v>
      </c>
      <c r="B15" s="21" t="s">
        <v>34</v>
      </c>
      <c r="C15" s="21" t="s">
        <v>17</v>
      </c>
      <c r="D15" s="21" t="s">
        <v>27</v>
      </c>
      <c r="E15" s="22" t="n">
        <v>1</v>
      </c>
      <c r="F15" s="20" t="s">
        <v>47</v>
      </c>
      <c r="G15" s="23" t="n">
        <v>0</v>
      </c>
      <c r="H15" s="24" t="n">
        <v>0</v>
      </c>
      <c r="I15" s="24" t="n">
        <v>6782.62</v>
      </c>
      <c r="J15" s="25" t="n">
        <f aca="false">SUM(G15:I15)</f>
        <v>6782.62</v>
      </c>
      <c r="K15" s="26"/>
      <c r="L15" s="34" t="s">
        <v>48</v>
      </c>
      <c r="M15" s="35" t="n">
        <f aca="false">COUNTIFS(B7:B87,P15)</f>
        <v>5</v>
      </c>
      <c r="N15" s="35" t="n">
        <f aca="false">COUNTIFS(B7:B87,P15,D7:D87,"&lt;&gt;VAGO")</f>
        <v>4</v>
      </c>
      <c r="O15" s="35" t="n">
        <f aca="false">COUNTIFS(B7:B87,P15,D7:D87,"=VAGO")</f>
        <v>1</v>
      </c>
      <c r="P15" s="36" t="s">
        <v>49</v>
      </c>
      <c r="Q15" s="26"/>
      <c r="R15" s="28"/>
      <c r="S15" s="28"/>
      <c r="T15" s="28"/>
      <c r="U15" s="28"/>
      <c r="V15" s="28"/>
      <c r="W15" s="28"/>
      <c r="X15" s="28"/>
      <c r="Y15" s="28"/>
      <c r="Z15" s="28"/>
      <c r="AA15" s="10"/>
      <c r="AB15" s="10"/>
      <c r="AC15" s="10"/>
      <c r="AD15" s="10"/>
    </row>
    <row r="16" customFormat="false" ht="14.25" hidden="false" customHeight="true" outlineLevel="0" collapsed="false">
      <c r="A16" s="20" t="s">
        <v>50</v>
      </c>
      <c r="B16" s="21" t="s">
        <v>34</v>
      </c>
      <c r="C16" s="21" t="s">
        <v>17</v>
      </c>
      <c r="D16" s="21" t="s">
        <v>18</v>
      </c>
      <c r="E16" s="22" t="n">
        <v>1</v>
      </c>
      <c r="F16" s="20" t="s">
        <v>51</v>
      </c>
      <c r="G16" s="23" t="n">
        <v>0</v>
      </c>
      <c r="H16" s="24" t="n">
        <v>1695.65</v>
      </c>
      <c r="I16" s="24" t="n">
        <v>6782.62</v>
      </c>
      <c r="J16" s="25" t="n">
        <f aca="false">SUM(G16:I16)</f>
        <v>8478.27</v>
      </c>
      <c r="K16" s="26"/>
      <c r="L16" s="34" t="s">
        <v>52</v>
      </c>
      <c r="M16" s="35" t="n">
        <f aca="false">COUNTIFS(B7:B87,P16)</f>
        <v>22</v>
      </c>
      <c r="N16" s="35" t="n">
        <f aca="false">COUNTIFS(B7:B87,P16,D7:D87,"&lt;&gt;VAGO")</f>
        <v>19</v>
      </c>
      <c r="O16" s="35" t="n">
        <f aca="false">COUNTIFS(B7:B87,P16,D7:D87,"=VAGO")</f>
        <v>3</v>
      </c>
      <c r="P16" s="36" t="s">
        <v>53</v>
      </c>
      <c r="Q16" s="26"/>
      <c r="R16" s="28"/>
      <c r="S16" s="28"/>
      <c r="T16" s="28"/>
      <c r="U16" s="28"/>
      <c r="V16" s="28"/>
      <c r="W16" s="28"/>
      <c r="X16" s="28"/>
      <c r="Y16" s="28"/>
      <c r="Z16" s="28"/>
      <c r="AA16" s="10"/>
      <c r="AB16" s="10"/>
      <c r="AC16" s="10"/>
      <c r="AD16" s="10"/>
    </row>
    <row r="17" customFormat="false" ht="14.25" hidden="false" customHeight="true" outlineLevel="0" collapsed="false">
      <c r="A17" s="81" t="s">
        <v>54</v>
      </c>
      <c r="B17" s="82" t="s">
        <v>45</v>
      </c>
      <c r="C17" s="82" t="s">
        <v>17</v>
      </c>
      <c r="D17" s="82" t="s">
        <v>91</v>
      </c>
      <c r="E17" s="83" t="n">
        <v>1</v>
      </c>
      <c r="F17" s="81"/>
      <c r="G17" s="84" t="n">
        <v>0</v>
      </c>
      <c r="H17" s="85" t="n">
        <v>1310.28</v>
      </c>
      <c r="I17" s="85" t="n">
        <v>5241.11</v>
      </c>
      <c r="J17" s="85" t="n">
        <f aca="false">SUM(G17:I17)</f>
        <v>6551.39</v>
      </c>
      <c r="K17" s="26"/>
      <c r="L17" s="34" t="s">
        <v>56</v>
      </c>
      <c r="M17" s="35" t="n">
        <f aca="false">COUNTIFS(B7:B87,P17)</f>
        <v>10</v>
      </c>
      <c r="N17" s="35" t="n">
        <f aca="false">COUNTIFS(B7:B87,P17,D7:D87,"&lt;&gt;VAGO")</f>
        <v>10</v>
      </c>
      <c r="O17" s="35" t="n">
        <f aca="false">COUNTIFS(B7:B87,P17,D7:D87,"=VAGO")</f>
        <v>0</v>
      </c>
      <c r="P17" s="36" t="s">
        <v>57</v>
      </c>
      <c r="Q17" s="26"/>
      <c r="R17" s="28"/>
      <c r="S17" s="28"/>
      <c r="T17" s="28"/>
      <c r="U17" s="28"/>
      <c r="V17" s="28"/>
      <c r="W17" s="28"/>
      <c r="X17" s="28"/>
      <c r="Y17" s="28"/>
      <c r="Z17" s="28"/>
      <c r="AA17" s="10"/>
      <c r="AB17" s="10"/>
      <c r="AC17" s="10"/>
      <c r="AD17" s="10"/>
    </row>
    <row r="18" customFormat="false" ht="14.25" hidden="false" customHeight="true" outlineLevel="0" collapsed="false">
      <c r="A18" s="20" t="s">
        <v>58</v>
      </c>
      <c r="B18" s="21" t="s">
        <v>45</v>
      </c>
      <c r="C18" s="21" t="s">
        <v>17</v>
      </c>
      <c r="D18" s="21" t="s">
        <v>18</v>
      </c>
      <c r="E18" s="22" t="n">
        <v>1</v>
      </c>
      <c r="F18" s="20" t="s">
        <v>59</v>
      </c>
      <c r="G18" s="23" t="n">
        <v>0</v>
      </c>
      <c r="H18" s="24" t="n">
        <v>1310.28</v>
      </c>
      <c r="I18" s="24" t="n">
        <v>5241.11</v>
      </c>
      <c r="J18" s="25" t="n">
        <f aca="false">SUM(G18:I18)</f>
        <v>6551.39</v>
      </c>
      <c r="K18" s="26"/>
      <c r="L18" s="34" t="s">
        <v>60</v>
      </c>
      <c r="M18" s="35" t="n">
        <f aca="false">COUNTIFS(B7:B87,P18)</f>
        <v>11</v>
      </c>
      <c r="N18" s="35" t="n">
        <f aca="false">COUNTIFS(B7:B87,P18,D7:D87,"&lt;&gt;VAGO")</f>
        <v>11</v>
      </c>
      <c r="O18" s="35" t="n">
        <f aca="false">COUNTIFS(B7:B87,P18,D7:D87,"=VAGO")</f>
        <v>0</v>
      </c>
      <c r="P18" s="36" t="s">
        <v>61</v>
      </c>
      <c r="Q18" s="26"/>
      <c r="R18" s="28"/>
      <c r="S18" s="28"/>
      <c r="T18" s="28"/>
      <c r="U18" s="28"/>
      <c r="V18" s="28"/>
      <c r="W18" s="28"/>
      <c r="X18" s="28"/>
      <c r="Y18" s="28"/>
      <c r="Z18" s="28"/>
      <c r="AA18" s="10"/>
      <c r="AB18" s="10"/>
      <c r="AC18" s="10"/>
      <c r="AD18" s="10"/>
    </row>
    <row r="19" customFormat="false" ht="14.25" hidden="false" customHeight="true" outlineLevel="0" collapsed="false">
      <c r="A19" s="20" t="s">
        <v>62</v>
      </c>
      <c r="B19" s="37" t="s">
        <v>45</v>
      </c>
      <c r="C19" s="37" t="s">
        <v>17</v>
      </c>
      <c r="D19" s="37" t="s">
        <v>27</v>
      </c>
      <c r="E19" s="22" t="n">
        <v>1</v>
      </c>
      <c r="F19" s="20" t="s">
        <v>63</v>
      </c>
      <c r="G19" s="39" t="n">
        <v>0</v>
      </c>
      <c r="H19" s="40" t="n">
        <v>0</v>
      </c>
      <c r="I19" s="40" t="n">
        <v>5241.11</v>
      </c>
      <c r="J19" s="25" t="n">
        <f aca="false">SUM(G19:I19)</f>
        <v>5241.11</v>
      </c>
      <c r="K19" s="12"/>
      <c r="L19" s="34" t="s">
        <v>64</v>
      </c>
      <c r="M19" s="35" t="n">
        <f aca="false">COUNTIFS(B7:B87,P19)</f>
        <v>11</v>
      </c>
      <c r="N19" s="35" t="n">
        <f aca="false">COUNTIFS(B7:B87,P19,D7:D87,"&lt;&gt;VAGO")</f>
        <v>7</v>
      </c>
      <c r="O19" s="35" t="n">
        <f aca="false">COUNTIFS(B7:B87,P19,D7:D87,"=VAGO")</f>
        <v>4</v>
      </c>
      <c r="P19" s="36" t="s">
        <v>65</v>
      </c>
      <c r="Q19" s="12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</row>
    <row r="20" customFormat="false" ht="14.25" hidden="false" customHeight="true" outlineLevel="0" collapsed="false">
      <c r="A20" s="81" t="s">
        <v>66</v>
      </c>
      <c r="B20" s="82" t="s">
        <v>45</v>
      </c>
      <c r="C20" s="82" t="s">
        <v>17</v>
      </c>
      <c r="D20" s="82" t="s">
        <v>91</v>
      </c>
      <c r="E20" s="83" t="n">
        <v>1</v>
      </c>
      <c r="F20" s="81"/>
      <c r="G20" s="84" t="n">
        <v>0</v>
      </c>
      <c r="H20" s="85" t="n">
        <v>1310.28</v>
      </c>
      <c r="I20" s="85" t="n">
        <v>5241.11</v>
      </c>
      <c r="J20" s="85" t="n">
        <f aca="false">SUM(G20:I20)</f>
        <v>6551.39</v>
      </c>
      <c r="K20" s="26"/>
      <c r="L20" s="45" t="s">
        <v>75</v>
      </c>
      <c r="M20" s="46" t="n">
        <f aca="false">SUM(M11:M19)</f>
        <v>80</v>
      </c>
      <c r="N20" s="46" t="n">
        <f aca="false">SUM(N11:N19)</f>
        <v>70</v>
      </c>
      <c r="O20" s="46" t="n">
        <f aca="false">SUM(O11:O19)</f>
        <v>10</v>
      </c>
      <c r="P20" s="47"/>
      <c r="Q20" s="26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</row>
    <row r="21" customFormat="false" ht="14.25" hidden="false" customHeight="true" outlineLevel="0" collapsed="false">
      <c r="A21" s="20" t="s">
        <v>70</v>
      </c>
      <c r="B21" s="21" t="s">
        <v>45</v>
      </c>
      <c r="C21" s="21" t="s">
        <v>17</v>
      </c>
      <c r="D21" s="21" t="s">
        <v>18</v>
      </c>
      <c r="E21" s="22" t="n">
        <v>1</v>
      </c>
      <c r="F21" s="20" t="s">
        <v>361</v>
      </c>
      <c r="G21" s="23" t="n">
        <v>0</v>
      </c>
      <c r="H21" s="24" t="n">
        <v>1310.28</v>
      </c>
      <c r="I21" s="24" t="n">
        <v>5241.11</v>
      </c>
      <c r="J21" s="25" t="n">
        <f aca="false">SUM(G21:I21)</f>
        <v>6551.39</v>
      </c>
      <c r="K21" s="26"/>
      <c r="L21" s="26"/>
      <c r="M21" s="26"/>
      <c r="N21" s="26"/>
      <c r="O21" s="26"/>
      <c r="P21" s="26"/>
      <c r="Q21" s="26"/>
      <c r="R21" s="28"/>
      <c r="S21" s="28"/>
      <c r="T21" s="28"/>
      <c r="U21" s="28"/>
      <c r="V21" s="28"/>
      <c r="W21" s="28"/>
      <c r="X21" s="28"/>
      <c r="Y21" s="28"/>
      <c r="Z21" s="28"/>
      <c r="AA21" s="10"/>
      <c r="AB21" s="10"/>
      <c r="AC21" s="10"/>
      <c r="AD21" s="10"/>
    </row>
    <row r="22" customFormat="false" ht="14.25" hidden="false" customHeight="true" outlineLevel="0" collapsed="false">
      <c r="A22" s="20" t="s">
        <v>66</v>
      </c>
      <c r="B22" s="21" t="s">
        <v>45</v>
      </c>
      <c r="C22" s="21" t="s">
        <v>17</v>
      </c>
      <c r="D22" s="21" t="s">
        <v>18</v>
      </c>
      <c r="E22" s="22" t="n">
        <v>1</v>
      </c>
      <c r="F22" s="20" t="s">
        <v>74</v>
      </c>
      <c r="G22" s="23" t="n">
        <v>0</v>
      </c>
      <c r="H22" s="24" t="n">
        <v>1310.28</v>
      </c>
      <c r="I22" s="24" t="n">
        <v>5241.11</v>
      </c>
      <c r="J22" s="25" t="n">
        <f aca="false">SUM(G22:I22)</f>
        <v>6551.39</v>
      </c>
      <c r="K22" s="26"/>
      <c r="L22" s="26"/>
      <c r="M22" s="26"/>
      <c r="N22" s="26"/>
      <c r="O22" s="26"/>
      <c r="P22" s="26"/>
      <c r="Q22" s="26"/>
      <c r="R22" s="28"/>
      <c r="S22" s="28"/>
      <c r="T22" s="28"/>
      <c r="U22" s="28"/>
      <c r="V22" s="28"/>
      <c r="W22" s="28"/>
      <c r="X22" s="28"/>
      <c r="Y22" s="28"/>
      <c r="Z22" s="28"/>
      <c r="AA22" s="10"/>
      <c r="AB22" s="10"/>
      <c r="AC22" s="10"/>
      <c r="AD22" s="10"/>
    </row>
    <row r="23" customFormat="false" ht="14.25" hidden="false" customHeight="true" outlineLevel="0" collapsed="false">
      <c r="A23" s="20" t="s">
        <v>76</v>
      </c>
      <c r="B23" s="21" t="s">
        <v>45</v>
      </c>
      <c r="C23" s="21" t="s">
        <v>17</v>
      </c>
      <c r="D23" s="21" t="s">
        <v>18</v>
      </c>
      <c r="E23" s="22" t="n">
        <v>1</v>
      </c>
      <c r="F23" s="20" t="s">
        <v>77</v>
      </c>
      <c r="G23" s="23" t="n">
        <v>0</v>
      </c>
      <c r="H23" s="24" t="n">
        <v>1310.28</v>
      </c>
      <c r="I23" s="24" t="n">
        <v>5241.11</v>
      </c>
      <c r="J23" s="25" t="n">
        <f aca="false">SUM(G23:I23)</f>
        <v>6551.39</v>
      </c>
      <c r="K23" s="26"/>
      <c r="L23" s="26"/>
      <c r="M23" s="26"/>
      <c r="N23" s="26"/>
      <c r="O23" s="26"/>
      <c r="P23" s="26"/>
      <c r="Q23" s="26"/>
      <c r="R23" s="28"/>
      <c r="S23" s="28"/>
      <c r="T23" s="28"/>
      <c r="U23" s="28"/>
      <c r="V23" s="28"/>
      <c r="W23" s="28"/>
      <c r="X23" s="28"/>
      <c r="Y23" s="28"/>
      <c r="Z23" s="28"/>
      <c r="AA23" s="10"/>
      <c r="AB23" s="10"/>
      <c r="AC23" s="10"/>
      <c r="AD23" s="10"/>
    </row>
    <row r="24" customFormat="false" ht="14.25" hidden="false" customHeight="true" outlineLevel="0" collapsed="false">
      <c r="A24" s="20" t="s">
        <v>78</v>
      </c>
      <c r="B24" s="21" t="s">
        <v>45</v>
      </c>
      <c r="C24" s="21" t="s">
        <v>17</v>
      </c>
      <c r="D24" s="21" t="s">
        <v>27</v>
      </c>
      <c r="E24" s="22" t="n">
        <v>1</v>
      </c>
      <c r="F24" s="20" t="s">
        <v>79</v>
      </c>
      <c r="G24" s="23" t="n">
        <v>0</v>
      </c>
      <c r="H24" s="24" t="n">
        <v>0</v>
      </c>
      <c r="I24" s="24" t="n">
        <v>5241.11</v>
      </c>
      <c r="J24" s="25" t="n">
        <f aca="false">SUM(G24:I24)</f>
        <v>5241.11</v>
      </c>
      <c r="K24" s="26"/>
      <c r="L24" s="26"/>
      <c r="M24" s="26"/>
      <c r="N24" s="26"/>
      <c r="O24" s="26"/>
      <c r="P24" s="26"/>
      <c r="Q24" s="26"/>
      <c r="R24" s="28"/>
      <c r="S24" s="28"/>
      <c r="T24" s="28"/>
      <c r="U24" s="28"/>
      <c r="V24" s="28"/>
      <c r="W24" s="28"/>
      <c r="X24" s="28"/>
      <c r="Y24" s="28"/>
      <c r="Z24" s="28"/>
      <c r="AA24" s="10"/>
      <c r="AB24" s="10"/>
      <c r="AC24" s="10"/>
      <c r="AD24" s="10"/>
    </row>
    <row r="25" customFormat="false" ht="14.25" hidden="false" customHeight="true" outlineLevel="0" collapsed="false">
      <c r="A25" s="20" t="s">
        <v>80</v>
      </c>
      <c r="B25" s="21" t="s">
        <v>45</v>
      </c>
      <c r="C25" s="21" t="s">
        <v>17</v>
      </c>
      <c r="D25" s="21" t="s">
        <v>18</v>
      </c>
      <c r="E25" s="22" t="n">
        <v>1</v>
      </c>
      <c r="F25" s="20" t="s">
        <v>81</v>
      </c>
      <c r="G25" s="23" t="n">
        <v>0</v>
      </c>
      <c r="H25" s="24" t="n">
        <v>1310.28</v>
      </c>
      <c r="I25" s="24" t="n">
        <v>5241.11</v>
      </c>
      <c r="J25" s="25" t="n">
        <f aca="false">SUM(G25:I25)</f>
        <v>6551.39</v>
      </c>
      <c r="K25" s="26"/>
      <c r="L25" s="26"/>
      <c r="M25" s="26"/>
      <c r="N25" s="26"/>
      <c r="O25" s="26"/>
      <c r="P25" s="26"/>
      <c r="Q25" s="26"/>
      <c r="R25" s="28"/>
      <c r="S25" s="28"/>
      <c r="T25" s="28"/>
      <c r="U25" s="28"/>
      <c r="V25" s="28"/>
      <c r="W25" s="28"/>
      <c r="X25" s="28"/>
      <c r="Y25" s="28"/>
      <c r="Z25" s="28"/>
      <c r="AA25" s="10"/>
      <c r="AB25" s="10"/>
      <c r="AC25" s="10"/>
      <c r="AD25" s="10"/>
    </row>
    <row r="26" customFormat="false" ht="14.25" hidden="false" customHeight="true" outlineLevel="0" collapsed="false">
      <c r="A26" s="20" t="s">
        <v>82</v>
      </c>
      <c r="B26" s="37" t="s">
        <v>45</v>
      </c>
      <c r="C26" s="37" t="s">
        <v>17</v>
      </c>
      <c r="D26" s="37" t="s">
        <v>27</v>
      </c>
      <c r="E26" s="38" t="n">
        <v>1</v>
      </c>
      <c r="F26" s="20" t="s">
        <v>83</v>
      </c>
      <c r="G26" s="39" t="n">
        <v>0</v>
      </c>
      <c r="H26" s="40" t="n">
        <v>0</v>
      </c>
      <c r="I26" s="40" t="n">
        <v>5241.11</v>
      </c>
      <c r="J26" s="41" t="n">
        <f aca="false">SUM(G26:I26)</f>
        <v>5241.11</v>
      </c>
      <c r="K26" s="26"/>
      <c r="L26" s="26"/>
      <c r="M26" s="26"/>
      <c r="N26" s="26"/>
      <c r="O26" s="26"/>
      <c r="P26" s="26"/>
      <c r="Q26" s="26"/>
      <c r="R26" s="28"/>
      <c r="S26" s="28"/>
      <c r="T26" s="28"/>
      <c r="U26" s="28"/>
      <c r="V26" s="28"/>
      <c r="W26" s="28"/>
      <c r="X26" s="28"/>
      <c r="Y26" s="28"/>
      <c r="Z26" s="28"/>
      <c r="AA26" s="10"/>
      <c r="AB26" s="10"/>
      <c r="AC26" s="10"/>
      <c r="AD26" s="10"/>
    </row>
    <row r="27" customFormat="false" ht="14.25" hidden="false" customHeight="true" outlineLevel="0" collapsed="false">
      <c r="A27" s="29" t="s">
        <v>357</v>
      </c>
      <c r="B27" s="21" t="s">
        <v>45</v>
      </c>
      <c r="C27" s="21" t="s">
        <v>17</v>
      </c>
      <c r="D27" s="21" t="s">
        <v>18</v>
      </c>
      <c r="E27" s="38" t="n">
        <v>1</v>
      </c>
      <c r="F27" s="29" t="s">
        <v>85</v>
      </c>
      <c r="G27" s="23" t="n">
        <v>0</v>
      </c>
      <c r="H27" s="24" t="n">
        <v>1079.06</v>
      </c>
      <c r="I27" s="24" t="n">
        <v>4316.21</v>
      </c>
      <c r="J27" s="41" t="n">
        <f aca="false">SUM(G27:I27)</f>
        <v>5395.27</v>
      </c>
      <c r="K27" s="12"/>
      <c r="L27" s="12"/>
      <c r="M27" s="12"/>
      <c r="N27" s="12"/>
      <c r="O27" s="12"/>
      <c r="P27" s="12"/>
      <c r="Q27" s="12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</row>
    <row r="28" customFormat="false" ht="14.25" hidden="false" customHeight="true" outlineLevel="0" collapsed="false">
      <c r="A28" s="20" t="s">
        <v>86</v>
      </c>
      <c r="B28" s="21" t="s">
        <v>49</v>
      </c>
      <c r="C28" s="21" t="s">
        <v>17</v>
      </c>
      <c r="D28" s="21" t="s">
        <v>18</v>
      </c>
      <c r="E28" s="22" t="n">
        <v>1</v>
      </c>
      <c r="F28" s="20" t="s">
        <v>87</v>
      </c>
      <c r="G28" s="23" t="n">
        <v>0</v>
      </c>
      <c r="H28" s="24" t="n">
        <v>1079.05</v>
      </c>
      <c r="I28" s="24" t="n">
        <v>4316.21</v>
      </c>
      <c r="J28" s="25" t="n">
        <f aca="false">SUM(G28:I28)</f>
        <v>5395.26</v>
      </c>
      <c r="K28" s="26"/>
      <c r="L28" s="26"/>
      <c r="M28" s="26"/>
      <c r="N28" s="26"/>
      <c r="O28" s="26"/>
      <c r="P28" s="26"/>
      <c r="Q28" s="26"/>
      <c r="R28" s="28"/>
      <c r="S28" s="28"/>
      <c r="T28" s="28"/>
      <c r="U28" s="28"/>
      <c r="V28" s="28"/>
      <c r="W28" s="28"/>
      <c r="X28" s="28"/>
      <c r="Y28" s="28"/>
      <c r="Z28" s="28"/>
      <c r="AA28" s="10"/>
      <c r="AB28" s="10"/>
      <c r="AC28" s="10"/>
      <c r="AD28" s="10"/>
    </row>
    <row r="29" customFormat="false" ht="14.25" hidden="false" customHeight="true" outlineLevel="0" collapsed="false">
      <c r="A29" s="20" t="s">
        <v>88</v>
      </c>
      <c r="B29" s="21" t="s">
        <v>49</v>
      </c>
      <c r="C29" s="21" t="s">
        <v>17</v>
      </c>
      <c r="D29" s="21" t="s">
        <v>18</v>
      </c>
      <c r="E29" s="22" t="n">
        <v>1</v>
      </c>
      <c r="F29" s="20" t="s">
        <v>89</v>
      </c>
      <c r="G29" s="23" t="n">
        <v>0</v>
      </c>
      <c r="H29" s="24" t="n">
        <v>1079.05</v>
      </c>
      <c r="I29" s="24" t="n">
        <v>4316.21</v>
      </c>
      <c r="J29" s="25" t="n">
        <f aca="false">SUM(G29:I29)</f>
        <v>5395.26</v>
      </c>
      <c r="K29" s="26"/>
      <c r="L29" s="26"/>
      <c r="M29" s="26"/>
      <c r="N29" s="26"/>
      <c r="O29" s="26"/>
      <c r="P29" s="26"/>
      <c r="Q29" s="26"/>
      <c r="R29" s="28"/>
      <c r="S29" s="28"/>
      <c r="T29" s="28"/>
      <c r="U29" s="28"/>
      <c r="V29" s="28"/>
      <c r="W29" s="28"/>
      <c r="X29" s="28"/>
      <c r="Y29" s="28"/>
      <c r="Z29" s="28"/>
      <c r="AA29" s="10"/>
      <c r="AB29" s="10"/>
      <c r="AC29" s="10"/>
      <c r="AD29" s="10"/>
    </row>
    <row r="30" customFormat="false" ht="14.25" hidden="false" customHeight="true" outlineLevel="0" collapsed="false">
      <c r="A30" s="81" t="s">
        <v>90</v>
      </c>
      <c r="B30" s="82" t="s">
        <v>49</v>
      </c>
      <c r="C30" s="82" t="s">
        <v>17</v>
      </c>
      <c r="D30" s="82" t="s">
        <v>91</v>
      </c>
      <c r="E30" s="83" t="n">
        <v>1</v>
      </c>
      <c r="F30" s="81"/>
      <c r="G30" s="84" t="n">
        <v>0</v>
      </c>
      <c r="H30" s="85" t="n">
        <v>1079.05</v>
      </c>
      <c r="I30" s="85" t="n">
        <v>4316.21</v>
      </c>
      <c r="J30" s="85" t="n">
        <f aca="false">SUM(G30:I30)</f>
        <v>5395.26</v>
      </c>
      <c r="K30" s="26"/>
      <c r="L30" s="26"/>
      <c r="M30" s="26"/>
      <c r="N30" s="26"/>
      <c r="O30" s="26"/>
      <c r="P30" s="26"/>
      <c r="Q30" s="26"/>
      <c r="R30" s="28"/>
      <c r="S30" s="28"/>
      <c r="T30" s="28"/>
      <c r="U30" s="28"/>
      <c r="V30" s="28"/>
      <c r="W30" s="28"/>
      <c r="X30" s="28"/>
      <c r="Y30" s="28"/>
      <c r="Z30" s="28"/>
      <c r="AA30" s="10"/>
      <c r="AB30" s="10"/>
      <c r="AC30" s="10"/>
      <c r="AD30" s="10"/>
    </row>
    <row r="31" customFormat="false" ht="14.25" hidden="false" customHeight="true" outlineLevel="0" collapsed="false">
      <c r="A31" s="20" t="s">
        <v>92</v>
      </c>
      <c r="B31" s="21" t="s">
        <v>49</v>
      </c>
      <c r="C31" s="21" t="s">
        <v>17</v>
      </c>
      <c r="D31" s="21" t="s">
        <v>18</v>
      </c>
      <c r="E31" s="22" t="n">
        <v>1</v>
      </c>
      <c r="F31" s="20" t="s">
        <v>93</v>
      </c>
      <c r="G31" s="23" t="n">
        <v>0</v>
      </c>
      <c r="H31" s="24" t="n">
        <v>1079.05</v>
      </c>
      <c r="I31" s="24" t="n">
        <v>4316.21</v>
      </c>
      <c r="J31" s="25" t="n">
        <f aca="false">SUM(G31:I31)</f>
        <v>5395.26</v>
      </c>
      <c r="K31" s="26"/>
      <c r="L31" s="26"/>
      <c r="M31" s="26"/>
      <c r="N31" s="26"/>
      <c r="O31" s="26"/>
      <c r="P31" s="26"/>
      <c r="Q31" s="26"/>
      <c r="R31" s="28"/>
      <c r="S31" s="28"/>
      <c r="T31" s="28"/>
      <c r="U31" s="28"/>
      <c r="V31" s="28"/>
      <c r="W31" s="28"/>
      <c r="X31" s="28"/>
      <c r="Y31" s="28"/>
      <c r="Z31" s="28"/>
      <c r="AA31" s="10"/>
      <c r="AB31" s="10"/>
      <c r="AC31" s="10"/>
      <c r="AD31" s="10"/>
    </row>
    <row r="32" customFormat="false" ht="14.25" hidden="false" customHeight="true" outlineLevel="0" collapsed="false">
      <c r="A32" s="20" t="s">
        <v>94</v>
      </c>
      <c r="B32" s="21" t="s">
        <v>49</v>
      </c>
      <c r="C32" s="21" t="s">
        <v>17</v>
      </c>
      <c r="D32" s="21" t="s">
        <v>18</v>
      </c>
      <c r="E32" s="22" t="n">
        <v>1</v>
      </c>
      <c r="F32" s="20" t="s">
        <v>95</v>
      </c>
      <c r="G32" s="23" t="n">
        <v>0</v>
      </c>
      <c r="H32" s="24" t="n">
        <v>1079.05</v>
      </c>
      <c r="I32" s="24" t="n">
        <v>4316.21</v>
      </c>
      <c r="J32" s="25" t="n">
        <f aca="false">SUM(G32:I32)</f>
        <v>5395.26</v>
      </c>
      <c r="K32" s="26"/>
      <c r="L32" s="26"/>
      <c r="M32" s="26"/>
      <c r="N32" s="26"/>
      <c r="O32" s="26"/>
      <c r="P32" s="26"/>
      <c r="Q32" s="26"/>
      <c r="R32" s="28"/>
      <c r="S32" s="28"/>
      <c r="T32" s="28"/>
      <c r="U32" s="28"/>
      <c r="V32" s="28"/>
      <c r="W32" s="28"/>
      <c r="X32" s="28"/>
      <c r="Y32" s="28"/>
      <c r="Z32" s="28"/>
      <c r="AA32" s="10"/>
      <c r="AB32" s="10"/>
      <c r="AC32" s="10"/>
      <c r="AD32" s="10"/>
    </row>
    <row r="33" customFormat="false" ht="14.25" hidden="false" customHeight="true" outlineLevel="0" collapsed="false">
      <c r="A33" s="20" t="s">
        <v>96</v>
      </c>
      <c r="B33" s="21" t="s">
        <v>53</v>
      </c>
      <c r="C33" s="21" t="s">
        <v>17</v>
      </c>
      <c r="D33" s="21" t="s">
        <v>18</v>
      </c>
      <c r="E33" s="22" t="n">
        <v>1</v>
      </c>
      <c r="F33" s="20" t="s">
        <v>97</v>
      </c>
      <c r="G33" s="23" t="n">
        <v>0</v>
      </c>
      <c r="H33" s="24" t="n">
        <v>936.46</v>
      </c>
      <c r="I33" s="24" t="n">
        <v>3745.85</v>
      </c>
      <c r="J33" s="25" t="n">
        <f aca="false">SUM(G33:I33)</f>
        <v>4682.31</v>
      </c>
      <c r="K33" s="26"/>
      <c r="L33" s="26"/>
      <c r="M33" s="26"/>
      <c r="N33" s="26"/>
      <c r="O33" s="26"/>
      <c r="P33" s="26"/>
      <c r="Q33" s="26"/>
      <c r="R33" s="28"/>
      <c r="S33" s="28"/>
      <c r="T33" s="28"/>
      <c r="U33" s="28"/>
      <c r="V33" s="28"/>
      <c r="W33" s="28"/>
      <c r="X33" s="28"/>
      <c r="Y33" s="28"/>
      <c r="Z33" s="28"/>
      <c r="AA33" s="10"/>
      <c r="AB33" s="10"/>
      <c r="AC33" s="10"/>
      <c r="AD33" s="10"/>
    </row>
    <row r="34" customFormat="false" ht="14.25" hidden="false" customHeight="true" outlineLevel="0" collapsed="false">
      <c r="A34" s="20" t="s">
        <v>98</v>
      </c>
      <c r="B34" s="21" t="s">
        <v>53</v>
      </c>
      <c r="C34" s="21" t="s">
        <v>17</v>
      </c>
      <c r="D34" s="21" t="s">
        <v>18</v>
      </c>
      <c r="E34" s="22" t="n">
        <v>1</v>
      </c>
      <c r="F34" s="20" t="s">
        <v>99</v>
      </c>
      <c r="G34" s="23" t="n">
        <v>0</v>
      </c>
      <c r="H34" s="24" t="n">
        <v>936.46</v>
      </c>
      <c r="I34" s="24" t="n">
        <v>3745.85</v>
      </c>
      <c r="J34" s="25" t="n">
        <f aca="false">SUM(G34:I34)</f>
        <v>4682.31</v>
      </c>
      <c r="K34" s="26"/>
      <c r="L34" s="26"/>
      <c r="M34" s="26"/>
      <c r="N34" s="26"/>
      <c r="O34" s="26"/>
      <c r="P34" s="26"/>
      <c r="Q34" s="26"/>
      <c r="R34" s="28"/>
      <c r="S34" s="28"/>
      <c r="T34" s="28"/>
      <c r="U34" s="28"/>
      <c r="V34" s="28"/>
      <c r="W34" s="28"/>
      <c r="X34" s="28"/>
      <c r="Y34" s="28"/>
      <c r="Z34" s="28"/>
      <c r="AA34" s="10"/>
      <c r="AB34" s="10"/>
      <c r="AC34" s="10"/>
      <c r="AD34" s="10"/>
    </row>
    <row r="35" customFormat="false" ht="14.25" hidden="false" customHeight="true" outlineLevel="0" collapsed="false">
      <c r="A35" s="81" t="s">
        <v>100</v>
      </c>
      <c r="B35" s="82" t="s">
        <v>53</v>
      </c>
      <c r="C35" s="82" t="s">
        <v>17</v>
      </c>
      <c r="D35" s="82" t="s">
        <v>91</v>
      </c>
      <c r="E35" s="83" t="n">
        <v>1</v>
      </c>
      <c r="F35" s="81"/>
      <c r="G35" s="84" t="n">
        <v>0</v>
      </c>
      <c r="H35" s="85" t="n">
        <v>936.46</v>
      </c>
      <c r="I35" s="85" t="n">
        <v>3745.85</v>
      </c>
      <c r="J35" s="85" t="n">
        <f aca="false">SUM(G35:I35)</f>
        <v>4682.31</v>
      </c>
      <c r="K35" s="12"/>
      <c r="L35" s="12"/>
      <c r="M35" s="12"/>
      <c r="N35" s="12"/>
      <c r="O35" s="12"/>
      <c r="P35" s="12"/>
      <c r="Q35" s="12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</row>
    <row r="36" customFormat="false" ht="14.25" hidden="false" customHeight="true" outlineLevel="0" collapsed="false">
      <c r="A36" s="20" t="s">
        <v>104</v>
      </c>
      <c r="B36" s="21" t="s">
        <v>53</v>
      </c>
      <c r="C36" s="21" t="s">
        <v>17</v>
      </c>
      <c r="D36" s="21" t="s">
        <v>18</v>
      </c>
      <c r="E36" s="22" t="n">
        <v>1</v>
      </c>
      <c r="F36" s="20" t="s">
        <v>105</v>
      </c>
      <c r="G36" s="23" t="n">
        <v>0</v>
      </c>
      <c r="H36" s="24" t="n">
        <v>936.46</v>
      </c>
      <c r="I36" s="24" t="n">
        <v>3745.85</v>
      </c>
      <c r="J36" s="25" t="n">
        <f aca="false">SUM(G36:I36)</f>
        <v>4682.31</v>
      </c>
      <c r="K36" s="26"/>
      <c r="L36" s="26"/>
      <c r="M36" s="26"/>
      <c r="N36" s="26"/>
      <c r="O36" s="26"/>
      <c r="P36" s="26"/>
      <c r="Q36" s="26"/>
      <c r="R36" s="28"/>
      <c r="S36" s="28"/>
      <c r="T36" s="28"/>
      <c r="U36" s="28"/>
      <c r="V36" s="28"/>
      <c r="W36" s="28"/>
      <c r="X36" s="28"/>
      <c r="Y36" s="28"/>
      <c r="Z36" s="28"/>
      <c r="AA36" s="10"/>
      <c r="AB36" s="10"/>
      <c r="AC36" s="10"/>
      <c r="AD36" s="10"/>
    </row>
    <row r="37" customFormat="false" ht="14.25" hidden="false" customHeight="true" outlineLevel="0" collapsed="false">
      <c r="A37" s="20" t="s">
        <v>106</v>
      </c>
      <c r="B37" s="21" t="s">
        <v>53</v>
      </c>
      <c r="C37" s="21" t="s">
        <v>17</v>
      </c>
      <c r="D37" s="21" t="s">
        <v>18</v>
      </c>
      <c r="E37" s="22" t="n">
        <v>1</v>
      </c>
      <c r="F37" s="20" t="s">
        <v>107</v>
      </c>
      <c r="G37" s="23" t="n">
        <v>0</v>
      </c>
      <c r="H37" s="24" t="n">
        <v>936.46</v>
      </c>
      <c r="I37" s="24" t="n">
        <v>3745.85</v>
      </c>
      <c r="J37" s="25" t="n">
        <f aca="false">SUM(G37:I37)</f>
        <v>4682.31</v>
      </c>
      <c r="K37" s="26"/>
      <c r="L37" s="26"/>
      <c r="M37" s="26"/>
      <c r="N37" s="26"/>
      <c r="O37" s="26"/>
      <c r="P37" s="26"/>
      <c r="Q37" s="26"/>
      <c r="R37" s="28"/>
      <c r="S37" s="28"/>
      <c r="T37" s="28"/>
      <c r="U37" s="28"/>
      <c r="V37" s="28"/>
      <c r="W37" s="28"/>
      <c r="X37" s="28"/>
      <c r="Y37" s="28"/>
      <c r="Z37" s="28"/>
      <c r="AA37" s="10"/>
      <c r="AB37" s="10"/>
      <c r="AC37" s="10"/>
      <c r="AD37" s="10"/>
    </row>
    <row r="38" customFormat="false" ht="14.25" hidden="false" customHeight="true" outlineLevel="0" collapsed="false">
      <c r="A38" s="20" t="s">
        <v>98</v>
      </c>
      <c r="B38" s="21" t="s">
        <v>53</v>
      </c>
      <c r="C38" s="21" t="s">
        <v>17</v>
      </c>
      <c r="D38" s="21" t="s">
        <v>18</v>
      </c>
      <c r="E38" s="22" t="n">
        <v>1</v>
      </c>
      <c r="F38" s="20" t="s">
        <v>108</v>
      </c>
      <c r="G38" s="23" t="n">
        <v>0</v>
      </c>
      <c r="H38" s="24" t="n">
        <v>936.46</v>
      </c>
      <c r="I38" s="24" t="n">
        <v>3745.85</v>
      </c>
      <c r="J38" s="25" t="n">
        <f aca="false">SUM(G38:I38)</f>
        <v>4682.31</v>
      </c>
      <c r="K38" s="26"/>
      <c r="L38" s="26"/>
      <c r="M38" s="26"/>
      <c r="N38" s="26"/>
      <c r="O38" s="26"/>
      <c r="P38" s="26"/>
      <c r="Q38" s="26"/>
      <c r="R38" s="28"/>
      <c r="S38" s="28"/>
      <c r="T38" s="28"/>
      <c r="U38" s="28"/>
      <c r="V38" s="28"/>
      <c r="W38" s="28"/>
      <c r="X38" s="28"/>
      <c r="Y38" s="28"/>
      <c r="Z38" s="28"/>
      <c r="AA38" s="10"/>
      <c r="AB38" s="10"/>
      <c r="AC38" s="10"/>
      <c r="AD38" s="10"/>
    </row>
    <row r="39" customFormat="false" ht="14.25" hidden="false" customHeight="true" outlineLevel="0" collapsed="false">
      <c r="A39" s="29" t="s">
        <v>106</v>
      </c>
      <c r="B39" s="21" t="s">
        <v>53</v>
      </c>
      <c r="C39" s="21" t="s">
        <v>17</v>
      </c>
      <c r="D39" s="21" t="s">
        <v>18</v>
      </c>
      <c r="E39" s="22" t="n">
        <v>1</v>
      </c>
      <c r="F39" s="29" t="s">
        <v>109</v>
      </c>
      <c r="G39" s="23" t="n">
        <v>0</v>
      </c>
      <c r="H39" s="24" t="n">
        <v>936.46</v>
      </c>
      <c r="I39" s="24" t="n">
        <v>3745.85</v>
      </c>
      <c r="J39" s="25" t="n">
        <f aca="false">SUM(G39:I39)</f>
        <v>4682.31</v>
      </c>
      <c r="K39" s="26"/>
      <c r="L39" s="26"/>
      <c r="M39" s="26"/>
      <c r="N39" s="26"/>
      <c r="O39" s="26"/>
      <c r="P39" s="26"/>
      <c r="Q39" s="26"/>
      <c r="R39" s="28"/>
      <c r="S39" s="28"/>
      <c r="T39" s="28"/>
      <c r="U39" s="28"/>
      <c r="V39" s="28"/>
      <c r="W39" s="28"/>
      <c r="X39" s="28"/>
      <c r="Y39" s="28"/>
      <c r="Z39" s="28"/>
      <c r="AA39" s="10"/>
      <c r="AB39" s="10"/>
      <c r="AC39" s="10"/>
      <c r="AD39" s="10"/>
    </row>
    <row r="40" customFormat="false" ht="14.25" hidden="false" customHeight="true" outlineLevel="0" collapsed="false">
      <c r="A40" s="20" t="s">
        <v>98</v>
      </c>
      <c r="B40" s="21" t="s">
        <v>53</v>
      </c>
      <c r="C40" s="21" t="s">
        <v>17</v>
      </c>
      <c r="D40" s="21" t="s">
        <v>18</v>
      </c>
      <c r="E40" s="22" t="n">
        <v>1</v>
      </c>
      <c r="F40" s="20" t="s">
        <v>110</v>
      </c>
      <c r="G40" s="23" t="n">
        <v>0</v>
      </c>
      <c r="H40" s="24" t="n">
        <v>936.46</v>
      </c>
      <c r="I40" s="24" t="n">
        <v>3745.85</v>
      </c>
      <c r="J40" s="25" t="n">
        <f aca="false">SUM(G40:I40)</f>
        <v>4682.31</v>
      </c>
      <c r="K40" s="26"/>
      <c r="L40" s="26"/>
      <c r="M40" s="26"/>
      <c r="N40" s="26"/>
      <c r="O40" s="26"/>
      <c r="P40" s="26"/>
      <c r="Q40" s="26"/>
      <c r="R40" s="28"/>
      <c r="S40" s="28"/>
      <c r="T40" s="28"/>
      <c r="U40" s="28"/>
      <c r="V40" s="28"/>
      <c r="W40" s="28"/>
      <c r="X40" s="28"/>
      <c r="Y40" s="28"/>
      <c r="Z40" s="28"/>
      <c r="AA40" s="10"/>
      <c r="AB40" s="10"/>
      <c r="AC40" s="10"/>
      <c r="AD40" s="10"/>
    </row>
    <row r="41" customFormat="false" ht="14.25" hidden="false" customHeight="true" outlineLevel="0" collapsed="false">
      <c r="A41" s="20" t="s">
        <v>111</v>
      </c>
      <c r="B41" s="21" t="s">
        <v>53</v>
      </c>
      <c r="C41" s="21" t="s">
        <v>17</v>
      </c>
      <c r="D41" s="21" t="s">
        <v>18</v>
      </c>
      <c r="E41" s="22" t="n">
        <v>1</v>
      </c>
      <c r="F41" s="20" t="s">
        <v>112</v>
      </c>
      <c r="G41" s="23" t="n">
        <v>0</v>
      </c>
      <c r="H41" s="24" t="n">
        <v>936.46</v>
      </c>
      <c r="I41" s="24" t="n">
        <v>3745.85</v>
      </c>
      <c r="J41" s="25" t="n">
        <f aca="false">SUM(G41:I41)</f>
        <v>4682.31</v>
      </c>
      <c r="K41" s="26"/>
      <c r="L41" s="26"/>
      <c r="M41" s="26"/>
      <c r="N41" s="26"/>
      <c r="O41" s="26"/>
      <c r="P41" s="26"/>
      <c r="Q41" s="26"/>
      <c r="R41" s="28"/>
      <c r="S41" s="28"/>
      <c r="T41" s="28"/>
      <c r="U41" s="28"/>
      <c r="V41" s="28"/>
      <c r="W41" s="28"/>
      <c r="X41" s="28"/>
      <c r="Y41" s="28"/>
      <c r="Z41" s="28"/>
      <c r="AA41" s="10"/>
      <c r="AB41" s="10"/>
      <c r="AC41" s="10"/>
      <c r="AD41" s="10"/>
    </row>
    <row r="42" customFormat="false" ht="14.25" hidden="false" customHeight="true" outlineLevel="0" collapsed="false">
      <c r="A42" s="20" t="s">
        <v>113</v>
      </c>
      <c r="B42" s="21" t="s">
        <v>53</v>
      </c>
      <c r="C42" s="21" t="s">
        <v>17</v>
      </c>
      <c r="D42" s="21" t="s">
        <v>18</v>
      </c>
      <c r="E42" s="22" t="n">
        <v>1</v>
      </c>
      <c r="F42" s="20" t="s">
        <v>114</v>
      </c>
      <c r="G42" s="23" t="n">
        <v>0</v>
      </c>
      <c r="H42" s="24" t="n">
        <v>936.46</v>
      </c>
      <c r="I42" s="24" t="n">
        <v>3745.85</v>
      </c>
      <c r="J42" s="25" t="n">
        <f aca="false">SUM(G42:I42)</f>
        <v>4682.31</v>
      </c>
      <c r="K42" s="26"/>
      <c r="L42" s="26"/>
      <c r="M42" s="26"/>
      <c r="N42" s="26"/>
      <c r="O42" s="26"/>
      <c r="P42" s="26"/>
      <c r="Q42" s="26"/>
      <c r="R42" s="28"/>
      <c r="S42" s="28"/>
      <c r="T42" s="28"/>
      <c r="U42" s="28"/>
      <c r="V42" s="28"/>
      <c r="W42" s="28"/>
      <c r="X42" s="28"/>
      <c r="Y42" s="28"/>
      <c r="Z42" s="28"/>
      <c r="AA42" s="10"/>
      <c r="AB42" s="10"/>
      <c r="AC42" s="10"/>
      <c r="AD42" s="10"/>
    </row>
    <row r="43" customFormat="false" ht="14.25" hidden="false" customHeight="true" outlineLevel="0" collapsed="false">
      <c r="A43" s="20" t="s">
        <v>115</v>
      </c>
      <c r="B43" s="21" t="s">
        <v>53</v>
      </c>
      <c r="C43" s="21" t="s">
        <v>17</v>
      </c>
      <c r="D43" s="21" t="s">
        <v>18</v>
      </c>
      <c r="E43" s="22" t="n">
        <v>1</v>
      </c>
      <c r="F43" s="20" t="s">
        <v>116</v>
      </c>
      <c r="G43" s="23" t="n">
        <v>0</v>
      </c>
      <c r="H43" s="24" t="n">
        <v>936.46</v>
      </c>
      <c r="I43" s="24" t="n">
        <v>3745.85</v>
      </c>
      <c r="J43" s="25" t="n">
        <f aca="false">SUM(G43:I43)</f>
        <v>4682.31</v>
      </c>
      <c r="K43" s="26"/>
      <c r="L43" s="26"/>
      <c r="M43" s="26"/>
      <c r="N43" s="26"/>
      <c r="O43" s="26"/>
      <c r="P43" s="26"/>
      <c r="Q43" s="26"/>
      <c r="R43" s="28"/>
      <c r="S43" s="28"/>
      <c r="T43" s="28"/>
      <c r="U43" s="28"/>
      <c r="V43" s="28"/>
      <c r="W43" s="28"/>
      <c r="X43" s="28"/>
      <c r="Y43" s="28"/>
      <c r="Z43" s="28"/>
      <c r="AA43" s="10"/>
      <c r="AB43" s="10"/>
      <c r="AC43" s="10"/>
      <c r="AD43" s="10"/>
    </row>
    <row r="44" customFormat="false" ht="14.25" hidden="false" customHeight="true" outlineLevel="0" collapsed="false">
      <c r="A44" s="20" t="s">
        <v>117</v>
      </c>
      <c r="B44" s="21" t="s">
        <v>53</v>
      </c>
      <c r="C44" s="21" t="s">
        <v>17</v>
      </c>
      <c r="D44" s="21" t="s">
        <v>18</v>
      </c>
      <c r="E44" s="22" t="n">
        <v>1</v>
      </c>
      <c r="F44" s="20" t="s">
        <v>118</v>
      </c>
      <c r="G44" s="23" t="n">
        <v>0</v>
      </c>
      <c r="H44" s="24" t="n">
        <v>936.46</v>
      </c>
      <c r="I44" s="24" t="n">
        <v>3745.85</v>
      </c>
      <c r="J44" s="25" t="n">
        <f aca="false">SUM(G44:I44)</f>
        <v>4682.31</v>
      </c>
      <c r="K44" s="26" t="s">
        <v>119</v>
      </c>
      <c r="L44" s="26"/>
      <c r="M44" s="26"/>
      <c r="N44" s="26"/>
      <c r="O44" s="26"/>
      <c r="P44" s="26"/>
      <c r="Q44" s="26"/>
      <c r="R44" s="28"/>
      <c r="S44" s="28"/>
      <c r="T44" s="28"/>
      <c r="U44" s="28"/>
      <c r="V44" s="28"/>
      <c r="W44" s="28"/>
      <c r="X44" s="28"/>
      <c r="Y44" s="28"/>
      <c r="Z44" s="28"/>
      <c r="AA44" s="10"/>
      <c r="AB44" s="10"/>
      <c r="AC44" s="10"/>
      <c r="AD44" s="10"/>
    </row>
    <row r="45" customFormat="false" ht="14.25" hidden="false" customHeight="true" outlineLevel="0" collapsed="false">
      <c r="A45" s="20" t="s">
        <v>120</v>
      </c>
      <c r="B45" s="21" t="s">
        <v>53</v>
      </c>
      <c r="C45" s="21" t="s">
        <v>17</v>
      </c>
      <c r="D45" s="21" t="s">
        <v>18</v>
      </c>
      <c r="E45" s="22" t="n">
        <v>1</v>
      </c>
      <c r="F45" s="20" t="s">
        <v>121</v>
      </c>
      <c r="G45" s="23" t="n">
        <v>0</v>
      </c>
      <c r="H45" s="24" t="n">
        <v>936.46</v>
      </c>
      <c r="I45" s="24" t="n">
        <v>3745.85</v>
      </c>
      <c r="J45" s="25" t="n">
        <f aca="false">SUM(G45:I45)</f>
        <v>4682.31</v>
      </c>
      <c r="K45" s="26"/>
      <c r="L45" s="26"/>
      <c r="M45" s="26"/>
      <c r="N45" s="26"/>
      <c r="O45" s="26"/>
      <c r="P45" s="26"/>
      <c r="Q45" s="26"/>
      <c r="R45" s="28"/>
      <c r="S45" s="28"/>
      <c r="T45" s="28"/>
      <c r="U45" s="28"/>
      <c r="V45" s="28"/>
      <c r="W45" s="28"/>
      <c r="X45" s="28"/>
      <c r="Y45" s="28"/>
      <c r="Z45" s="28"/>
      <c r="AA45" s="10"/>
      <c r="AB45" s="10"/>
      <c r="AC45" s="10"/>
      <c r="AD45" s="10"/>
    </row>
    <row r="46" customFormat="false" ht="14.25" hidden="false" customHeight="true" outlineLevel="0" collapsed="false">
      <c r="A46" s="29" t="s">
        <v>122</v>
      </c>
      <c r="B46" s="21" t="s">
        <v>53</v>
      </c>
      <c r="C46" s="21" t="s">
        <v>17</v>
      </c>
      <c r="D46" s="21" t="s">
        <v>18</v>
      </c>
      <c r="E46" s="22" t="n">
        <v>1</v>
      </c>
      <c r="F46" s="107" t="s">
        <v>123</v>
      </c>
      <c r="G46" s="23" t="n">
        <v>0</v>
      </c>
      <c r="H46" s="24" t="n">
        <v>936.46</v>
      </c>
      <c r="I46" s="24" t="n">
        <v>3745.85</v>
      </c>
      <c r="J46" s="24" t="n">
        <f aca="false">SUM(G46:I46)</f>
        <v>4682.31</v>
      </c>
      <c r="K46" s="26"/>
      <c r="L46" s="26"/>
      <c r="M46" s="26"/>
      <c r="N46" s="26"/>
      <c r="O46" s="26"/>
      <c r="P46" s="26"/>
      <c r="Q46" s="26"/>
      <c r="R46" s="28"/>
      <c r="S46" s="28"/>
      <c r="T46" s="28"/>
      <c r="U46" s="28"/>
      <c r="V46" s="28"/>
      <c r="W46" s="28"/>
      <c r="X46" s="28"/>
      <c r="Y46" s="28"/>
      <c r="Z46" s="28"/>
      <c r="AA46" s="10"/>
      <c r="AB46" s="10"/>
      <c r="AC46" s="10"/>
      <c r="AD46" s="10"/>
    </row>
    <row r="47" customFormat="false" ht="14.25" hidden="false" customHeight="true" outlineLevel="0" collapsed="false">
      <c r="A47" s="20" t="s">
        <v>115</v>
      </c>
      <c r="B47" s="21" t="s">
        <v>53</v>
      </c>
      <c r="C47" s="21" t="s">
        <v>17</v>
      </c>
      <c r="D47" s="21" t="s">
        <v>18</v>
      </c>
      <c r="E47" s="22" t="n">
        <v>1</v>
      </c>
      <c r="F47" s="20" t="s">
        <v>124</v>
      </c>
      <c r="G47" s="23" t="n">
        <v>0</v>
      </c>
      <c r="H47" s="24" t="n">
        <v>936.46</v>
      </c>
      <c r="I47" s="24" t="n">
        <v>3745.85</v>
      </c>
      <c r="J47" s="25" t="n">
        <f aca="false">SUM(G47:I47)</f>
        <v>4682.31</v>
      </c>
      <c r="K47" s="26"/>
      <c r="L47" s="26"/>
      <c r="M47" s="26"/>
      <c r="N47" s="26"/>
      <c r="O47" s="26"/>
      <c r="P47" s="26"/>
      <c r="Q47" s="26"/>
      <c r="R47" s="28"/>
      <c r="S47" s="28"/>
      <c r="T47" s="28"/>
      <c r="U47" s="28"/>
      <c r="V47" s="28"/>
      <c r="W47" s="28"/>
      <c r="X47" s="28"/>
      <c r="Y47" s="28"/>
      <c r="Z47" s="28"/>
      <c r="AA47" s="10"/>
      <c r="AB47" s="10"/>
      <c r="AC47" s="10"/>
      <c r="AD47" s="10"/>
    </row>
    <row r="48" customFormat="false" ht="14.25" hidden="false" customHeight="true" outlineLevel="0" collapsed="false">
      <c r="A48" s="20" t="s">
        <v>125</v>
      </c>
      <c r="B48" s="21" t="s">
        <v>53</v>
      </c>
      <c r="C48" s="21" t="s">
        <v>17</v>
      </c>
      <c r="D48" s="21" t="s">
        <v>18</v>
      </c>
      <c r="E48" s="22" t="n">
        <v>1</v>
      </c>
      <c r="F48" s="20" t="s">
        <v>126</v>
      </c>
      <c r="G48" s="23" t="n">
        <v>0</v>
      </c>
      <c r="H48" s="24" t="n">
        <v>936.46</v>
      </c>
      <c r="I48" s="24" t="n">
        <v>3745.85</v>
      </c>
      <c r="J48" s="25" t="n">
        <f aca="false">SUM(G48:I48)</f>
        <v>4682.31</v>
      </c>
      <c r="K48" s="26"/>
      <c r="L48" s="26"/>
      <c r="M48" s="26"/>
      <c r="N48" s="26"/>
      <c r="O48" s="26"/>
      <c r="P48" s="26"/>
      <c r="Q48" s="26"/>
      <c r="R48" s="28"/>
      <c r="S48" s="28"/>
      <c r="T48" s="28"/>
      <c r="U48" s="28"/>
      <c r="V48" s="28"/>
      <c r="W48" s="28"/>
      <c r="X48" s="28"/>
      <c r="Y48" s="28"/>
      <c r="Z48" s="28"/>
      <c r="AA48" s="10"/>
      <c r="AB48" s="10"/>
      <c r="AC48" s="10"/>
      <c r="AD48" s="10"/>
    </row>
    <row r="49" customFormat="false" ht="14.25" hidden="false" customHeight="true" outlineLevel="0" collapsed="false">
      <c r="A49" s="20" t="s">
        <v>120</v>
      </c>
      <c r="B49" s="21" t="s">
        <v>53</v>
      </c>
      <c r="C49" s="21" t="s">
        <v>17</v>
      </c>
      <c r="D49" s="21" t="s">
        <v>18</v>
      </c>
      <c r="E49" s="22" t="n">
        <v>1</v>
      </c>
      <c r="F49" s="20" t="s">
        <v>127</v>
      </c>
      <c r="G49" s="23" t="n">
        <v>0</v>
      </c>
      <c r="H49" s="24" t="n">
        <v>936.46</v>
      </c>
      <c r="I49" s="24" t="n">
        <v>3745.85</v>
      </c>
      <c r="J49" s="25" t="n">
        <f aca="false">SUM(G49:I49)</f>
        <v>4682.31</v>
      </c>
      <c r="K49" s="26"/>
      <c r="L49" s="26"/>
      <c r="M49" s="26"/>
      <c r="N49" s="26"/>
      <c r="O49" s="26"/>
      <c r="P49" s="26"/>
      <c r="Q49" s="26"/>
      <c r="R49" s="28"/>
      <c r="S49" s="28"/>
      <c r="T49" s="28"/>
      <c r="U49" s="28"/>
      <c r="V49" s="28"/>
      <c r="W49" s="28"/>
      <c r="X49" s="28"/>
      <c r="Y49" s="28"/>
      <c r="Z49" s="28"/>
      <c r="AA49" s="10"/>
      <c r="AB49" s="10"/>
      <c r="AC49" s="10"/>
      <c r="AD49" s="10"/>
    </row>
    <row r="50" customFormat="false" ht="14.25" hidden="false" customHeight="true" outlineLevel="0" collapsed="false">
      <c r="A50" s="20" t="s">
        <v>128</v>
      </c>
      <c r="B50" s="21" t="s">
        <v>53</v>
      </c>
      <c r="C50" s="21" t="s">
        <v>17</v>
      </c>
      <c r="D50" s="21" t="s">
        <v>18</v>
      </c>
      <c r="E50" s="22" t="n">
        <v>1</v>
      </c>
      <c r="F50" s="20" t="s">
        <v>129</v>
      </c>
      <c r="G50" s="23" t="n">
        <v>0</v>
      </c>
      <c r="H50" s="24" t="n">
        <v>936.46</v>
      </c>
      <c r="I50" s="24" t="n">
        <v>3745.85</v>
      </c>
      <c r="J50" s="25" t="n">
        <f aca="false">SUM(G50:I50)</f>
        <v>4682.31</v>
      </c>
      <c r="K50" s="26"/>
      <c r="L50" s="26"/>
      <c r="M50" s="26"/>
      <c r="N50" s="26"/>
      <c r="O50" s="26"/>
      <c r="P50" s="26"/>
      <c r="Q50" s="26"/>
      <c r="R50" s="28"/>
      <c r="S50" s="28"/>
      <c r="T50" s="28"/>
      <c r="U50" s="28"/>
      <c r="V50" s="28"/>
      <c r="W50" s="28"/>
      <c r="X50" s="28"/>
      <c r="Y50" s="28"/>
      <c r="Z50" s="28"/>
      <c r="AA50" s="10"/>
      <c r="AB50" s="10"/>
      <c r="AC50" s="10"/>
      <c r="AD50" s="10"/>
    </row>
    <row r="51" customFormat="false" ht="14.25" hidden="false" customHeight="true" outlineLevel="0" collapsed="false">
      <c r="A51" s="81" t="s">
        <v>96</v>
      </c>
      <c r="B51" s="82" t="s">
        <v>53</v>
      </c>
      <c r="C51" s="82" t="s">
        <v>17</v>
      </c>
      <c r="D51" s="82" t="s">
        <v>91</v>
      </c>
      <c r="E51" s="83" t="n">
        <v>1</v>
      </c>
      <c r="F51" s="81"/>
      <c r="G51" s="23" t="n">
        <v>0</v>
      </c>
      <c r="H51" s="24" t="n">
        <v>936.46</v>
      </c>
      <c r="I51" s="24" t="n">
        <v>3745.85</v>
      </c>
      <c r="J51" s="25" t="n">
        <f aca="false">SUM(G51:I51)</f>
        <v>4682.31</v>
      </c>
      <c r="K51" s="26"/>
      <c r="L51" s="26"/>
      <c r="M51" s="26"/>
      <c r="N51" s="26"/>
      <c r="O51" s="26"/>
      <c r="P51" s="26"/>
      <c r="Q51" s="26"/>
      <c r="R51" s="28"/>
      <c r="S51" s="28"/>
      <c r="T51" s="28"/>
      <c r="U51" s="28"/>
      <c r="V51" s="28"/>
      <c r="W51" s="28"/>
      <c r="X51" s="28"/>
      <c r="Y51" s="28"/>
      <c r="Z51" s="28"/>
      <c r="AA51" s="10"/>
      <c r="AB51" s="10"/>
      <c r="AC51" s="10"/>
      <c r="AD51" s="10"/>
    </row>
    <row r="52" customFormat="false" ht="14.25" hidden="false" customHeight="true" outlineLevel="0" collapsed="false">
      <c r="A52" s="20" t="s">
        <v>117</v>
      </c>
      <c r="B52" s="21" t="s">
        <v>53</v>
      </c>
      <c r="C52" s="21" t="s">
        <v>17</v>
      </c>
      <c r="D52" s="21" t="s">
        <v>18</v>
      </c>
      <c r="E52" s="22" t="n">
        <v>1</v>
      </c>
      <c r="F52" s="20" t="s">
        <v>132</v>
      </c>
      <c r="G52" s="23" t="n">
        <v>0</v>
      </c>
      <c r="H52" s="24" t="n">
        <v>936.46</v>
      </c>
      <c r="I52" s="24" t="n">
        <v>3745.85</v>
      </c>
      <c r="J52" s="25" t="n">
        <f aca="false">SUM(G52:I52)</f>
        <v>4682.31</v>
      </c>
      <c r="K52" s="26"/>
      <c r="L52" s="26"/>
      <c r="M52" s="26"/>
      <c r="N52" s="26"/>
      <c r="O52" s="26"/>
      <c r="P52" s="26"/>
      <c r="Q52" s="26"/>
      <c r="R52" s="28"/>
      <c r="S52" s="28"/>
      <c r="T52" s="28"/>
      <c r="U52" s="28"/>
      <c r="V52" s="28"/>
      <c r="W52" s="28"/>
      <c r="X52" s="28"/>
      <c r="Y52" s="28"/>
      <c r="Z52" s="28"/>
      <c r="AA52" s="10"/>
      <c r="AB52" s="10"/>
      <c r="AC52" s="10"/>
      <c r="AD52" s="10"/>
    </row>
    <row r="53" customFormat="false" ht="14.25" hidden="false" customHeight="true" outlineLevel="0" collapsed="false">
      <c r="A53" s="20" t="s">
        <v>133</v>
      </c>
      <c r="B53" s="21" t="s">
        <v>53</v>
      </c>
      <c r="C53" s="21" t="s">
        <v>17</v>
      </c>
      <c r="D53" s="21" t="s">
        <v>18</v>
      </c>
      <c r="E53" s="22" t="n">
        <v>1</v>
      </c>
      <c r="F53" s="20" t="s">
        <v>134</v>
      </c>
      <c r="G53" s="23" t="n">
        <v>0</v>
      </c>
      <c r="H53" s="24" t="n">
        <v>936.46</v>
      </c>
      <c r="I53" s="24" t="n">
        <v>3745.85</v>
      </c>
      <c r="J53" s="25" t="n">
        <f aca="false">SUM(G53:I53)</f>
        <v>4682.31</v>
      </c>
      <c r="K53" s="26"/>
      <c r="L53" s="26"/>
      <c r="M53" s="26"/>
      <c r="N53" s="26"/>
      <c r="O53" s="26"/>
      <c r="P53" s="26"/>
      <c r="Q53" s="26"/>
      <c r="R53" s="28"/>
      <c r="S53" s="28"/>
      <c r="T53" s="28"/>
      <c r="U53" s="28"/>
      <c r="V53" s="28"/>
      <c r="W53" s="28"/>
      <c r="X53" s="28"/>
      <c r="Y53" s="28"/>
      <c r="Z53" s="28"/>
      <c r="AA53" s="10"/>
      <c r="AB53" s="10"/>
      <c r="AC53" s="10"/>
      <c r="AD53" s="10"/>
    </row>
    <row r="54" customFormat="false" ht="14.25" hidden="false" customHeight="true" outlineLevel="0" collapsed="false">
      <c r="A54" s="81" t="s">
        <v>111</v>
      </c>
      <c r="B54" s="82" t="s">
        <v>53</v>
      </c>
      <c r="C54" s="82" t="s">
        <v>17</v>
      </c>
      <c r="D54" s="82" t="s">
        <v>91</v>
      </c>
      <c r="E54" s="83" t="n">
        <v>1</v>
      </c>
      <c r="F54" s="81"/>
      <c r="G54" s="23" t="n">
        <v>0</v>
      </c>
      <c r="H54" s="24" t="n">
        <v>936.46</v>
      </c>
      <c r="I54" s="24" t="n">
        <v>3745.85</v>
      </c>
      <c r="J54" s="25" t="n">
        <f aca="false">SUM(G54:I54)</f>
        <v>4682.31</v>
      </c>
      <c r="K54" s="26"/>
      <c r="L54" s="26"/>
      <c r="M54" s="26"/>
      <c r="N54" s="26"/>
      <c r="O54" s="26"/>
      <c r="P54" s="26"/>
      <c r="Q54" s="26"/>
      <c r="R54" s="28"/>
      <c r="S54" s="28"/>
      <c r="T54" s="28"/>
      <c r="U54" s="28"/>
      <c r="V54" s="28"/>
      <c r="W54" s="28"/>
      <c r="X54" s="28"/>
      <c r="Y54" s="28"/>
      <c r="Z54" s="28"/>
      <c r="AA54" s="10"/>
      <c r="AB54" s="10"/>
      <c r="AC54" s="10"/>
      <c r="AD54" s="10"/>
    </row>
    <row r="55" customFormat="false" ht="14.25" hidden="false" customHeight="true" outlineLevel="0" collapsed="false">
      <c r="A55" s="20" t="s">
        <v>136</v>
      </c>
      <c r="B55" s="21" t="s">
        <v>57</v>
      </c>
      <c r="C55" s="21" t="s">
        <v>17</v>
      </c>
      <c r="D55" s="21" t="s">
        <v>18</v>
      </c>
      <c r="E55" s="22" t="n">
        <v>1</v>
      </c>
      <c r="F55" s="20" t="s">
        <v>137</v>
      </c>
      <c r="G55" s="23" t="n">
        <v>0</v>
      </c>
      <c r="H55" s="24" t="n">
        <v>770.75</v>
      </c>
      <c r="I55" s="24" t="n">
        <v>3083.01</v>
      </c>
      <c r="J55" s="25" t="n">
        <f aca="false">SUM(G55:I55)</f>
        <v>3853.76</v>
      </c>
      <c r="K55" s="26"/>
      <c r="L55" s="26"/>
      <c r="M55" s="26"/>
      <c r="N55" s="26"/>
      <c r="O55" s="26"/>
      <c r="P55" s="26"/>
      <c r="Q55" s="26"/>
      <c r="R55" s="28"/>
      <c r="S55" s="28"/>
      <c r="T55" s="28"/>
      <c r="U55" s="28"/>
      <c r="V55" s="28"/>
      <c r="W55" s="28"/>
      <c r="X55" s="28"/>
      <c r="Y55" s="28"/>
      <c r="Z55" s="28"/>
      <c r="AA55" s="10"/>
      <c r="AB55" s="10"/>
      <c r="AC55" s="10"/>
      <c r="AD55" s="10"/>
    </row>
    <row r="56" customFormat="false" ht="14.25" hidden="false" customHeight="true" outlineLevel="0" collapsed="false">
      <c r="A56" s="20" t="s">
        <v>138</v>
      </c>
      <c r="B56" s="21" t="s">
        <v>57</v>
      </c>
      <c r="C56" s="21" t="s">
        <v>17</v>
      </c>
      <c r="D56" s="21" t="s">
        <v>18</v>
      </c>
      <c r="E56" s="22" t="n">
        <v>1</v>
      </c>
      <c r="F56" s="20" t="s">
        <v>139</v>
      </c>
      <c r="G56" s="23" t="n">
        <v>0</v>
      </c>
      <c r="H56" s="24" t="n">
        <v>770.75</v>
      </c>
      <c r="I56" s="24" t="n">
        <v>3083.01</v>
      </c>
      <c r="J56" s="25" t="n">
        <f aca="false">SUM(G56:I56)</f>
        <v>3853.76</v>
      </c>
      <c r="K56" s="26"/>
      <c r="L56" s="26"/>
      <c r="M56" s="26"/>
      <c r="N56" s="26"/>
      <c r="O56" s="26"/>
      <c r="P56" s="26"/>
      <c r="Q56" s="26"/>
      <c r="R56" s="28"/>
      <c r="S56" s="28"/>
      <c r="T56" s="28"/>
      <c r="U56" s="28"/>
      <c r="V56" s="28"/>
      <c r="W56" s="28"/>
      <c r="X56" s="28"/>
      <c r="Y56" s="28"/>
      <c r="Z56" s="28"/>
      <c r="AA56" s="10"/>
      <c r="AB56" s="10"/>
      <c r="AC56" s="10"/>
      <c r="AD56" s="10"/>
    </row>
    <row r="57" customFormat="false" ht="14.25" hidden="false" customHeight="true" outlineLevel="0" collapsed="false">
      <c r="A57" s="20" t="s">
        <v>140</v>
      </c>
      <c r="B57" s="21" t="s">
        <v>57</v>
      </c>
      <c r="C57" s="21" t="s">
        <v>17</v>
      </c>
      <c r="D57" s="21" t="s">
        <v>27</v>
      </c>
      <c r="E57" s="22" t="n">
        <v>1</v>
      </c>
      <c r="F57" s="20" t="s">
        <v>141</v>
      </c>
      <c r="G57" s="23" t="n">
        <v>0</v>
      </c>
      <c r="H57" s="24" t="n">
        <v>0</v>
      </c>
      <c r="I57" s="24" t="n">
        <v>3083.01</v>
      </c>
      <c r="J57" s="25" t="n">
        <f aca="false">SUM(G57:I57)</f>
        <v>3083.01</v>
      </c>
      <c r="K57" s="26"/>
      <c r="L57" s="26"/>
      <c r="M57" s="26"/>
      <c r="N57" s="26"/>
      <c r="O57" s="26"/>
      <c r="P57" s="26"/>
      <c r="Q57" s="26"/>
      <c r="R57" s="28"/>
      <c r="S57" s="28"/>
      <c r="T57" s="28"/>
      <c r="U57" s="28"/>
      <c r="V57" s="28"/>
      <c r="W57" s="28"/>
      <c r="X57" s="28"/>
      <c r="Y57" s="28"/>
      <c r="Z57" s="28"/>
      <c r="AA57" s="10"/>
      <c r="AB57" s="10"/>
      <c r="AC57" s="10"/>
      <c r="AD57" s="10"/>
    </row>
    <row r="58" customFormat="false" ht="14.25" hidden="false" customHeight="true" outlineLevel="0" collapsed="false">
      <c r="A58" s="20" t="s">
        <v>136</v>
      </c>
      <c r="B58" s="21" t="s">
        <v>57</v>
      </c>
      <c r="C58" s="21" t="s">
        <v>17</v>
      </c>
      <c r="D58" s="21" t="s">
        <v>18</v>
      </c>
      <c r="E58" s="22" t="n">
        <v>1</v>
      </c>
      <c r="F58" s="29" t="s">
        <v>131</v>
      </c>
      <c r="G58" s="23" t="n">
        <v>0</v>
      </c>
      <c r="H58" s="24" t="n">
        <v>770.75</v>
      </c>
      <c r="I58" s="24" t="n">
        <v>3083.01</v>
      </c>
      <c r="J58" s="25" t="n">
        <f aca="false">SUM(G58:I58)</f>
        <v>3853.76</v>
      </c>
      <c r="K58" s="26"/>
      <c r="L58" s="26"/>
      <c r="M58" s="26"/>
      <c r="N58" s="26"/>
      <c r="O58" s="26"/>
      <c r="P58" s="26"/>
      <c r="Q58" s="26"/>
      <c r="R58" s="28"/>
      <c r="S58" s="28"/>
      <c r="T58" s="28"/>
      <c r="U58" s="28"/>
      <c r="V58" s="28"/>
      <c r="W58" s="28"/>
      <c r="X58" s="28"/>
      <c r="Y58" s="28"/>
      <c r="Z58" s="28"/>
      <c r="AA58" s="10"/>
      <c r="AB58" s="10"/>
      <c r="AC58" s="10"/>
      <c r="AD58" s="10"/>
    </row>
    <row r="59" customFormat="false" ht="14.25" hidden="false" customHeight="true" outlineLevel="0" collapsed="false">
      <c r="A59" s="20" t="s">
        <v>143</v>
      </c>
      <c r="B59" s="21" t="s">
        <v>57</v>
      </c>
      <c r="C59" s="21" t="s">
        <v>17</v>
      </c>
      <c r="D59" s="21" t="s">
        <v>18</v>
      </c>
      <c r="E59" s="22" t="n">
        <v>1</v>
      </c>
      <c r="F59" s="20" t="s">
        <v>144</v>
      </c>
      <c r="G59" s="23" t="n">
        <v>0</v>
      </c>
      <c r="H59" s="24" t="n">
        <v>770.75</v>
      </c>
      <c r="I59" s="24" t="n">
        <v>3083.01</v>
      </c>
      <c r="J59" s="25" t="n">
        <f aca="false">SUM(G59:I59)</f>
        <v>3853.76</v>
      </c>
      <c r="K59" s="26"/>
      <c r="L59" s="26"/>
      <c r="M59" s="26"/>
      <c r="N59" s="26"/>
      <c r="O59" s="26"/>
      <c r="P59" s="26"/>
      <c r="Q59" s="26"/>
      <c r="R59" s="28"/>
      <c r="S59" s="28"/>
      <c r="T59" s="28"/>
      <c r="U59" s="28"/>
      <c r="V59" s="28"/>
      <c r="W59" s="28"/>
      <c r="X59" s="28"/>
      <c r="Y59" s="28"/>
      <c r="Z59" s="28"/>
      <c r="AA59" s="10"/>
      <c r="AB59" s="10"/>
      <c r="AC59" s="10"/>
      <c r="AD59" s="10"/>
    </row>
    <row r="60" customFormat="false" ht="14.25" hidden="false" customHeight="true" outlineLevel="0" collapsed="false">
      <c r="A60" s="20" t="s">
        <v>145</v>
      </c>
      <c r="B60" s="21" t="s">
        <v>57</v>
      </c>
      <c r="C60" s="21" t="s">
        <v>17</v>
      </c>
      <c r="D60" s="21" t="s">
        <v>18</v>
      </c>
      <c r="E60" s="22" t="n">
        <v>1</v>
      </c>
      <c r="F60" s="20" t="s">
        <v>358</v>
      </c>
      <c r="G60" s="23" t="n">
        <v>0</v>
      </c>
      <c r="H60" s="24" t="n">
        <v>770.75</v>
      </c>
      <c r="I60" s="24" t="n">
        <v>3083.01</v>
      </c>
      <c r="J60" s="25" t="n">
        <f aca="false">SUM(G60:I60)</f>
        <v>3853.76</v>
      </c>
      <c r="K60" s="26"/>
      <c r="L60" s="26"/>
      <c r="M60" s="26"/>
      <c r="N60" s="26"/>
      <c r="O60" s="26"/>
      <c r="P60" s="26"/>
      <c r="Q60" s="26"/>
      <c r="R60" s="28"/>
      <c r="S60" s="28"/>
      <c r="T60" s="28"/>
      <c r="U60" s="28"/>
      <c r="V60" s="28"/>
      <c r="W60" s="28"/>
      <c r="X60" s="28"/>
      <c r="Y60" s="28"/>
      <c r="Z60" s="28"/>
      <c r="AA60" s="10"/>
      <c r="AB60" s="10"/>
      <c r="AC60" s="10"/>
      <c r="AD60" s="10"/>
    </row>
    <row r="61" customFormat="false" ht="14.25" hidden="false" customHeight="true" outlineLevel="0" collapsed="false">
      <c r="A61" s="29" t="s">
        <v>147</v>
      </c>
      <c r="B61" s="21" t="s">
        <v>57</v>
      </c>
      <c r="C61" s="21" t="s">
        <v>17</v>
      </c>
      <c r="D61" s="21" t="s">
        <v>18</v>
      </c>
      <c r="E61" s="22" t="n">
        <v>1</v>
      </c>
      <c r="F61" s="29" t="s">
        <v>148</v>
      </c>
      <c r="G61" s="23" t="n">
        <v>0</v>
      </c>
      <c r="H61" s="24" t="n">
        <v>770.75</v>
      </c>
      <c r="I61" s="24" t="n">
        <v>3083.01</v>
      </c>
      <c r="J61" s="25" t="n">
        <f aca="false">SUM(G61:I61)</f>
        <v>3853.76</v>
      </c>
      <c r="K61" s="26"/>
      <c r="L61" s="26"/>
      <c r="M61" s="26"/>
      <c r="N61" s="26"/>
      <c r="O61" s="26"/>
      <c r="P61" s="26"/>
      <c r="Q61" s="26"/>
      <c r="R61" s="28"/>
      <c r="S61" s="28"/>
      <c r="T61" s="28"/>
      <c r="U61" s="28"/>
      <c r="V61" s="28"/>
      <c r="W61" s="28"/>
      <c r="X61" s="28"/>
      <c r="Y61" s="28"/>
      <c r="Z61" s="28"/>
      <c r="AA61" s="10"/>
      <c r="AB61" s="10"/>
      <c r="AC61" s="10"/>
      <c r="AD61" s="10"/>
    </row>
    <row r="62" customFormat="false" ht="14.25" hidden="false" customHeight="true" outlineLevel="0" collapsed="false">
      <c r="A62" s="20" t="s">
        <v>136</v>
      </c>
      <c r="B62" s="21" t="s">
        <v>57</v>
      </c>
      <c r="C62" s="21" t="s">
        <v>17</v>
      </c>
      <c r="D62" s="21" t="s">
        <v>18</v>
      </c>
      <c r="E62" s="22" t="n">
        <v>1</v>
      </c>
      <c r="F62" s="20" t="s">
        <v>149</v>
      </c>
      <c r="G62" s="23" t="n">
        <v>0</v>
      </c>
      <c r="H62" s="24" t="n">
        <v>770.75</v>
      </c>
      <c r="I62" s="24" t="n">
        <v>3083.01</v>
      </c>
      <c r="J62" s="25" t="n">
        <f aca="false">SUM(G62:I62)</f>
        <v>3853.76</v>
      </c>
      <c r="K62" s="26"/>
      <c r="L62" s="26"/>
      <c r="M62" s="26"/>
      <c r="N62" s="26"/>
      <c r="O62" s="26"/>
      <c r="P62" s="26"/>
      <c r="Q62" s="26"/>
      <c r="R62" s="28"/>
      <c r="S62" s="28"/>
      <c r="T62" s="28"/>
      <c r="U62" s="28"/>
      <c r="V62" s="28"/>
      <c r="W62" s="28"/>
      <c r="X62" s="28"/>
      <c r="Y62" s="28"/>
      <c r="Z62" s="28"/>
      <c r="AA62" s="10"/>
      <c r="AB62" s="10"/>
      <c r="AC62" s="10"/>
      <c r="AD62" s="10"/>
    </row>
    <row r="63" customFormat="false" ht="14.25" hidden="false" customHeight="true" outlineLevel="0" collapsed="false">
      <c r="A63" s="20" t="s">
        <v>150</v>
      </c>
      <c r="B63" s="21" t="s">
        <v>57</v>
      </c>
      <c r="C63" s="21" t="s">
        <v>17</v>
      </c>
      <c r="D63" s="21" t="s">
        <v>18</v>
      </c>
      <c r="E63" s="22" t="n">
        <v>1</v>
      </c>
      <c r="F63" s="20" t="s">
        <v>151</v>
      </c>
      <c r="G63" s="23" t="n">
        <v>0</v>
      </c>
      <c r="H63" s="24" t="n">
        <v>770.75</v>
      </c>
      <c r="I63" s="24" t="n">
        <v>3083.01</v>
      </c>
      <c r="J63" s="25" t="n">
        <f aca="false">SUM(G63:I63)</f>
        <v>3853.76</v>
      </c>
      <c r="K63" s="26"/>
      <c r="L63" s="26"/>
      <c r="M63" s="26"/>
      <c r="N63" s="26"/>
      <c r="O63" s="26"/>
      <c r="P63" s="26"/>
      <c r="Q63" s="26"/>
      <c r="R63" s="28"/>
      <c r="S63" s="28"/>
      <c r="T63" s="28"/>
      <c r="U63" s="28"/>
      <c r="V63" s="28"/>
      <c r="W63" s="28"/>
      <c r="X63" s="28"/>
      <c r="Y63" s="28"/>
      <c r="Z63" s="28"/>
      <c r="AA63" s="10"/>
      <c r="AB63" s="10"/>
      <c r="AC63" s="10"/>
      <c r="AD63" s="10"/>
    </row>
    <row r="64" customFormat="false" ht="14.25" hidden="false" customHeight="true" outlineLevel="0" collapsed="false">
      <c r="A64" s="20" t="s">
        <v>140</v>
      </c>
      <c r="B64" s="21" t="s">
        <v>57</v>
      </c>
      <c r="C64" s="21" t="s">
        <v>17</v>
      </c>
      <c r="D64" s="21" t="s">
        <v>18</v>
      </c>
      <c r="E64" s="22" t="n">
        <v>1</v>
      </c>
      <c r="F64" s="20" t="s">
        <v>152</v>
      </c>
      <c r="G64" s="23" t="n">
        <v>0</v>
      </c>
      <c r="H64" s="24" t="n">
        <v>770.75</v>
      </c>
      <c r="I64" s="24" t="n">
        <v>3083.01</v>
      </c>
      <c r="J64" s="25" t="n">
        <f aca="false">SUM(G64:I64)</f>
        <v>3853.76</v>
      </c>
      <c r="K64" s="26"/>
      <c r="L64" s="26"/>
      <c r="M64" s="26"/>
      <c r="N64" s="26"/>
      <c r="O64" s="26"/>
      <c r="P64" s="26"/>
      <c r="Q64" s="26"/>
      <c r="R64" s="28"/>
      <c r="S64" s="28"/>
      <c r="T64" s="28"/>
      <c r="U64" s="28"/>
      <c r="V64" s="28"/>
      <c r="W64" s="28"/>
      <c r="X64" s="28"/>
      <c r="Y64" s="28"/>
      <c r="Z64" s="28"/>
      <c r="AA64" s="10"/>
      <c r="AB64" s="10"/>
      <c r="AC64" s="10"/>
      <c r="AD64" s="10"/>
    </row>
    <row r="65" customFormat="false" ht="14.25" hidden="false" customHeight="true" outlineLevel="0" collapsed="false">
      <c r="A65" s="20" t="s">
        <v>153</v>
      </c>
      <c r="B65" s="21" t="s">
        <v>61</v>
      </c>
      <c r="C65" s="21" t="s">
        <v>17</v>
      </c>
      <c r="D65" s="21" t="s">
        <v>18</v>
      </c>
      <c r="E65" s="22" t="n">
        <v>1</v>
      </c>
      <c r="F65" s="20" t="s">
        <v>142</v>
      </c>
      <c r="G65" s="23" t="n">
        <v>0</v>
      </c>
      <c r="H65" s="24" t="n">
        <v>500.99</v>
      </c>
      <c r="I65" s="24" t="n">
        <v>2003.96</v>
      </c>
      <c r="J65" s="25" t="n">
        <f aca="false">SUM(G65:I65)</f>
        <v>2504.95</v>
      </c>
      <c r="K65" s="26"/>
      <c r="L65" s="26"/>
      <c r="M65" s="26"/>
      <c r="N65" s="26"/>
      <c r="O65" s="26"/>
      <c r="P65" s="26"/>
      <c r="Q65" s="26"/>
      <c r="R65" s="28"/>
      <c r="S65" s="28"/>
      <c r="T65" s="28"/>
      <c r="U65" s="28"/>
      <c r="V65" s="28"/>
      <c r="W65" s="28"/>
      <c r="X65" s="28"/>
      <c r="Y65" s="28"/>
      <c r="Z65" s="28"/>
      <c r="AA65" s="10"/>
      <c r="AB65" s="10"/>
      <c r="AC65" s="10"/>
      <c r="AD65" s="10"/>
    </row>
    <row r="66" customFormat="false" ht="14.25" hidden="false" customHeight="true" outlineLevel="0" collapsed="false">
      <c r="A66" s="20" t="s">
        <v>155</v>
      </c>
      <c r="B66" s="21" t="s">
        <v>61</v>
      </c>
      <c r="C66" s="21" t="s">
        <v>17</v>
      </c>
      <c r="D66" s="21" t="s">
        <v>18</v>
      </c>
      <c r="E66" s="22" t="n">
        <v>1</v>
      </c>
      <c r="F66" s="20" t="s">
        <v>156</v>
      </c>
      <c r="G66" s="23" t="n">
        <v>0</v>
      </c>
      <c r="H66" s="24" t="n">
        <v>500.99</v>
      </c>
      <c r="I66" s="24" t="n">
        <v>2003.96</v>
      </c>
      <c r="J66" s="25" t="n">
        <f aca="false">SUM(G66:I66)</f>
        <v>2504.95</v>
      </c>
      <c r="K66" s="26"/>
      <c r="L66" s="26"/>
      <c r="M66" s="26"/>
      <c r="N66" s="26"/>
      <c r="O66" s="26"/>
      <c r="P66" s="26"/>
      <c r="Q66" s="26"/>
      <c r="R66" s="28"/>
      <c r="S66" s="28"/>
      <c r="T66" s="28"/>
      <c r="U66" s="28"/>
      <c r="V66" s="28"/>
      <c r="W66" s="28"/>
      <c r="X66" s="28"/>
      <c r="Y66" s="28"/>
      <c r="Z66" s="28"/>
      <c r="AA66" s="10"/>
      <c r="AB66" s="10"/>
      <c r="AC66" s="10"/>
      <c r="AD66" s="10"/>
    </row>
    <row r="67" customFormat="false" ht="14.25" hidden="false" customHeight="true" outlineLevel="0" collapsed="false">
      <c r="A67" s="20" t="s">
        <v>157</v>
      </c>
      <c r="B67" s="37" t="s">
        <v>61</v>
      </c>
      <c r="C67" s="37" t="s">
        <v>17</v>
      </c>
      <c r="D67" s="37" t="s">
        <v>18</v>
      </c>
      <c r="E67" s="22" t="n">
        <v>1</v>
      </c>
      <c r="F67" s="20" t="s">
        <v>158</v>
      </c>
      <c r="G67" s="39" t="n">
        <v>0</v>
      </c>
      <c r="H67" s="40" t="n">
        <v>500.99</v>
      </c>
      <c r="I67" s="40" t="n">
        <v>2003.96</v>
      </c>
      <c r="J67" s="41" t="n">
        <f aca="false">SUM(G67:I67)</f>
        <v>2504.95</v>
      </c>
      <c r="K67" s="12"/>
      <c r="L67" s="12"/>
      <c r="M67" s="12"/>
      <c r="N67" s="12"/>
      <c r="O67" s="12"/>
      <c r="P67" s="12"/>
      <c r="Q67" s="12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</row>
    <row r="68" customFormat="false" ht="14.25" hidden="false" customHeight="true" outlineLevel="0" collapsed="false">
      <c r="A68" s="20" t="s">
        <v>159</v>
      </c>
      <c r="B68" s="21" t="s">
        <v>61</v>
      </c>
      <c r="C68" s="21" t="s">
        <v>17</v>
      </c>
      <c r="D68" s="21" t="s">
        <v>18</v>
      </c>
      <c r="E68" s="22" t="n">
        <v>1</v>
      </c>
      <c r="F68" s="20" t="s">
        <v>160</v>
      </c>
      <c r="G68" s="23" t="n">
        <v>0</v>
      </c>
      <c r="H68" s="24" t="n">
        <v>500.99</v>
      </c>
      <c r="I68" s="24" t="n">
        <v>2003.96</v>
      </c>
      <c r="J68" s="25" t="n">
        <f aca="false">SUM(G68:I68)</f>
        <v>2504.95</v>
      </c>
      <c r="K68" s="26"/>
      <c r="L68" s="26"/>
      <c r="M68" s="26"/>
      <c r="N68" s="26"/>
      <c r="O68" s="26"/>
      <c r="P68" s="26"/>
      <c r="Q68" s="26"/>
      <c r="R68" s="28"/>
      <c r="S68" s="28"/>
      <c r="T68" s="28"/>
      <c r="U68" s="28"/>
      <c r="V68" s="28"/>
      <c r="W68" s="28"/>
      <c r="X68" s="28"/>
      <c r="Y68" s="28"/>
      <c r="Z68" s="28"/>
      <c r="AA68" s="10"/>
      <c r="AB68" s="10"/>
      <c r="AC68" s="10"/>
      <c r="AD68" s="10"/>
    </row>
    <row r="69" customFormat="false" ht="14.25" hidden="false" customHeight="true" outlineLevel="0" collapsed="false">
      <c r="A69" s="20" t="s">
        <v>161</v>
      </c>
      <c r="B69" s="21" t="s">
        <v>61</v>
      </c>
      <c r="C69" s="21" t="s">
        <v>17</v>
      </c>
      <c r="D69" s="21" t="s">
        <v>18</v>
      </c>
      <c r="E69" s="22" t="n">
        <v>1</v>
      </c>
      <c r="F69" s="20" t="s">
        <v>162</v>
      </c>
      <c r="G69" s="23" t="n">
        <v>0</v>
      </c>
      <c r="H69" s="24" t="n">
        <v>500.99</v>
      </c>
      <c r="I69" s="24" t="n">
        <v>2003.96</v>
      </c>
      <c r="J69" s="25" t="n">
        <f aca="false">SUM(G69:I69)</f>
        <v>2504.95</v>
      </c>
      <c r="K69" s="26"/>
      <c r="L69" s="26"/>
      <c r="M69" s="26"/>
      <c r="N69" s="26"/>
      <c r="O69" s="26"/>
      <c r="P69" s="26"/>
      <c r="Q69" s="26"/>
      <c r="R69" s="28"/>
      <c r="S69" s="28"/>
      <c r="T69" s="28"/>
      <c r="U69" s="28"/>
      <c r="V69" s="28"/>
      <c r="W69" s="28"/>
      <c r="X69" s="28"/>
      <c r="Y69" s="28"/>
      <c r="Z69" s="28"/>
      <c r="AA69" s="10"/>
      <c r="AB69" s="10"/>
      <c r="AC69" s="10"/>
      <c r="AD69" s="10"/>
    </row>
    <row r="70" customFormat="false" ht="14.25" hidden="false" customHeight="true" outlineLevel="0" collapsed="false">
      <c r="A70" s="20" t="s">
        <v>159</v>
      </c>
      <c r="B70" s="21" t="s">
        <v>61</v>
      </c>
      <c r="C70" s="21" t="s">
        <v>17</v>
      </c>
      <c r="D70" s="21" t="s">
        <v>18</v>
      </c>
      <c r="E70" s="22" t="n">
        <v>1</v>
      </c>
      <c r="F70" s="20" t="s">
        <v>163</v>
      </c>
      <c r="G70" s="23" t="n">
        <v>0</v>
      </c>
      <c r="H70" s="24" t="n">
        <v>500.99</v>
      </c>
      <c r="I70" s="24" t="n">
        <v>2003.96</v>
      </c>
      <c r="J70" s="25" t="n">
        <f aca="false">SUM(G70:I70)</f>
        <v>2504.95</v>
      </c>
      <c r="K70" s="26"/>
      <c r="L70" s="26"/>
      <c r="M70" s="26"/>
      <c r="N70" s="26"/>
      <c r="O70" s="26"/>
      <c r="P70" s="26"/>
      <c r="Q70" s="26"/>
      <c r="R70" s="28"/>
      <c r="S70" s="28"/>
      <c r="T70" s="28"/>
      <c r="U70" s="28"/>
      <c r="V70" s="28"/>
      <c r="W70" s="28"/>
      <c r="X70" s="28"/>
      <c r="Y70" s="28"/>
      <c r="Z70" s="28"/>
      <c r="AA70" s="10"/>
      <c r="AB70" s="10"/>
      <c r="AC70" s="10"/>
      <c r="AD70" s="10"/>
    </row>
    <row r="71" customFormat="false" ht="14.25" hidden="false" customHeight="true" outlineLevel="0" collapsed="false">
      <c r="A71" s="20" t="s">
        <v>164</v>
      </c>
      <c r="B71" s="21" t="s">
        <v>61</v>
      </c>
      <c r="C71" s="21" t="s">
        <v>17</v>
      </c>
      <c r="D71" s="21" t="s">
        <v>18</v>
      </c>
      <c r="E71" s="22" t="n">
        <v>1</v>
      </c>
      <c r="F71" s="20" t="s">
        <v>165</v>
      </c>
      <c r="G71" s="23" t="n">
        <v>0</v>
      </c>
      <c r="H71" s="24" t="n">
        <v>500.99</v>
      </c>
      <c r="I71" s="24" t="n">
        <v>2003.96</v>
      </c>
      <c r="J71" s="25" t="n">
        <f aca="false">SUM(G71:I71)</f>
        <v>2504.95</v>
      </c>
      <c r="K71" s="26"/>
      <c r="L71" s="26"/>
      <c r="M71" s="26"/>
      <c r="N71" s="26"/>
      <c r="O71" s="26"/>
      <c r="P71" s="26"/>
      <c r="Q71" s="26"/>
      <c r="R71" s="28"/>
      <c r="S71" s="28"/>
      <c r="T71" s="28"/>
      <c r="U71" s="28"/>
      <c r="V71" s="28"/>
      <c r="W71" s="28"/>
      <c r="X71" s="28"/>
      <c r="Y71" s="28"/>
      <c r="Z71" s="28"/>
      <c r="AA71" s="10"/>
      <c r="AB71" s="10"/>
      <c r="AC71" s="10"/>
      <c r="AD71" s="10"/>
    </row>
    <row r="72" customFormat="false" ht="14.25" hidden="false" customHeight="true" outlineLevel="0" collapsed="false">
      <c r="A72" s="20" t="s">
        <v>153</v>
      </c>
      <c r="B72" s="21" t="s">
        <v>61</v>
      </c>
      <c r="C72" s="21" t="s">
        <v>17</v>
      </c>
      <c r="D72" s="21" t="s">
        <v>18</v>
      </c>
      <c r="E72" s="22" t="n">
        <v>1</v>
      </c>
      <c r="F72" s="29" t="s">
        <v>359</v>
      </c>
      <c r="G72" s="23" t="n">
        <v>0</v>
      </c>
      <c r="H72" s="24" t="n">
        <v>500.99</v>
      </c>
      <c r="I72" s="24" t="n">
        <v>2003.96</v>
      </c>
      <c r="J72" s="25" t="n">
        <f aca="false">SUM(G72:I72)</f>
        <v>2504.95</v>
      </c>
      <c r="K72" s="26"/>
      <c r="L72" s="26"/>
      <c r="M72" s="26"/>
      <c r="N72" s="26"/>
      <c r="O72" s="26"/>
      <c r="P72" s="26"/>
      <c r="Q72" s="26"/>
      <c r="R72" s="28"/>
      <c r="S72" s="28"/>
      <c r="T72" s="28"/>
      <c r="U72" s="28"/>
      <c r="V72" s="28"/>
      <c r="W72" s="28"/>
      <c r="X72" s="28"/>
      <c r="Y72" s="28"/>
      <c r="Z72" s="28"/>
      <c r="AA72" s="10"/>
      <c r="AB72" s="10"/>
      <c r="AC72" s="10"/>
      <c r="AD72" s="10"/>
    </row>
    <row r="73" customFormat="false" ht="14.25" hidden="false" customHeight="true" outlineLevel="0" collapsed="false">
      <c r="A73" s="20" t="s">
        <v>157</v>
      </c>
      <c r="B73" s="21" t="s">
        <v>61</v>
      </c>
      <c r="C73" s="21" t="s">
        <v>17</v>
      </c>
      <c r="D73" s="21" t="s">
        <v>18</v>
      </c>
      <c r="E73" s="22" t="n">
        <v>1</v>
      </c>
      <c r="F73" s="20" t="s">
        <v>167</v>
      </c>
      <c r="G73" s="23" t="n">
        <v>0</v>
      </c>
      <c r="H73" s="24" t="n">
        <v>500.99</v>
      </c>
      <c r="I73" s="24" t="n">
        <v>2003.96</v>
      </c>
      <c r="J73" s="25" t="n">
        <f aca="false">SUM(G73:I73)</f>
        <v>2504.95</v>
      </c>
      <c r="K73" s="26"/>
      <c r="L73" s="26"/>
      <c r="M73" s="26"/>
      <c r="N73" s="26"/>
      <c r="O73" s="26"/>
      <c r="P73" s="26"/>
      <c r="Q73" s="26"/>
      <c r="R73" s="28"/>
      <c r="S73" s="28"/>
      <c r="T73" s="28"/>
      <c r="U73" s="28"/>
      <c r="V73" s="28"/>
      <c r="W73" s="28"/>
      <c r="X73" s="28"/>
      <c r="Y73" s="28"/>
      <c r="Z73" s="28"/>
      <c r="AA73" s="10"/>
      <c r="AB73" s="10"/>
      <c r="AC73" s="10"/>
      <c r="AD73" s="10"/>
    </row>
    <row r="74" customFormat="false" ht="14.25" hidden="false" customHeight="true" outlineLevel="0" collapsed="false">
      <c r="A74" s="20" t="s">
        <v>157</v>
      </c>
      <c r="B74" s="21" t="s">
        <v>61</v>
      </c>
      <c r="C74" s="21" t="s">
        <v>17</v>
      </c>
      <c r="D74" s="21" t="s">
        <v>18</v>
      </c>
      <c r="E74" s="22" t="n">
        <v>1</v>
      </c>
      <c r="F74" s="20" t="s">
        <v>168</v>
      </c>
      <c r="G74" s="23" t="n">
        <v>0</v>
      </c>
      <c r="H74" s="24" t="n">
        <v>500.99</v>
      </c>
      <c r="I74" s="24" t="n">
        <v>2003.96</v>
      </c>
      <c r="J74" s="25" t="n">
        <f aca="false">SUM(G74:I74)</f>
        <v>2504.95</v>
      </c>
      <c r="K74" s="26"/>
      <c r="L74" s="26"/>
      <c r="M74" s="26"/>
      <c r="N74" s="26"/>
      <c r="O74" s="26"/>
      <c r="P74" s="26"/>
      <c r="Q74" s="26"/>
      <c r="R74" s="28"/>
      <c r="S74" s="28"/>
      <c r="T74" s="28"/>
      <c r="U74" s="28"/>
      <c r="V74" s="28"/>
      <c r="W74" s="28"/>
      <c r="X74" s="28"/>
      <c r="Y74" s="28"/>
      <c r="Z74" s="28"/>
      <c r="AA74" s="10"/>
      <c r="AB74" s="10"/>
      <c r="AC74" s="10"/>
      <c r="AD74" s="10"/>
    </row>
    <row r="75" customFormat="false" ht="14.25" hidden="false" customHeight="true" outlineLevel="0" collapsed="false">
      <c r="A75" s="20" t="s">
        <v>169</v>
      </c>
      <c r="B75" s="21" t="s">
        <v>61</v>
      </c>
      <c r="C75" s="21" t="s">
        <v>17</v>
      </c>
      <c r="D75" s="21" t="s">
        <v>18</v>
      </c>
      <c r="E75" s="22" t="n">
        <v>1</v>
      </c>
      <c r="F75" s="20" t="s">
        <v>170</v>
      </c>
      <c r="G75" s="23" t="n">
        <v>0</v>
      </c>
      <c r="H75" s="24" t="n">
        <v>500.99</v>
      </c>
      <c r="I75" s="24" t="n">
        <v>2003.96</v>
      </c>
      <c r="J75" s="25" t="n">
        <f aca="false">SUM(G75:I75)</f>
        <v>2504.95</v>
      </c>
      <c r="K75" s="26"/>
      <c r="L75" s="26"/>
      <c r="M75" s="26"/>
      <c r="N75" s="26"/>
      <c r="O75" s="26"/>
      <c r="P75" s="26"/>
      <c r="Q75" s="26"/>
      <c r="R75" s="28"/>
      <c r="S75" s="28"/>
      <c r="T75" s="28"/>
      <c r="U75" s="28"/>
      <c r="V75" s="28"/>
      <c r="W75" s="28"/>
      <c r="X75" s="28"/>
      <c r="Y75" s="28"/>
      <c r="Z75" s="28"/>
      <c r="AA75" s="10"/>
      <c r="AB75" s="10"/>
      <c r="AC75" s="10"/>
      <c r="AD75" s="10"/>
    </row>
    <row r="76" customFormat="false" ht="14.25" hidden="false" customHeight="true" outlineLevel="0" collapsed="false">
      <c r="A76" s="20" t="s">
        <v>102</v>
      </c>
      <c r="B76" s="21" t="s">
        <v>65</v>
      </c>
      <c r="C76" s="21" t="s">
        <v>17</v>
      </c>
      <c r="D76" s="21" t="s">
        <v>18</v>
      </c>
      <c r="E76" s="87" t="n">
        <v>1</v>
      </c>
      <c r="F76" s="20" t="s">
        <v>171</v>
      </c>
      <c r="G76" s="23" t="n">
        <v>0</v>
      </c>
      <c r="H76" s="24" t="n">
        <v>269.76</v>
      </c>
      <c r="I76" s="24" t="n">
        <v>1079.06</v>
      </c>
      <c r="J76" s="25" t="n">
        <f aca="false">SUM(G76:I76)</f>
        <v>1348.82</v>
      </c>
      <c r="K76" s="26"/>
      <c r="L76" s="26"/>
      <c r="M76" s="26"/>
      <c r="N76" s="26"/>
      <c r="O76" s="26"/>
      <c r="P76" s="26"/>
      <c r="Q76" s="26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</row>
    <row r="77" customFormat="false" ht="14.25" hidden="false" customHeight="true" outlineLevel="0" collapsed="false">
      <c r="A77" s="20" t="s">
        <v>177</v>
      </c>
      <c r="B77" s="37" t="s">
        <v>65</v>
      </c>
      <c r="C77" s="37" t="s">
        <v>17</v>
      </c>
      <c r="D77" s="37" t="s">
        <v>18</v>
      </c>
      <c r="E77" s="87" t="n">
        <v>1</v>
      </c>
      <c r="F77" s="20" t="s">
        <v>154</v>
      </c>
      <c r="G77" s="39" t="n">
        <v>0</v>
      </c>
      <c r="H77" s="40" t="n">
        <v>269.76</v>
      </c>
      <c r="I77" s="40" t="n">
        <v>1079.06</v>
      </c>
      <c r="J77" s="41" t="n">
        <f aca="false">SUM(G77:I77)</f>
        <v>1348.82</v>
      </c>
      <c r="K77" s="26"/>
      <c r="L77" s="26"/>
      <c r="M77" s="26"/>
      <c r="N77" s="26"/>
      <c r="O77" s="26"/>
      <c r="P77" s="26"/>
      <c r="Q77" s="26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</row>
    <row r="78" customFormat="false" ht="14.25" hidden="false" customHeight="true" outlineLevel="0" collapsed="false">
      <c r="A78" s="20" t="s">
        <v>177</v>
      </c>
      <c r="B78" s="21" t="s">
        <v>65</v>
      </c>
      <c r="C78" s="21" t="s">
        <v>17</v>
      </c>
      <c r="D78" s="21" t="s">
        <v>18</v>
      </c>
      <c r="E78" s="22" t="n">
        <v>1</v>
      </c>
      <c r="F78" s="20" t="s">
        <v>362</v>
      </c>
      <c r="G78" s="23" t="n">
        <v>0</v>
      </c>
      <c r="H78" s="24" t="n">
        <v>269.76</v>
      </c>
      <c r="I78" s="24" t="n">
        <v>1079.06</v>
      </c>
      <c r="J78" s="25" t="n">
        <f aca="false">SUM(G78:I78)</f>
        <v>1348.82</v>
      </c>
      <c r="K78" s="26"/>
      <c r="L78" s="26"/>
      <c r="M78" s="26"/>
      <c r="N78" s="26"/>
      <c r="O78" s="26"/>
      <c r="P78" s="26"/>
      <c r="Q78" s="26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</row>
    <row r="79" customFormat="false" ht="14.25" hidden="false" customHeight="true" outlineLevel="0" collapsed="false">
      <c r="A79" s="20" t="s">
        <v>102</v>
      </c>
      <c r="B79" s="21" t="s">
        <v>65</v>
      </c>
      <c r="C79" s="21" t="s">
        <v>17</v>
      </c>
      <c r="D79" s="21" t="s">
        <v>18</v>
      </c>
      <c r="E79" s="22" t="n">
        <v>1</v>
      </c>
      <c r="F79" s="20" t="s">
        <v>176</v>
      </c>
      <c r="G79" s="23" t="n">
        <v>0</v>
      </c>
      <c r="H79" s="24" t="n">
        <v>269.76</v>
      </c>
      <c r="I79" s="24" t="n">
        <v>1079.06</v>
      </c>
      <c r="J79" s="25" t="n">
        <f aca="false">SUM(G79:I79)</f>
        <v>1348.82</v>
      </c>
      <c r="K79" s="26"/>
      <c r="L79" s="26"/>
      <c r="M79" s="26"/>
      <c r="N79" s="26"/>
      <c r="O79" s="26"/>
      <c r="P79" s="26"/>
      <c r="Q79" s="26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</row>
    <row r="80" customFormat="false" ht="14.25" hidden="false" customHeight="true" outlineLevel="0" collapsed="false">
      <c r="A80" s="20" t="s">
        <v>177</v>
      </c>
      <c r="B80" s="37" t="s">
        <v>65</v>
      </c>
      <c r="C80" s="37" t="s">
        <v>17</v>
      </c>
      <c r="D80" s="37" t="s">
        <v>18</v>
      </c>
      <c r="E80" s="87" t="n">
        <v>1</v>
      </c>
      <c r="F80" s="20" t="s">
        <v>178</v>
      </c>
      <c r="G80" s="39" t="n">
        <v>0</v>
      </c>
      <c r="H80" s="40" t="n">
        <v>269.76</v>
      </c>
      <c r="I80" s="40" t="n">
        <v>1079.06</v>
      </c>
      <c r="J80" s="108" t="n">
        <f aca="false">SUM(G80:I80)</f>
        <v>1348.82</v>
      </c>
      <c r="K80" s="26"/>
      <c r="L80" s="26"/>
      <c r="M80" s="26"/>
      <c r="N80" s="26"/>
      <c r="O80" s="26"/>
      <c r="P80" s="26"/>
      <c r="Q80" s="26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</row>
    <row r="81" customFormat="false" ht="14.25" hidden="false" customHeight="true" outlineLevel="0" collapsed="false">
      <c r="A81" s="20" t="s">
        <v>177</v>
      </c>
      <c r="B81" s="37" t="s">
        <v>65</v>
      </c>
      <c r="C81" s="37" t="s">
        <v>17</v>
      </c>
      <c r="D81" s="37" t="s">
        <v>18</v>
      </c>
      <c r="E81" s="87" t="n">
        <v>1</v>
      </c>
      <c r="F81" s="20" t="s">
        <v>179</v>
      </c>
      <c r="G81" s="39" t="n">
        <v>0</v>
      </c>
      <c r="H81" s="40" t="n">
        <v>269.76</v>
      </c>
      <c r="I81" s="40" t="n">
        <v>1079.06</v>
      </c>
      <c r="J81" s="108" t="n">
        <f aca="false">SUM(G81:I81)</f>
        <v>1348.82</v>
      </c>
      <c r="K81" s="26"/>
      <c r="L81" s="26"/>
      <c r="M81" s="26"/>
      <c r="N81" s="26"/>
      <c r="O81" s="26"/>
      <c r="P81" s="26"/>
      <c r="Q81" s="26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</row>
    <row r="82" customFormat="false" ht="14.25" hidden="false" customHeight="true" outlineLevel="0" collapsed="false">
      <c r="A82" s="20" t="s">
        <v>180</v>
      </c>
      <c r="B82" s="37" t="s">
        <v>65</v>
      </c>
      <c r="C82" s="37" t="s">
        <v>17</v>
      </c>
      <c r="D82" s="37" t="s">
        <v>18</v>
      </c>
      <c r="E82" s="87" t="n">
        <v>1</v>
      </c>
      <c r="F82" s="20" t="s">
        <v>181</v>
      </c>
      <c r="G82" s="39" t="n">
        <v>0</v>
      </c>
      <c r="H82" s="40" t="n">
        <v>269.76</v>
      </c>
      <c r="I82" s="40" t="n">
        <v>1079.06</v>
      </c>
      <c r="J82" s="108" t="n">
        <f aca="false">SUM(G82:I82)</f>
        <v>1348.82</v>
      </c>
      <c r="K82" s="26"/>
      <c r="L82" s="26"/>
      <c r="M82" s="26"/>
      <c r="N82" s="26"/>
      <c r="O82" s="26"/>
      <c r="P82" s="26"/>
      <c r="Q82" s="26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</row>
    <row r="83" customFormat="false" ht="14.25" hidden="false" customHeight="true" outlineLevel="0" collapsed="false">
      <c r="A83" s="81" t="s">
        <v>64</v>
      </c>
      <c r="B83" s="82" t="s">
        <v>65</v>
      </c>
      <c r="C83" s="82" t="s">
        <v>17</v>
      </c>
      <c r="D83" s="82" t="s">
        <v>91</v>
      </c>
      <c r="E83" s="83" t="n">
        <v>1</v>
      </c>
      <c r="F83" s="81"/>
      <c r="G83" s="84" t="n">
        <v>0</v>
      </c>
      <c r="H83" s="40" t="n">
        <v>269.76</v>
      </c>
      <c r="I83" s="40" t="n">
        <v>1079.06</v>
      </c>
      <c r="J83" s="108" t="n">
        <f aca="false">SUM(G83:I83)</f>
        <v>1348.82</v>
      </c>
      <c r="K83" s="26"/>
      <c r="L83" s="26"/>
      <c r="M83" s="26"/>
      <c r="N83" s="26"/>
      <c r="O83" s="26"/>
      <c r="P83" s="26"/>
      <c r="Q83" s="26"/>
      <c r="R83" s="28"/>
      <c r="S83" s="28"/>
      <c r="T83" s="28"/>
      <c r="U83" s="28"/>
      <c r="V83" s="28"/>
      <c r="W83" s="28"/>
      <c r="X83" s="28"/>
      <c r="Y83" s="28"/>
      <c r="Z83" s="28"/>
      <c r="AA83" s="10"/>
      <c r="AB83" s="10"/>
      <c r="AC83" s="10"/>
      <c r="AD83" s="10"/>
    </row>
    <row r="84" customFormat="false" ht="14.25" hidden="false" customHeight="true" outlineLevel="0" collapsed="false">
      <c r="A84" s="81" t="s">
        <v>64</v>
      </c>
      <c r="B84" s="82" t="s">
        <v>65</v>
      </c>
      <c r="C84" s="82" t="s">
        <v>17</v>
      </c>
      <c r="D84" s="82" t="s">
        <v>91</v>
      </c>
      <c r="E84" s="83" t="n">
        <v>1</v>
      </c>
      <c r="F84" s="81"/>
      <c r="G84" s="84" t="n">
        <v>0</v>
      </c>
      <c r="H84" s="40" t="n">
        <v>269.76</v>
      </c>
      <c r="I84" s="40" t="n">
        <v>1079.06</v>
      </c>
      <c r="J84" s="108" t="n">
        <f aca="false">SUM(G84:I84)</f>
        <v>1348.82</v>
      </c>
      <c r="K84" s="26"/>
      <c r="L84" s="26"/>
      <c r="M84" s="26"/>
      <c r="N84" s="26"/>
      <c r="O84" s="26"/>
      <c r="P84" s="26"/>
      <c r="Q84" s="26"/>
      <c r="R84" s="28"/>
      <c r="S84" s="28"/>
      <c r="T84" s="28"/>
      <c r="U84" s="28"/>
      <c r="V84" s="28"/>
      <c r="W84" s="28"/>
      <c r="X84" s="28"/>
      <c r="Y84" s="28"/>
      <c r="Z84" s="28"/>
      <c r="AA84" s="10"/>
      <c r="AB84" s="10"/>
      <c r="AC84" s="10"/>
      <c r="AD84" s="10"/>
    </row>
    <row r="85" customFormat="false" ht="14.25" hidden="false" customHeight="true" outlineLevel="0" collapsed="false">
      <c r="A85" s="81" t="s">
        <v>64</v>
      </c>
      <c r="B85" s="82" t="s">
        <v>65</v>
      </c>
      <c r="C85" s="82" t="s">
        <v>17</v>
      </c>
      <c r="D85" s="82" t="s">
        <v>91</v>
      </c>
      <c r="E85" s="83" t="n">
        <v>1</v>
      </c>
      <c r="F85" s="81"/>
      <c r="G85" s="84" t="n">
        <v>0</v>
      </c>
      <c r="H85" s="40" t="n">
        <v>269.76</v>
      </c>
      <c r="I85" s="40" t="n">
        <v>1079.06</v>
      </c>
      <c r="J85" s="108" t="n">
        <f aca="false">SUM(G85:I85)</f>
        <v>1348.82</v>
      </c>
      <c r="K85" s="26"/>
      <c r="L85" s="26"/>
      <c r="M85" s="26"/>
      <c r="N85" s="26"/>
      <c r="O85" s="26"/>
      <c r="P85" s="26"/>
      <c r="Q85" s="26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</row>
    <row r="86" customFormat="false" ht="14.25" hidden="false" customHeight="true" outlineLevel="0" collapsed="false">
      <c r="A86" s="81" t="s">
        <v>64</v>
      </c>
      <c r="B86" s="82" t="s">
        <v>65</v>
      </c>
      <c r="C86" s="82" t="s">
        <v>17</v>
      </c>
      <c r="D86" s="82" t="s">
        <v>91</v>
      </c>
      <c r="E86" s="83" t="n">
        <v>1</v>
      </c>
      <c r="F86" s="81"/>
      <c r="G86" s="84" t="n">
        <v>0</v>
      </c>
      <c r="H86" s="40" t="n">
        <v>269.76</v>
      </c>
      <c r="I86" s="40" t="n">
        <v>1079.06</v>
      </c>
      <c r="J86" s="108" t="n">
        <f aca="false">SUM(G86:I86)</f>
        <v>1348.82</v>
      </c>
      <c r="K86" s="26"/>
      <c r="L86" s="26"/>
      <c r="M86" s="26"/>
      <c r="N86" s="26"/>
      <c r="O86" s="26"/>
      <c r="P86" s="26"/>
      <c r="Q86" s="26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</row>
    <row r="87" customFormat="false" ht="14.25" hidden="false" customHeight="true" outlineLevel="0" collapsed="false">
      <c r="A87" s="48" t="s">
        <v>195</v>
      </c>
      <c r="B87" s="48" t="s">
        <v>196</v>
      </c>
      <c r="C87" s="49" t="s">
        <v>197</v>
      </c>
      <c r="D87" s="49" t="s">
        <v>198</v>
      </c>
      <c r="E87" s="50" t="s">
        <v>199</v>
      </c>
      <c r="F87" s="51"/>
      <c r="G87" s="50" t="s">
        <v>200</v>
      </c>
      <c r="H87" s="50" t="s">
        <v>201</v>
      </c>
      <c r="I87" s="50" t="s">
        <v>202</v>
      </c>
      <c r="J87" s="50" t="s">
        <v>203</v>
      </c>
      <c r="K87" s="26"/>
      <c r="L87" s="26"/>
      <c r="M87" s="26"/>
      <c r="N87" s="26"/>
      <c r="O87" s="26"/>
      <c r="P87" s="26"/>
      <c r="Q87" s="26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</row>
    <row r="88" customFormat="false" ht="14.25" hidden="false" customHeight="true" outlineLevel="0" collapsed="false">
      <c r="A88" s="52" t="s">
        <v>204</v>
      </c>
      <c r="B88" s="53" t="s">
        <v>16</v>
      </c>
      <c r="C88" s="54" t="n">
        <f aca="false">SUMIFS($E$7:$E$86,$B$7:$B$86,"DAS",$D$7:$D$86,"&lt;&gt;VAGO")</f>
        <v>4</v>
      </c>
      <c r="D88" s="54" t="n">
        <f aca="false">SUMIFS($E$7:$E$86,$B$7:$B$86,"DAS",$D$7:$D$86,"VAGO")</f>
        <v>0</v>
      </c>
      <c r="E88" s="54" t="n">
        <f aca="false">C88+D88</f>
        <v>4</v>
      </c>
      <c r="F88" s="55"/>
      <c r="G88" s="25" t="n">
        <f aca="false">SUMIF($B$7:$B$86,"DAS",$G$7:$G$86)</f>
        <v>0</v>
      </c>
      <c r="H88" s="25" t="n">
        <f aca="false">SUMIF($B$7:$B$86,"DAS",$H$7:$H$86)</f>
        <v>6542.4</v>
      </c>
      <c r="I88" s="25" t="n">
        <f aca="false">SUMIF($B$7:$B$86,"DAS",$I$7:$I$86)</f>
        <v>38233.6</v>
      </c>
      <c r="J88" s="25" t="n">
        <f aca="false">SUMIF($B$7:$B$86,"DAS",$J$7:$J$86)</f>
        <v>44776</v>
      </c>
      <c r="K88" s="56"/>
      <c r="L88" s="56"/>
      <c r="M88" s="56"/>
      <c r="N88" s="56"/>
      <c r="O88" s="56"/>
      <c r="P88" s="56"/>
      <c r="Q88" s="56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</row>
    <row r="89" customFormat="false" ht="14.25" hidden="false" customHeight="true" outlineLevel="0" collapsed="false">
      <c r="A89" s="52" t="s">
        <v>205</v>
      </c>
      <c r="B89" s="53" t="s">
        <v>206</v>
      </c>
      <c r="C89" s="54" t="n">
        <f aca="false">SUMIFS($E$7:$E$86,$B$7:$B$86,"DAS-1",$D$7:$D$86,"&lt;&gt;VAGO")</f>
        <v>0</v>
      </c>
      <c r="D89" s="54" t="n">
        <f aca="false">SUMIFS($E$7:$E$86,$B$7:$B$86,"DAS-1",$D$7:$D$86,"VAGO")</f>
        <v>0</v>
      </c>
      <c r="E89" s="54" t="n">
        <f aca="false">C89+D89</f>
        <v>0</v>
      </c>
      <c r="F89" s="57"/>
      <c r="G89" s="25" t="n">
        <f aca="false">SUMIF($B$7:$B$86,"DAS-1",$G$7:$G$86)</f>
        <v>0</v>
      </c>
      <c r="H89" s="25" t="n">
        <f aca="false">SUMIF($B$7:$B$86,"DAS-1",$H$7:$H$86)</f>
        <v>0</v>
      </c>
      <c r="I89" s="25" t="n">
        <f aca="false">SUMIF($B$7:$B$86,"DAS-1",$I$7:$I$86)</f>
        <v>0</v>
      </c>
      <c r="J89" s="25" t="n">
        <f aca="false">SUMIF($B$7:$B$86,"DAS-1",$J$7:$J$86)</f>
        <v>0</v>
      </c>
      <c r="K89" s="56"/>
      <c r="L89" s="56"/>
      <c r="M89" s="56"/>
      <c r="N89" s="56"/>
      <c r="O89" s="56"/>
      <c r="P89" s="56"/>
      <c r="Q89" s="56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</row>
    <row r="90" customFormat="false" ht="14.25" hidden="false" customHeight="true" outlineLevel="0" collapsed="false">
      <c r="A90" s="52" t="s">
        <v>207</v>
      </c>
      <c r="B90" s="53" t="s">
        <v>34</v>
      </c>
      <c r="C90" s="54" t="n">
        <f aca="false">SUMIFS($E$7:$E$86,$B$7:$B$86,"DAS-2",$D$7:$D$86,"&lt;&gt;VAGO")</f>
        <v>6</v>
      </c>
      <c r="D90" s="54" t="n">
        <f aca="false">SUMIFS($E$7:$E$86,$B$7:$B$86,"DAS-2",$D$7:$D$86,"VAGO")</f>
        <v>0</v>
      </c>
      <c r="E90" s="54" t="n">
        <f aca="false">C90+D90</f>
        <v>6</v>
      </c>
      <c r="F90" s="57"/>
      <c r="G90" s="25" t="n">
        <f aca="false">SUMIF($B$7:$B$86,"DAS-2",$G$7:$G$86)</f>
        <v>0</v>
      </c>
      <c r="H90" s="25" t="n">
        <f aca="false">SUMIF($B$7:$B$86,"DAS-2",$H$7:$H$86)</f>
        <v>8478.25</v>
      </c>
      <c r="I90" s="25" t="n">
        <f aca="false">SUMIF($B$7:$B$86,"DAS-2",$I$7:$I$86)</f>
        <v>40695.72</v>
      </c>
      <c r="J90" s="25" t="n">
        <f aca="false">SUMIF($B$7:$B$86,"DAS-2",$J$7:$J$86)</f>
        <v>49173.97</v>
      </c>
      <c r="K90" s="56"/>
      <c r="L90" s="56"/>
      <c r="M90" s="56"/>
      <c r="N90" s="56"/>
      <c r="O90" s="56"/>
      <c r="P90" s="56"/>
      <c r="Q90" s="56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</row>
    <row r="91" customFormat="false" ht="14.25" hidden="false" customHeight="true" outlineLevel="0" collapsed="false">
      <c r="A91" s="52" t="s">
        <v>208</v>
      </c>
      <c r="B91" s="53" t="s">
        <v>209</v>
      </c>
      <c r="C91" s="54" t="n">
        <f aca="false">SUMIFS($E$7:$E$86,$B$7:$B$86,"DAS-3",$D$7:$D$86,"&lt;&gt;VAGO")</f>
        <v>0</v>
      </c>
      <c r="D91" s="54" t="n">
        <f aca="false">SUMIFS($E$7:$E$86,$B$7:$B$86,"DAS-3",$D$7:$D$86,"VAGO")</f>
        <v>0</v>
      </c>
      <c r="E91" s="54" t="n">
        <f aca="false">C91+D91</f>
        <v>0</v>
      </c>
      <c r="F91" s="57"/>
      <c r="G91" s="25" t="n">
        <f aca="false">SUMIF($B$7:$B$86,"DAS-3",$G$7:$G$86)</f>
        <v>0</v>
      </c>
      <c r="H91" s="25" t="n">
        <f aca="false">SUMIF($B$7:$B$86,"DAS-3",$H$7:$H$86)</f>
        <v>0</v>
      </c>
      <c r="I91" s="25" t="n">
        <f aca="false">SUMIF($B$7:$B$86,"DAS-3",$I$7:$I$86)</f>
        <v>0</v>
      </c>
      <c r="J91" s="25" t="n">
        <f aca="false">SUMIF($B$7:$B$86,"DAS-3",$J$7:$J$86)</f>
        <v>0</v>
      </c>
      <c r="K91" s="56"/>
      <c r="L91" s="56"/>
      <c r="M91" s="56"/>
      <c r="N91" s="56"/>
      <c r="O91" s="56"/>
      <c r="P91" s="56"/>
      <c r="Q91" s="56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</row>
    <row r="92" customFormat="false" ht="14.25" hidden="false" customHeight="true" outlineLevel="0" collapsed="false">
      <c r="A92" s="58" t="s">
        <v>210</v>
      </c>
      <c r="B92" s="53" t="s">
        <v>45</v>
      </c>
      <c r="C92" s="54" t="n">
        <f aca="false">SUMIFS($E$7:$E$86,$B$7:$B$86,"DAS-4",$D$7:$D$86,"&lt;&gt;VAGO")</f>
        <v>9</v>
      </c>
      <c r="D92" s="54" t="n">
        <f aca="false">SUMIFS($E$7:$E$86,$B$7:$B$86,"DAS-4",$D$7:$D$86,"VAGO")</f>
        <v>2</v>
      </c>
      <c r="E92" s="54" t="n">
        <f aca="false">C92+D92</f>
        <v>11</v>
      </c>
      <c r="F92" s="59"/>
      <c r="G92" s="25" t="n">
        <f aca="false">SUMIF($B$7:$B$86,"DAS-4",$G$7:$G$86)</f>
        <v>0</v>
      </c>
      <c r="H92" s="25" t="n">
        <f aca="false">SUMIF($B$7:$B$86,"DAS-4",$H$7:$H$86)</f>
        <v>10251.02</v>
      </c>
      <c r="I92" s="25" t="n">
        <f aca="false">SUMIF($B$7:$B$86,"DAS-4",$I$7:$I$86)</f>
        <v>56727.31</v>
      </c>
      <c r="J92" s="25" t="n">
        <f aca="false">SUMIF($B$7:$B$86,"DAS-4",$J$7:$J$86)</f>
        <v>66978.33</v>
      </c>
      <c r="K92" s="56"/>
      <c r="L92" s="56"/>
      <c r="M92" s="56"/>
      <c r="N92" s="56"/>
      <c r="O92" s="56"/>
      <c r="P92" s="56"/>
      <c r="Q92" s="56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</row>
    <row r="93" customFormat="false" ht="14.25" hidden="false" customHeight="true" outlineLevel="0" collapsed="false">
      <c r="A93" s="58" t="s">
        <v>211</v>
      </c>
      <c r="B93" s="53" t="s">
        <v>49</v>
      </c>
      <c r="C93" s="54" t="n">
        <f aca="false">SUMIFS($E$7:$E$86,$B$7:$B$86,"DAS-5",$D$7:$D$86,"&lt;&gt;VAGO")</f>
        <v>4</v>
      </c>
      <c r="D93" s="54" t="n">
        <f aca="false">SUMIFS($E$7:$E$86,$B$7:$B$86,"DAS-5",$D$7:$D$86,"VAGO")</f>
        <v>1</v>
      </c>
      <c r="E93" s="54" t="n">
        <f aca="false">C93+D93</f>
        <v>5</v>
      </c>
      <c r="F93" s="59"/>
      <c r="G93" s="25" t="n">
        <f aca="false">SUMIF($B$7:$B$86,"DAS-5",$G$7:$G$86)</f>
        <v>0</v>
      </c>
      <c r="H93" s="25" t="n">
        <f aca="false">SUMIF($B$7:$B$86,"DAS-5",$H$7:$H$86)</f>
        <v>5395.25</v>
      </c>
      <c r="I93" s="25" t="n">
        <f aca="false">SUMIF($B$7:$B$86,"DAS-5",$I$7:$I$86)</f>
        <v>21581.05</v>
      </c>
      <c r="J93" s="25" t="n">
        <f aca="false">SUMIF($B$7:$B$86,"DAS-5",$J$7:$J$86)</f>
        <v>26976.3</v>
      </c>
      <c r="K93" s="56"/>
      <c r="L93" s="56"/>
      <c r="M93" s="56"/>
      <c r="N93" s="56"/>
      <c r="O93" s="56"/>
      <c r="P93" s="56"/>
      <c r="Q93" s="56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</row>
    <row r="94" customFormat="false" ht="14.25" hidden="false" customHeight="true" outlineLevel="0" collapsed="false">
      <c r="A94" s="58" t="s">
        <v>212</v>
      </c>
      <c r="B94" s="53" t="s">
        <v>53</v>
      </c>
      <c r="C94" s="54" t="n">
        <f aca="false">SUMIFS($E$7:$E$86,$B$7:$B$86,"CAA-1",$D$7:$D$86,"&lt;&gt;VAGO")</f>
        <v>19</v>
      </c>
      <c r="D94" s="54" t="n">
        <f aca="false">SUMIFS($E$7:$E$86,$B$7:$B$86,"CAA-1",$D$7:$D$86,"VAGO")</f>
        <v>3</v>
      </c>
      <c r="E94" s="54" t="n">
        <f aca="false">C94+D94</f>
        <v>22</v>
      </c>
      <c r="F94" s="59"/>
      <c r="G94" s="25" t="n">
        <f aca="false">SUMIF($B$7:$B$86,"CAA-1",$G$7:$G$86)</f>
        <v>0</v>
      </c>
      <c r="H94" s="25" t="n">
        <f aca="false">SUMIF($B$7:$B$86,"CAA-1",$H$7:$H$86)</f>
        <v>20602.12</v>
      </c>
      <c r="I94" s="25" t="n">
        <f aca="false">SUMIF($B$7:$B$86,"CAA-1",$I$7:$I$86)</f>
        <v>82408.7</v>
      </c>
      <c r="J94" s="25" t="n">
        <f aca="false">SUMIF($B$7:$B$86,"CAA-1",$J$7:$J$86)</f>
        <v>103010.82</v>
      </c>
      <c r="K94" s="56"/>
      <c r="L94" s="56"/>
      <c r="M94" s="56"/>
      <c r="N94" s="56"/>
      <c r="O94" s="56"/>
      <c r="P94" s="56"/>
      <c r="Q94" s="56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</row>
    <row r="95" customFormat="false" ht="14.25" hidden="false" customHeight="true" outlineLevel="0" collapsed="false">
      <c r="A95" s="58" t="s">
        <v>213</v>
      </c>
      <c r="B95" s="53" t="s">
        <v>57</v>
      </c>
      <c r="C95" s="54" t="n">
        <f aca="false">SUMIFS($E$7:$E$86,$B$7:$B$86,"CAA-2",$D$7:$D$86,"&lt;&gt;VAGO")</f>
        <v>10</v>
      </c>
      <c r="D95" s="54" t="n">
        <f aca="false">SUMIFS($E$7:$E$86,$B$7:$B$86,"CAA-2",$D$7:$D$86,"VAGO")</f>
        <v>0</v>
      </c>
      <c r="E95" s="54" t="n">
        <f aca="false">C95+D95</f>
        <v>10</v>
      </c>
      <c r="F95" s="59"/>
      <c r="G95" s="25" t="n">
        <f aca="false">SUMIF($B$7:$B$86,"CAA-2",$G$7:$G$86)</f>
        <v>0</v>
      </c>
      <c r="H95" s="25" t="n">
        <f aca="false">SUMIF($B$7:$B$86,"CAA-2",$H$7:$H$86)</f>
        <v>6936.75</v>
      </c>
      <c r="I95" s="25" t="n">
        <f aca="false">SUMIF($B$7:$B$86,"CAA-2",$I$7:$I$86)</f>
        <v>30830.1</v>
      </c>
      <c r="J95" s="25" t="n">
        <f aca="false">SUMIF($B$7:$B$86,"CAA-2",$J$7:$J$86)</f>
        <v>37766.85</v>
      </c>
      <c r="K95" s="56"/>
      <c r="L95" s="56"/>
      <c r="M95" s="56"/>
      <c r="N95" s="56"/>
      <c r="O95" s="56"/>
      <c r="P95" s="56"/>
      <c r="Q95" s="56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</row>
    <row r="96" customFormat="false" ht="14.25" hidden="false" customHeight="true" outlineLevel="0" collapsed="false">
      <c r="A96" s="58" t="s">
        <v>214</v>
      </c>
      <c r="B96" s="53" t="s">
        <v>61</v>
      </c>
      <c r="C96" s="54" t="n">
        <f aca="false">SUMIFS($E$7:$E$86,$B$7:$B$86,"CAA-3",$D$7:$D$86,"&lt;&gt;VAGO")</f>
        <v>11</v>
      </c>
      <c r="D96" s="54" t="n">
        <f aca="false">SUMIFS($E$7:$E$86,$B$7:$B$86,"CAA-3",$D$7:$D$86,"VAGO")</f>
        <v>0</v>
      </c>
      <c r="E96" s="54" t="n">
        <f aca="false">C96+D96</f>
        <v>11</v>
      </c>
      <c r="F96" s="57"/>
      <c r="G96" s="25" t="n">
        <f aca="false">SUMIF($B$7:$B$86,"CAA-3",$G$7:$G$86)</f>
        <v>0</v>
      </c>
      <c r="H96" s="25" t="n">
        <f aca="false">SUMIF($B$7:$B$86,"CAA-3",$H$7:$H$86)</f>
        <v>5510.89</v>
      </c>
      <c r="I96" s="25" t="n">
        <f aca="false">SUMIF($B$7:$B$86,"CAA-3",$I$7:$I$86)</f>
        <v>22043.56</v>
      </c>
      <c r="J96" s="25" t="n">
        <f aca="false">SUMIF($B$7:$B$86,"CAA-3",$J$7:$J$86)</f>
        <v>27554.45</v>
      </c>
      <c r="K96" s="56"/>
      <c r="L96" s="56"/>
      <c r="M96" s="56"/>
      <c r="N96" s="56"/>
      <c r="O96" s="56"/>
      <c r="P96" s="56"/>
      <c r="Q96" s="56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</row>
    <row r="97" customFormat="false" ht="14.25" hidden="false" customHeight="true" outlineLevel="0" collapsed="false">
      <c r="A97" s="58" t="s">
        <v>215</v>
      </c>
      <c r="B97" s="53" t="s">
        <v>216</v>
      </c>
      <c r="C97" s="54" t="n">
        <f aca="false">SUMIFS($E$7:$E$86,$B$7:$B$86,"CAA-4",$D$7:$D$86,"&lt;&gt;VAGO")</f>
        <v>0</v>
      </c>
      <c r="D97" s="54" t="n">
        <f aca="false">SUMIFS($E$7:$E$86,$B$7:$B$86,"CAA-4",$D$7:$D$86,"VAGO")</f>
        <v>0</v>
      </c>
      <c r="E97" s="54" t="n">
        <f aca="false">C97+D97</f>
        <v>0</v>
      </c>
      <c r="F97" s="57"/>
      <c r="G97" s="25" t="n">
        <f aca="false">SUMIF($B$7:$B$86,"CAA-4",$G$7:$G$86)</f>
        <v>0</v>
      </c>
      <c r="H97" s="25" t="n">
        <f aca="false">SUMIF($B$7:$B$86,"CAA-4",$H$7:$H$86)</f>
        <v>0</v>
      </c>
      <c r="I97" s="25" t="n">
        <f aca="false">SUMIF($B$7:$B$86,"CAA-4",$I$7:$I$86)</f>
        <v>0</v>
      </c>
      <c r="J97" s="25" t="n">
        <f aca="false">SUMIF($B$7:$B$86,"CAA-4",$J$7:$J$86)</f>
        <v>0</v>
      </c>
      <c r="K97" s="56"/>
      <c r="L97" s="56"/>
      <c r="M97" s="56"/>
      <c r="N97" s="56"/>
      <c r="O97" s="56"/>
      <c r="P97" s="56"/>
      <c r="Q97" s="56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</row>
    <row r="98" customFormat="false" ht="14.25" hidden="false" customHeight="true" outlineLevel="0" collapsed="false">
      <c r="A98" s="58" t="s">
        <v>217</v>
      </c>
      <c r="B98" s="53" t="s">
        <v>65</v>
      </c>
      <c r="C98" s="54" t="n">
        <f aca="false">SUMIFS($E$7:$E$86,$B$7:$B$86,"CAA-5",$D$7:$D$86,"&lt;&gt;VAGO")</f>
        <v>7</v>
      </c>
      <c r="D98" s="54" t="n">
        <f aca="false">SUMIFS($E$7:$E$86,$B$7:$B$86,"CAA-5",$D$7:$D$86,"VAGO")</f>
        <v>4</v>
      </c>
      <c r="E98" s="54" t="n">
        <f aca="false">C98+D98</f>
        <v>11</v>
      </c>
      <c r="F98" s="57"/>
      <c r="G98" s="25" t="n">
        <f aca="false">SUMIF($B$7:$B$86,"CAA-5",$G$7:$G$86)</f>
        <v>0</v>
      </c>
      <c r="H98" s="25" t="n">
        <f aca="false">SUMIF($B$7:$B$86,"CAA-5",$H$7:$H$86)</f>
        <v>2967.36</v>
      </c>
      <c r="I98" s="25" t="n">
        <f aca="false">SUMIF($B$7:$B$86,"CAA-5",$I$7:$I$86)</f>
        <v>11869.66</v>
      </c>
      <c r="J98" s="25" t="n">
        <f aca="false">SUMIF($B$7:$B$86,"CAA-5",$J$7:$J$86)</f>
        <v>14837.02</v>
      </c>
      <c r="K98" s="56"/>
      <c r="L98" s="56"/>
      <c r="M98" s="56"/>
      <c r="N98" s="56"/>
      <c r="O98" s="56"/>
      <c r="P98" s="56"/>
      <c r="Q98" s="56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</row>
    <row r="99" customFormat="false" ht="14.25" hidden="false" customHeight="true" outlineLevel="0" collapsed="false">
      <c r="A99" s="60" t="s">
        <v>218</v>
      </c>
      <c r="B99" s="61"/>
      <c r="C99" s="50" t="n">
        <f aca="false">SUM(C88:C98)</f>
        <v>70</v>
      </c>
      <c r="D99" s="50" t="n">
        <f aca="false">SUM(D88:D98)</f>
        <v>10</v>
      </c>
      <c r="E99" s="50" t="n">
        <f aca="false">SUM(E88:E98)</f>
        <v>80</v>
      </c>
      <c r="F99" s="61"/>
      <c r="G99" s="62" t="n">
        <f aca="false">SUM(G88:G98)</f>
        <v>0</v>
      </c>
      <c r="H99" s="62" t="n">
        <f aca="false">SUM(H88:H98)</f>
        <v>66684.04</v>
      </c>
      <c r="I99" s="62" t="n">
        <f aca="false">SUM(I88:I98)</f>
        <v>304389.7</v>
      </c>
      <c r="J99" s="62" t="n">
        <f aca="false">SUM(J88:J98)</f>
        <v>371073.74</v>
      </c>
      <c r="K99" s="56"/>
      <c r="L99" s="56"/>
      <c r="M99" s="56"/>
      <c r="N99" s="56"/>
      <c r="O99" s="56"/>
      <c r="P99" s="56"/>
      <c r="Q99" s="56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</row>
    <row r="100" customFormat="false" ht="45.75" hidden="false" customHeight="true" outlineLevel="0" collapsed="false">
      <c r="A100" s="56"/>
      <c r="B100" s="56"/>
      <c r="C100" s="56"/>
      <c r="D100" s="56"/>
      <c r="E100" s="56"/>
      <c r="F100" s="56"/>
      <c r="G100" s="56"/>
      <c r="H100" s="26"/>
      <c r="I100" s="26"/>
      <c r="J100" s="63"/>
      <c r="K100" s="56"/>
      <c r="L100" s="56"/>
      <c r="M100" s="56"/>
      <c r="N100" s="56"/>
      <c r="O100" s="56"/>
      <c r="P100" s="56"/>
      <c r="Q100" s="56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</row>
    <row r="101" customFormat="false" ht="15" hidden="false" customHeight="true" outlineLevel="0" collapsed="false">
      <c r="A101" s="11" t="s">
        <v>219</v>
      </c>
      <c r="B101" s="11"/>
      <c r="C101" s="11"/>
      <c r="D101" s="11"/>
      <c r="E101" s="11"/>
      <c r="F101" s="11"/>
      <c r="G101" s="11"/>
      <c r="H101" s="11"/>
      <c r="I101" s="11"/>
      <c r="J101" s="56"/>
      <c r="K101" s="12"/>
      <c r="L101" s="56"/>
      <c r="M101" s="56"/>
      <c r="N101" s="56"/>
      <c r="O101" s="56"/>
      <c r="P101" s="56"/>
      <c r="Q101" s="56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</row>
    <row r="102" customFormat="false" ht="14.25" hidden="false" customHeight="true" outlineLevel="0" collapsed="false">
      <c r="A102" s="11" t="s">
        <v>220</v>
      </c>
      <c r="B102" s="11" t="s">
        <v>221</v>
      </c>
      <c r="C102" s="11" t="s">
        <v>222</v>
      </c>
      <c r="D102" s="11" t="s">
        <v>223</v>
      </c>
      <c r="E102" s="11" t="s">
        <v>224</v>
      </c>
      <c r="F102" s="11" t="s">
        <v>225</v>
      </c>
      <c r="G102" s="11" t="s">
        <v>226</v>
      </c>
      <c r="H102" s="11" t="s">
        <v>227</v>
      </c>
      <c r="I102" s="11" t="s">
        <v>228</v>
      </c>
      <c r="J102" s="64"/>
      <c r="K102" s="12"/>
      <c r="L102" s="64"/>
      <c r="M102" s="64"/>
      <c r="N102" s="64"/>
      <c r="O102" s="64"/>
      <c r="P102" s="64"/>
      <c r="Q102" s="64"/>
      <c r="R102" s="19"/>
      <c r="S102" s="19"/>
      <c r="T102" s="19"/>
      <c r="U102" s="19"/>
      <c r="V102" s="19"/>
      <c r="W102" s="19"/>
      <c r="X102" s="19"/>
      <c r="Y102" s="19"/>
      <c r="Z102" s="19"/>
      <c r="AA102" s="19"/>
      <c r="AB102" s="19"/>
      <c r="AC102" s="19"/>
      <c r="AD102" s="19"/>
    </row>
    <row r="103" customFormat="false" ht="14.25" hidden="false" customHeight="true" outlineLevel="0" collapsed="false">
      <c r="A103" s="65"/>
      <c r="B103" s="37"/>
      <c r="C103" s="21"/>
      <c r="D103" s="21"/>
      <c r="E103" s="53" t="n">
        <v>0</v>
      </c>
      <c r="F103" s="66"/>
      <c r="G103" s="24" t="n">
        <v>0</v>
      </c>
      <c r="H103" s="24" t="n">
        <v>0</v>
      </c>
      <c r="I103" s="25" t="n">
        <f aca="false">SUM(G103:H103)</f>
        <v>0</v>
      </c>
      <c r="J103" s="56"/>
      <c r="K103" s="26"/>
      <c r="L103" s="26"/>
      <c r="M103" s="26"/>
      <c r="N103" s="26"/>
      <c r="O103" s="26"/>
      <c r="P103" s="26"/>
      <c r="Q103" s="26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</row>
    <row r="104" customFormat="false" ht="14.25" hidden="false" customHeight="true" outlineLevel="0" collapsed="false">
      <c r="A104" s="65"/>
      <c r="B104" s="37"/>
      <c r="C104" s="21"/>
      <c r="D104" s="21"/>
      <c r="E104" s="53" t="n">
        <v>0</v>
      </c>
      <c r="F104" s="66"/>
      <c r="G104" s="24" t="n">
        <v>0</v>
      </c>
      <c r="H104" s="24" t="n">
        <v>0</v>
      </c>
      <c r="I104" s="25" t="n">
        <f aca="false">SUM(G104:H104)</f>
        <v>0</v>
      </c>
      <c r="J104" s="56"/>
      <c r="K104" s="26"/>
      <c r="L104" s="26"/>
      <c r="M104" s="26"/>
      <c r="N104" s="26"/>
      <c r="O104" s="26"/>
      <c r="P104" s="26"/>
      <c r="Q104" s="26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</row>
    <row r="105" customFormat="false" ht="14.25" hidden="false" customHeight="true" outlineLevel="0" collapsed="false">
      <c r="A105" s="65"/>
      <c r="B105" s="37"/>
      <c r="C105" s="21"/>
      <c r="D105" s="21"/>
      <c r="E105" s="53" t="n">
        <v>0</v>
      </c>
      <c r="F105" s="65"/>
      <c r="G105" s="24" t="n">
        <v>0</v>
      </c>
      <c r="H105" s="24" t="n">
        <v>0</v>
      </c>
      <c r="I105" s="25" t="n">
        <f aca="false">SUM(G105:H105)</f>
        <v>0</v>
      </c>
      <c r="J105" s="56"/>
      <c r="K105" s="26"/>
      <c r="L105" s="26"/>
      <c r="M105" s="26"/>
      <c r="N105" s="26"/>
      <c r="O105" s="26"/>
      <c r="P105" s="26"/>
      <c r="Q105" s="26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</row>
    <row r="106" customFormat="false" ht="14.25" hidden="false" customHeight="true" outlineLevel="0" collapsed="false">
      <c r="A106" s="65"/>
      <c r="B106" s="37"/>
      <c r="C106" s="21"/>
      <c r="D106" s="21"/>
      <c r="E106" s="53" t="n">
        <v>0</v>
      </c>
      <c r="F106" s="65"/>
      <c r="G106" s="24" t="n">
        <v>0</v>
      </c>
      <c r="H106" s="24" t="n">
        <v>0</v>
      </c>
      <c r="I106" s="25" t="n">
        <f aca="false">SUM(G106:H106)</f>
        <v>0</v>
      </c>
      <c r="J106" s="56"/>
      <c r="K106" s="26"/>
      <c r="L106" s="26"/>
      <c r="M106" s="26"/>
      <c r="N106" s="26"/>
      <c r="O106" s="26"/>
      <c r="P106" s="26"/>
      <c r="Q106" s="26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</row>
    <row r="107" customFormat="false" ht="14.25" hidden="false" customHeight="true" outlineLevel="0" collapsed="false">
      <c r="A107" s="65"/>
      <c r="B107" s="37"/>
      <c r="C107" s="21"/>
      <c r="D107" s="21"/>
      <c r="E107" s="53" t="n">
        <v>0</v>
      </c>
      <c r="F107" s="65"/>
      <c r="G107" s="24" t="n">
        <v>0</v>
      </c>
      <c r="H107" s="24" t="n">
        <v>0</v>
      </c>
      <c r="I107" s="25" t="n">
        <f aca="false">SUM(G107:H107)</f>
        <v>0</v>
      </c>
      <c r="J107" s="56"/>
      <c r="K107" s="26"/>
      <c r="L107" s="26"/>
      <c r="M107" s="26"/>
      <c r="N107" s="26"/>
      <c r="O107" s="26"/>
      <c r="P107" s="26"/>
      <c r="Q107" s="26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</row>
    <row r="108" customFormat="false" ht="14.25" hidden="false" customHeight="true" outlineLevel="0" collapsed="false">
      <c r="A108" s="65"/>
      <c r="B108" s="37"/>
      <c r="C108" s="21"/>
      <c r="D108" s="21"/>
      <c r="E108" s="53" t="n">
        <v>0</v>
      </c>
      <c r="F108" s="65"/>
      <c r="G108" s="24" t="n">
        <v>0</v>
      </c>
      <c r="H108" s="24" t="n">
        <v>0</v>
      </c>
      <c r="I108" s="25" t="n">
        <f aca="false">SUM(G108:H108)</f>
        <v>0</v>
      </c>
      <c r="J108" s="56"/>
      <c r="K108" s="26"/>
      <c r="L108" s="26"/>
      <c r="M108" s="26"/>
      <c r="N108" s="26"/>
      <c r="O108" s="26"/>
      <c r="P108" s="26"/>
      <c r="Q108" s="26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</row>
    <row r="109" customFormat="false" ht="14.25" hidden="false" customHeight="true" outlineLevel="0" collapsed="false">
      <c r="A109" s="65"/>
      <c r="B109" s="37"/>
      <c r="C109" s="21"/>
      <c r="D109" s="21"/>
      <c r="E109" s="53" t="n">
        <v>0</v>
      </c>
      <c r="F109" s="65"/>
      <c r="G109" s="24" t="n">
        <v>0</v>
      </c>
      <c r="H109" s="24" t="n">
        <v>0</v>
      </c>
      <c r="I109" s="25" t="n">
        <f aca="false">SUM(G109:H109)</f>
        <v>0</v>
      </c>
      <c r="J109" s="56"/>
      <c r="K109" s="26"/>
      <c r="L109" s="26"/>
      <c r="M109" s="26"/>
      <c r="N109" s="26"/>
      <c r="O109" s="26"/>
      <c r="P109" s="26"/>
      <c r="Q109" s="26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</row>
    <row r="110" customFormat="false" ht="14.25" hidden="false" customHeight="true" outlineLevel="0" collapsed="false">
      <c r="A110" s="65"/>
      <c r="B110" s="37"/>
      <c r="C110" s="21"/>
      <c r="D110" s="21"/>
      <c r="E110" s="53" t="n">
        <v>0</v>
      </c>
      <c r="F110" s="65"/>
      <c r="G110" s="24" t="n">
        <v>0</v>
      </c>
      <c r="H110" s="24" t="n">
        <v>0</v>
      </c>
      <c r="I110" s="25" t="n">
        <f aca="false">SUM(G110:H110)</f>
        <v>0</v>
      </c>
      <c r="J110" s="56"/>
      <c r="K110" s="26"/>
      <c r="L110" s="26"/>
      <c r="M110" s="26"/>
      <c r="N110" s="26"/>
      <c r="O110" s="26"/>
      <c r="P110" s="26"/>
      <c r="Q110" s="26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</row>
    <row r="111" customFormat="false" ht="14.25" hidden="false" customHeight="true" outlineLevel="0" collapsed="false">
      <c r="A111" s="65"/>
      <c r="B111" s="37"/>
      <c r="C111" s="21"/>
      <c r="D111" s="21"/>
      <c r="E111" s="53" t="n">
        <v>0</v>
      </c>
      <c r="F111" s="65"/>
      <c r="G111" s="24" t="n">
        <v>0</v>
      </c>
      <c r="H111" s="24" t="n">
        <v>0</v>
      </c>
      <c r="I111" s="25" t="n">
        <f aca="false">SUM(G111:H111)</f>
        <v>0</v>
      </c>
      <c r="J111" s="56"/>
      <c r="K111" s="26"/>
      <c r="L111" s="26"/>
      <c r="M111" s="26"/>
      <c r="N111" s="26"/>
      <c r="O111" s="26"/>
      <c r="P111" s="26"/>
      <c r="Q111" s="26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</row>
    <row r="112" customFormat="false" ht="14.25" hidden="false" customHeight="true" outlineLevel="0" collapsed="false">
      <c r="A112" s="65"/>
      <c r="B112" s="37"/>
      <c r="C112" s="21"/>
      <c r="D112" s="21"/>
      <c r="E112" s="53" t="n">
        <v>0</v>
      </c>
      <c r="F112" s="65"/>
      <c r="G112" s="24" t="n">
        <v>0</v>
      </c>
      <c r="H112" s="24" t="n">
        <v>0</v>
      </c>
      <c r="I112" s="25" t="n">
        <f aca="false">SUM(G112:H112)</f>
        <v>0</v>
      </c>
      <c r="J112" s="56"/>
      <c r="K112" s="26"/>
      <c r="L112" s="26"/>
      <c r="M112" s="26"/>
      <c r="N112" s="26"/>
      <c r="O112" s="26"/>
      <c r="P112" s="26"/>
      <c r="Q112" s="26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</row>
    <row r="113" customFormat="false" ht="14.25" hidden="false" customHeight="true" outlineLevel="0" collapsed="false">
      <c r="A113" s="60" t="s">
        <v>229</v>
      </c>
      <c r="B113" s="60" t="s">
        <v>230</v>
      </c>
      <c r="C113" s="50" t="s">
        <v>231</v>
      </c>
      <c r="D113" s="50" t="s">
        <v>232</v>
      </c>
      <c r="E113" s="50" t="s">
        <v>233</v>
      </c>
      <c r="F113" s="67"/>
      <c r="G113" s="50" t="s">
        <v>234</v>
      </c>
      <c r="H113" s="50" t="s">
        <v>235</v>
      </c>
      <c r="I113" s="50" t="s">
        <v>236</v>
      </c>
      <c r="J113" s="56"/>
      <c r="K113" s="12"/>
      <c r="L113" s="12"/>
      <c r="M113" s="12"/>
      <c r="N113" s="12"/>
      <c r="O113" s="12"/>
      <c r="P113" s="12"/>
      <c r="Q113" s="12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</row>
    <row r="114" customFormat="false" ht="14.25" hidden="false" customHeight="true" outlineLevel="0" collapsed="false">
      <c r="A114" s="52" t="s">
        <v>237</v>
      </c>
      <c r="B114" s="68" t="s">
        <v>238</v>
      </c>
      <c r="C114" s="54" t="n">
        <f aca="false">SUMIFS($E$103:$E$112,$B$103:$B$112,"FDA",$D$103:$D$112,"&lt;&gt;VAGO")</f>
        <v>0</v>
      </c>
      <c r="D114" s="54" t="n">
        <f aca="false">SUMIFS($E$103:$E$112,$B$103:$B$112,"FDA",$D$103:$D$112,"VAGO")</f>
        <v>0</v>
      </c>
      <c r="E114" s="54" t="n">
        <f aca="false">C114+D114</f>
        <v>0</v>
      </c>
      <c r="F114" s="55"/>
      <c r="G114" s="25" t="n">
        <f aca="false">SUMIF($B$103:$B$112,"FDA",$G$103:$G$112)</f>
        <v>0</v>
      </c>
      <c r="H114" s="25" t="n">
        <f aca="false">SUMIF($B$103:$B$112,"FDA",$H$103:$H$112)</f>
        <v>0</v>
      </c>
      <c r="I114" s="25" t="n">
        <f aca="false">SUMIF($B$103:$B$112,"FDA",$I$103:$I$112)</f>
        <v>0</v>
      </c>
      <c r="J114" s="26"/>
      <c r="K114" s="12"/>
      <c r="L114" s="26"/>
      <c r="M114" s="26"/>
      <c r="N114" s="26"/>
      <c r="O114" s="26"/>
      <c r="P114" s="26"/>
      <c r="Q114" s="26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</row>
    <row r="115" customFormat="false" ht="14.25" hidden="false" customHeight="true" outlineLevel="0" collapsed="false">
      <c r="A115" s="52" t="s">
        <v>239</v>
      </c>
      <c r="B115" s="68" t="s">
        <v>240</v>
      </c>
      <c r="C115" s="54" t="n">
        <f aca="false">SUMIFS($E$103:$E$112,$B$103:$B$112,"FDA-1",$D$103:$D$112,"&lt;&gt;VAGO")</f>
        <v>0</v>
      </c>
      <c r="D115" s="54" t="n">
        <f aca="false">SUMIFS($E$103:$E$112,$B$103:$B$112,"FDA-1",$D$103:$D$112,"VAGO")</f>
        <v>0</v>
      </c>
      <c r="E115" s="54" t="n">
        <f aca="false">C115+D115</f>
        <v>0</v>
      </c>
      <c r="F115" s="55"/>
      <c r="G115" s="25" t="n">
        <f aca="false">SUMIF($B$103:$B$112,"FDA-1",$G$103:$G$112)</f>
        <v>0</v>
      </c>
      <c r="H115" s="25" t="n">
        <f aca="false">SUMIF($B$103:$B$112,"FDA-1",$H$103:$H$112)</f>
        <v>0</v>
      </c>
      <c r="I115" s="25" t="n">
        <f aca="false">SUMIF($B$103:$B$112,"FDA-1",$I$103:$I$112)</f>
        <v>0</v>
      </c>
      <c r="J115" s="26"/>
      <c r="K115" s="12"/>
      <c r="L115" s="26"/>
      <c r="M115" s="26"/>
      <c r="N115" s="26"/>
      <c r="O115" s="26"/>
      <c r="P115" s="26"/>
      <c r="Q115" s="26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</row>
    <row r="116" customFormat="false" ht="14.25" hidden="false" customHeight="true" outlineLevel="0" collapsed="false">
      <c r="A116" s="52" t="s">
        <v>241</v>
      </c>
      <c r="B116" s="68" t="s">
        <v>242</v>
      </c>
      <c r="C116" s="54" t="n">
        <f aca="false">SUMIFS($E$103:$E$112,$B$103:$B$112,"FDA-2",$D$103:$D$112,"&lt;&gt;VAGO")</f>
        <v>0</v>
      </c>
      <c r="D116" s="54" t="n">
        <f aca="false">SUMIFS($E$103:$E$112,$B$103:$B$112,"FDA-2",$D$103:$D$112,"VAGO")</f>
        <v>0</v>
      </c>
      <c r="E116" s="54" t="n">
        <f aca="false">C116+D116</f>
        <v>0</v>
      </c>
      <c r="F116" s="57"/>
      <c r="G116" s="25" t="n">
        <f aca="false">SUMIF($B$103:$B$112,"FDA-2",$G$103:$G$112)</f>
        <v>0</v>
      </c>
      <c r="H116" s="25" t="n">
        <f aca="false">SUMIF($B$103:$B$112,"FDA-2",$H$103:$H$112)</f>
        <v>0</v>
      </c>
      <c r="I116" s="25" t="n">
        <f aca="false">SUMIF($B$103:$B$112,"FDA-2",$I$103:$I$112)</f>
        <v>0</v>
      </c>
      <c r="J116" s="26"/>
      <c r="K116" s="12"/>
      <c r="L116" s="26"/>
      <c r="M116" s="26"/>
      <c r="N116" s="26"/>
      <c r="O116" s="26"/>
      <c r="P116" s="26"/>
      <c r="Q116" s="26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</row>
    <row r="117" customFormat="false" ht="14.25" hidden="false" customHeight="true" outlineLevel="0" collapsed="false">
      <c r="A117" s="52" t="s">
        <v>243</v>
      </c>
      <c r="B117" s="68" t="s">
        <v>244</v>
      </c>
      <c r="C117" s="54" t="n">
        <f aca="false">SUMIFS($E$103:$E$112,$B$103:$B$112,"FDA-3",$D$103:$D$112,"&lt;&gt;VAGO")</f>
        <v>0</v>
      </c>
      <c r="D117" s="54" t="n">
        <f aca="false">SUMIFS($E$103:$E$112,$B$103:$B$112,"FDA-3",$D$103:$D$112,"VAGO")</f>
        <v>0</v>
      </c>
      <c r="E117" s="54" t="n">
        <f aca="false">C117+D117</f>
        <v>0</v>
      </c>
      <c r="F117" s="59"/>
      <c r="G117" s="25" t="n">
        <f aca="false">SUMIF($B$103:$B$112,"FDA-3",$G$103:$G$112)</f>
        <v>0</v>
      </c>
      <c r="H117" s="25" t="n">
        <f aca="false">SUMIF($B$103:$B$112,"FDA-3",$H$103:$H$112)</f>
        <v>0</v>
      </c>
      <c r="I117" s="25" t="n">
        <f aca="false">SUMIF($B$103:$B$112,"FDA-3",$I$103:$I$112)</f>
        <v>0</v>
      </c>
      <c r="J117" s="26"/>
      <c r="K117" s="12"/>
      <c r="L117" s="26"/>
      <c r="M117" s="26"/>
      <c r="N117" s="26"/>
      <c r="O117" s="26"/>
      <c r="P117" s="26"/>
      <c r="Q117" s="26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</row>
    <row r="118" customFormat="false" ht="14.25" hidden="false" customHeight="true" outlineLevel="0" collapsed="false">
      <c r="A118" s="52" t="s">
        <v>245</v>
      </c>
      <c r="B118" s="68" t="s">
        <v>246</v>
      </c>
      <c r="C118" s="54" t="n">
        <f aca="false">SUMIFS($E$103:$E$112,$B$103:$B$112,"FDA-4",$D$103:$D$112,"&lt;&gt;VAGO")</f>
        <v>0</v>
      </c>
      <c r="D118" s="54" t="n">
        <f aca="false">SUMIFS($E$103:$E$112,$B$103:$B$112,"FDA-4",$D$103:$D$112,"VAGO")</f>
        <v>0</v>
      </c>
      <c r="E118" s="54" t="n">
        <f aca="false">C118+D118</f>
        <v>0</v>
      </c>
      <c r="F118" s="57"/>
      <c r="G118" s="25" t="n">
        <f aca="false">SUMIF($B$103:$B$112,"FDA-4",$G$103:$G$112)</f>
        <v>0</v>
      </c>
      <c r="H118" s="25" t="n">
        <f aca="false">SUMIF($B$103:$B$112,"FDA-4",$H$103:$H$112)</f>
        <v>0</v>
      </c>
      <c r="I118" s="25" t="n">
        <f aca="false">SUMIF($B$103:$B$112,"FDA-4",$I$103:$I$112)</f>
        <v>0</v>
      </c>
      <c r="J118" s="26"/>
      <c r="K118" s="12"/>
      <c r="L118" s="26"/>
      <c r="M118" s="26"/>
      <c r="N118" s="26"/>
      <c r="O118" s="26"/>
      <c r="P118" s="26"/>
      <c r="Q118" s="26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</row>
    <row r="119" customFormat="false" ht="14.25" hidden="false" customHeight="true" outlineLevel="0" collapsed="false">
      <c r="A119" s="60" t="s">
        <v>247</v>
      </c>
      <c r="B119" s="67"/>
      <c r="C119" s="50" t="n">
        <f aca="false">SUM(C115:C118)</f>
        <v>0</v>
      </c>
      <c r="D119" s="50" t="n">
        <f aca="false">SUM(D115:D118)</f>
        <v>0</v>
      </c>
      <c r="E119" s="50" t="n">
        <f aca="false">SUM(E115:E118)</f>
        <v>0</v>
      </c>
      <c r="F119" s="67"/>
      <c r="G119" s="69" t="n">
        <f aca="false">SUM(G114:G118)</f>
        <v>0</v>
      </c>
      <c r="H119" s="69" t="n">
        <f aca="false">SUM(H114:H118)</f>
        <v>0</v>
      </c>
      <c r="I119" s="69" t="n">
        <f aca="false">SUM(I114:I118)</f>
        <v>0</v>
      </c>
      <c r="J119" s="26"/>
      <c r="K119" s="12"/>
      <c r="L119" s="26"/>
      <c r="M119" s="26"/>
      <c r="N119" s="26"/>
      <c r="O119" s="26"/>
      <c r="P119" s="26"/>
      <c r="Q119" s="26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</row>
    <row r="120" customFormat="false" ht="45" hidden="false" customHeight="true" outlineLevel="0" collapsed="false">
      <c r="A120" s="63"/>
      <c r="B120" s="63"/>
      <c r="C120" s="63"/>
      <c r="D120" s="63"/>
      <c r="E120" s="63"/>
      <c r="F120" s="63"/>
      <c r="G120" s="63"/>
      <c r="H120" s="63"/>
      <c r="I120" s="12"/>
      <c r="J120" s="26"/>
      <c r="K120" s="12"/>
      <c r="L120" s="26"/>
      <c r="M120" s="26"/>
      <c r="N120" s="26"/>
      <c r="O120" s="26"/>
      <c r="P120" s="26"/>
      <c r="Q120" s="26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</row>
    <row r="121" customFormat="false" ht="15" hidden="false" customHeight="true" outlineLevel="0" collapsed="false">
      <c r="A121" s="11" t="s">
        <v>248</v>
      </c>
      <c r="B121" s="11"/>
      <c r="C121" s="11"/>
      <c r="D121" s="11"/>
      <c r="E121" s="11"/>
      <c r="F121" s="11"/>
      <c r="G121" s="11"/>
      <c r="H121" s="11"/>
      <c r="I121" s="11"/>
      <c r="J121" s="26"/>
      <c r="K121" s="12"/>
      <c r="L121" s="26"/>
      <c r="M121" s="26"/>
      <c r="N121" s="26"/>
      <c r="O121" s="26"/>
      <c r="P121" s="26"/>
      <c r="Q121" s="26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</row>
    <row r="122" customFormat="false" ht="14.25" hidden="false" customHeight="true" outlineLevel="0" collapsed="false">
      <c r="A122" s="70" t="s">
        <v>249</v>
      </c>
      <c r="B122" s="11" t="s">
        <v>250</v>
      </c>
      <c r="C122" s="11" t="s">
        <v>251</v>
      </c>
      <c r="D122" s="11" t="s">
        <v>252</v>
      </c>
      <c r="E122" s="11" t="s">
        <v>253</v>
      </c>
      <c r="F122" s="11" t="s">
        <v>254</v>
      </c>
      <c r="G122" s="11" t="s">
        <v>255</v>
      </c>
      <c r="H122" s="11" t="s">
        <v>256</v>
      </c>
      <c r="I122" s="11" t="s">
        <v>257</v>
      </c>
      <c r="J122" s="12"/>
      <c r="K122" s="12"/>
      <c r="L122" s="12"/>
      <c r="M122" s="12"/>
      <c r="N122" s="12"/>
      <c r="O122" s="12"/>
      <c r="P122" s="12"/>
      <c r="Q122" s="12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D122" s="19"/>
    </row>
    <row r="123" customFormat="false" ht="14.25" hidden="false" customHeight="true" outlineLevel="0" collapsed="false">
      <c r="A123" s="71"/>
      <c r="B123" s="72"/>
      <c r="C123" s="72"/>
      <c r="D123" s="21"/>
      <c r="E123" s="53" t="n">
        <v>0</v>
      </c>
      <c r="F123" s="71"/>
      <c r="G123" s="24" t="n">
        <v>0</v>
      </c>
      <c r="H123" s="24" t="n">
        <v>0</v>
      </c>
      <c r="I123" s="25" t="n">
        <f aca="false">SUM(G123:H123)</f>
        <v>0</v>
      </c>
      <c r="J123" s="26"/>
      <c r="K123" s="26"/>
      <c r="L123" s="26"/>
      <c r="M123" s="26"/>
      <c r="N123" s="26"/>
      <c r="O123" s="26"/>
      <c r="P123" s="26"/>
      <c r="Q123" s="26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</row>
    <row r="124" customFormat="false" ht="14.25" hidden="false" customHeight="true" outlineLevel="0" collapsed="false">
      <c r="A124" s="65"/>
      <c r="B124" s="72"/>
      <c r="C124" s="21"/>
      <c r="D124" s="21"/>
      <c r="E124" s="53" t="n">
        <v>0</v>
      </c>
      <c r="F124" s="65"/>
      <c r="G124" s="24" t="n">
        <v>0</v>
      </c>
      <c r="H124" s="24" t="n">
        <v>0</v>
      </c>
      <c r="I124" s="25" t="n">
        <f aca="false">SUM(G124:H124)</f>
        <v>0</v>
      </c>
      <c r="J124" s="26"/>
      <c r="K124" s="26"/>
      <c r="L124" s="26"/>
      <c r="M124" s="26"/>
      <c r="N124" s="26"/>
      <c r="O124" s="26"/>
      <c r="P124" s="26"/>
      <c r="Q124" s="26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</row>
    <row r="125" customFormat="false" ht="14.25" hidden="false" customHeight="true" outlineLevel="0" collapsed="false">
      <c r="A125" s="65"/>
      <c r="B125" s="72"/>
      <c r="C125" s="21"/>
      <c r="D125" s="21"/>
      <c r="E125" s="53" t="n">
        <v>0</v>
      </c>
      <c r="F125" s="66"/>
      <c r="G125" s="24" t="n">
        <v>0</v>
      </c>
      <c r="H125" s="24" t="n">
        <v>0</v>
      </c>
      <c r="I125" s="25" t="n">
        <f aca="false">SUM(G125:H125)</f>
        <v>0</v>
      </c>
      <c r="J125" s="26"/>
      <c r="K125" s="26"/>
      <c r="L125" s="26"/>
      <c r="M125" s="26"/>
      <c r="N125" s="26"/>
      <c r="O125" s="26"/>
      <c r="P125" s="26"/>
      <c r="Q125" s="26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</row>
    <row r="126" customFormat="false" ht="14.25" hidden="false" customHeight="true" outlineLevel="0" collapsed="false">
      <c r="A126" s="71"/>
      <c r="B126" s="72"/>
      <c r="C126" s="21"/>
      <c r="D126" s="21"/>
      <c r="E126" s="53" t="n">
        <v>0</v>
      </c>
      <c r="F126" s="65"/>
      <c r="G126" s="24" t="n">
        <v>0</v>
      </c>
      <c r="H126" s="24" t="n">
        <v>0</v>
      </c>
      <c r="I126" s="25" t="n">
        <f aca="false">SUM(G126:H126)</f>
        <v>0</v>
      </c>
      <c r="J126" s="26"/>
      <c r="K126" s="26"/>
      <c r="L126" s="26"/>
      <c r="M126" s="26"/>
      <c r="N126" s="26"/>
      <c r="O126" s="26"/>
      <c r="P126" s="26"/>
      <c r="Q126" s="26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</row>
    <row r="127" customFormat="false" ht="14.25" hidden="false" customHeight="true" outlineLevel="0" collapsed="false">
      <c r="A127" s="71"/>
      <c r="B127" s="72"/>
      <c r="C127" s="72"/>
      <c r="D127" s="21"/>
      <c r="E127" s="53" t="n">
        <v>0</v>
      </c>
      <c r="F127" s="71"/>
      <c r="G127" s="24" t="n">
        <v>0</v>
      </c>
      <c r="H127" s="24" t="n">
        <v>0</v>
      </c>
      <c r="I127" s="25" t="n">
        <f aca="false">SUM(G127:H127)</f>
        <v>0</v>
      </c>
      <c r="J127" s="26"/>
      <c r="K127" s="26"/>
      <c r="L127" s="26"/>
      <c r="M127" s="26"/>
      <c r="N127" s="26"/>
      <c r="O127" s="26"/>
      <c r="P127" s="26"/>
      <c r="Q127" s="26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</row>
    <row r="128" customFormat="false" ht="14.25" hidden="false" customHeight="true" outlineLevel="0" collapsed="false">
      <c r="A128" s="71"/>
      <c r="B128" s="72"/>
      <c r="C128" s="72"/>
      <c r="D128" s="21"/>
      <c r="E128" s="53" t="n">
        <v>0</v>
      </c>
      <c r="F128" s="71"/>
      <c r="G128" s="24" t="n">
        <v>0</v>
      </c>
      <c r="H128" s="24" t="n">
        <v>0</v>
      </c>
      <c r="I128" s="25" t="n">
        <f aca="false">SUM(G128:H128)</f>
        <v>0</v>
      </c>
      <c r="J128" s="26"/>
      <c r="K128" s="26"/>
      <c r="L128" s="26"/>
      <c r="M128" s="26"/>
      <c r="N128" s="26"/>
      <c r="O128" s="26"/>
      <c r="P128" s="26"/>
      <c r="Q128" s="26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</row>
    <row r="129" customFormat="false" ht="14.25" hidden="false" customHeight="true" outlineLevel="0" collapsed="false">
      <c r="A129" s="71"/>
      <c r="B129" s="72"/>
      <c r="C129" s="72"/>
      <c r="D129" s="21"/>
      <c r="E129" s="53" t="n">
        <v>0</v>
      </c>
      <c r="F129" s="71"/>
      <c r="G129" s="24" t="n">
        <v>0</v>
      </c>
      <c r="H129" s="24" t="n">
        <v>0</v>
      </c>
      <c r="I129" s="25" t="n">
        <f aca="false">SUM(G129:H129)</f>
        <v>0</v>
      </c>
      <c r="J129" s="26"/>
      <c r="K129" s="26"/>
      <c r="L129" s="26"/>
      <c r="M129" s="26"/>
      <c r="N129" s="26"/>
      <c r="O129" s="26"/>
      <c r="P129" s="26"/>
      <c r="Q129" s="26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</row>
    <row r="130" customFormat="false" ht="14.25" hidden="false" customHeight="true" outlineLevel="0" collapsed="false">
      <c r="A130" s="71"/>
      <c r="B130" s="72"/>
      <c r="C130" s="72"/>
      <c r="D130" s="21"/>
      <c r="E130" s="53" t="n">
        <v>0</v>
      </c>
      <c r="F130" s="71"/>
      <c r="G130" s="24" t="n">
        <v>0</v>
      </c>
      <c r="H130" s="24" t="n">
        <v>0</v>
      </c>
      <c r="I130" s="25" t="n">
        <f aca="false">SUM(G130:H130)</f>
        <v>0</v>
      </c>
      <c r="J130" s="26"/>
      <c r="K130" s="26"/>
      <c r="L130" s="26"/>
      <c r="M130" s="26"/>
      <c r="N130" s="26"/>
      <c r="O130" s="26"/>
      <c r="P130" s="26"/>
      <c r="Q130" s="26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</row>
    <row r="131" customFormat="false" ht="14.25" hidden="false" customHeight="true" outlineLevel="0" collapsed="false">
      <c r="A131" s="71"/>
      <c r="B131" s="72"/>
      <c r="C131" s="72"/>
      <c r="D131" s="21"/>
      <c r="E131" s="53" t="n">
        <v>0</v>
      </c>
      <c r="F131" s="71"/>
      <c r="G131" s="24" t="n">
        <v>0</v>
      </c>
      <c r="H131" s="24" t="n">
        <v>0</v>
      </c>
      <c r="I131" s="25" t="n">
        <f aca="false">SUM(G131:H131)</f>
        <v>0</v>
      </c>
      <c r="J131" s="26"/>
      <c r="K131" s="26"/>
      <c r="L131" s="26"/>
      <c r="M131" s="26"/>
      <c r="N131" s="26"/>
      <c r="O131" s="26"/>
      <c r="P131" s="26"/>
      <c r="Q131" s="26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</row>
    <row r="132" customFormat="false" ht="14.25" hidden="false" customHeight="true" outlineLevel="0" collapsed="false">
      <c r="A132" s="71"/>
      <c r="B132" s="72"/>
      <c r="C132" s="72"/>
      <c r="D132" s="21"/>
      <c r="E132" s="53" t="n">
        <v>0</v>
      </c>
      <c r="F132" s="71"/>
      <c r="G132" s="24" t="n">
        <v>0</v>
      </c>
      <c r="H132" s="24" t="n">
        <v>0</v>
      </c>
      <c r="I132" s="25" t="n">
        <f aca="false">SUM(G132:H132)</f>
        <v>0</v>
      </c>
      <c r="J132" s="26"/>
      <c r="K132" s="26"/>
      <c r="L132" s="26"/>
      <c r="M132" s="26"/>
      <c r="N132" s="26"/>
      <c r="O132" s="26"/>
      <c r="P132" s="26"/>
      <c r="Q132" s="26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</row>
    <row r="133" customFormat="false" ht="14.25" hidden="false" customHeight="true" outlineLevel="0" collapsed="false">
      <c r="A133" s="60" t="s">
        <v>258</v>
      </c>
      <c r="B133" s="60" t="s">
        <v>259</v>
      </c>
      <c r="C133" s="50" t="s">
        <v>260</v>
      </c>
      <c r="D133" s="50" t="s">
        <v>261</v>
      </c>
      <c r="E133" s="50" t="s">
        <v>262</v>
      </c>
      <c r="F133" s="67"/>
      <c r="G133" s="50" t="s">
        <v>263</v>
      </c>
      <c r="H133" s="50" t="s">
        <v>264</v>
      </c>
      <c r="I133" s="50" t="s">
        <v>265</v>
      </c>
      <c r="J133" s="26"/>
      <c r="K133" s="26"/>
      <c r="L133" s="26"/>
      <c r="M133" s="26"/>
      <c r="N133" s="26"/>
      <c r="O133" s="26"/>
      <c r="P133" s="26"/>
      <c r="Q133" s="26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</row>
    <row r="134" customFormat="false" ht="14.25" hidden="false" customHeight="true" outlineLevel="0" collapsed="false">
      <c r="A134" s="52" t="s">
        <v>266</v>
      </c>
      <c r="B134" s="68" t="s">
        <v>267</v>
      </c>
      <c r="C134" s="54" t="n">
        <f aca="false">SUMIFS($E$123:$E$132,$B$123:$B$132,"FGS-1",$D$123:$D$132,"&lt;&gt;VAGO")</f>
        <v>0</v>
      </c>
      <c r="D134" s="54" t="n">
        <f aca="false">SUMIFS($E$123:$E$132,$B$123:$B$132,"FGS-1",$D$123:$D$132,"VAGO")</f>
        <v>0</v>
      </c>
      <c r="E134" s="54" t="n">
        <f aca="false">C134+D134</f>
        <v>0</v>
      </c>
      <c r="F134" s="55"/>
      <c r="G134" s="25" t="n">
        <f aca="false">SUMIF($B$123:$B$132,"FGS-1",$G$123:$G$132)</f>
        <v>0</v>
      </c>
      <c r="H134" s="25" t="n">
        <f aca="false">SUMIF($B$123:$B$132,"FGS-1",$G$123:$G$132)</f>
        <v>0</v>
      </c>
      <c r="I134" s="25" t="n">
        <f aca="false">SUMIF($B$123:$B$132,"FGS-1",$G$123:$G$132)</f>
        <v>0</v>
      </c>
      <c r="J134" s="26"/>
      <c r="K134" s="26"/>
      <c r="L134" s="26"/>
      <c r="M134" s="26"/>
      <c r="N134" s="26"/>
      <c r="O134" s="26"/>
      <c r="P134" s="26"/>
      <c r="Q134" s="26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  <c r="AD134" s="19"/>
    </row>
    <row r="135" customFormat="false" ht="14.25" hidden="false" customHeight="true" outlineLevel="0" collapsed="false">
      <c r="A135" s="52" t="s">
        <v>268</v>
      </c>
      <c r="B135" s="68" t="s">
        <v>269</v>
      </c>
      <c r="C135" s="54" t="n">
        <f aca="false">SUMIFS($E$123:$E$132,$B$123:$B$132,"FGS-2",$D$123:$D$132,"&lt;&gt;VAGO")</f>
        <v>0</v>
      </c>
      <c r="D135" s="54" t="n">
        <f aca="false">SUMIFS($E$123:$E$132,$B$123:$B$132,"FGS-2",$D$123:$D$132,"VAGO")</f>
        <v>0</v>
      </c>
      <c r="E135" s="54" t="n">
        <f aca="false">C135+D135</f>
        <v>0</v>
      </c>
      <c r="F135" s="57"/>
      <c r="G135" s="25" t="n">
        <f aca="false">SUMIF($B$123:$B$132,"FGS-2",$G$123:$G$132)</f>
        <v>0</v>
      </c>
      <c r="H135" s="25" t="n">
        <f aca="false">SUMIF($B$123:$B$132,"FGS-2",$G$123:$G$132)</f>
        <v>0</v>
      </c>
      <c r="I135" s="25" t="n">
        <f aca="false">SUMIF($B$123:$B$132,"FGS-2",$G$123:$G$132)</f>
        <v>0</v>
      </c>
      <c r="J135" s="26"/>
      <c r="K135" s="26"/>
      <c r="L135" s="26"/>
      <c r="M135" s="26"/>
      <c r="N135" s="26"/>
      <c r="O135" s="26"/>
      <c r="P135" s="26"/>
      <c r="Q135" s="26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</row>
    <row r="136" customFormat="false" ht="14.25" hidden="false" customHeight="true" outlineLevel="0" collapsed="false">
      <c r="A136" s="52" t="s">
        <v>270</v>
      </c>
      <c r="B136" s="68" t="s">
        <v>271</v>
      </c>
      <c r="C136" s="54" t="n">
        <f aca="false">SUMIFS($E$123:$E$132,$B$123:$B$132,"FGS-3",$D$123:$D$132,"&lt;&gt;VAGO")</f>
        <v>0</v>
      </c>
      <c r="D136" s="54" t="n">
        <f aca="false">SUMIFS($E$123:$E$132,$B$123:$B$132,"FGS-3",$D$123:$D$132,"VAGO")</f>
        <v>0</v>
      </c>
      <c r="E136" s="54" t="n">
        <f aca="false">C136+D136</f>
        <v>0</v>
      </c>
      <c r="F136" s="57"/>
      <c r="G136" s="25" t="n">
        <f aca="false">SUMIF($B$123:$B$132,"FGS-3",$G$123:$G$132)</f>
        <v>0</v>
      </c>
      <c r="H136" s="25" t="n">
        <f aca="false">SUMIF($B$123:$B$132,"FGS-3",$G$123:$G$132)</f>
        <v>0</v>
      </c>
      <c r="I136" s="25" t="n">
        <f aca="false">SUMIF($B$123:$B$132,"FGS-3",$G$123:$G$132)</f>
        <v>0</v>
      </c>
      <c r="J136" s="26"/>
      <c r="K136" s="26"/>
      <c r="L136" s="26"/>
      <c r="M136" s="26"/>
      <c r="N136" s="26"/>
      <c r="O136" s="26"/>
      <c r="P136" s="26"/>
      <c r="Q136" s="26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</row>
    <row r="137" customFormat="false" ht="14.25" hidden="false" customHeight="true" outlineLevel="0" collapsed="false">
      <c r="A137" s="58" t="s">
        <v>272</v>
      </c>
      <c r="B137" s="73" t="s">
        <v>273</v>
      </c>
      <c r="C137" s="54" t="n">
        <f aca="false">SUMIFS($E$123:$E$132,$B$123:$B$132,"FGA-1",$D$123:$D$132,"&lt;&gt;VAGO")</f>
        <v>0</v>
      </c>
      <c r="D137" s="54" t="n">
        <f aca="false">SUMIFS($E$123:$E$132,$B$123:$B$132,"FGA-1",$D$123:$D$132,"VAGO")</f>
        <v>0</v>
      </c>
      <c r="E137" s="54" t="n">
        <f aca="false">C137+D137</f>
        <v>0</v>
      </c>
      <c r="F137" s="59"/>
      <c r="G137" s="25" t="n">
        <f aca="false">SUMIF($B$123:$B$132,"FGA-1",$G$123:$G$132)</f>
        <v>0</v>
      </c>
      <c r="H137" s="25" t="n">
        <f aca="false">SUMIF($B$123:$B$132,"FGA-1",$G$123:$G$132)</f>
        <v>0</v>
      </c>
      <c r="I137" s="25" t="n">
        <f aca="false">SUMIF($B$123:$B$132,"FGA-1",$G$123:$G$132)</f>
        <v>0</v>
      </c>
      <c r="J137" s="26"/>
      <c r="K137" s="26"/>
      <c r="L137" s="26"/>
      <c r="M137" s="26"/>
      <c r="N137" s="26"/>
      <c r="O137" s="26"/>
      <c r="P137" s="26"/>
      <c r="Q137" s="26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19"/>
    </row>
    <row r="138" customFormat="false" ht="14.25" hidden="false" customHeight="true" outlineLevel="0" collapsed="false">
      <c r="A138" s="52" t="s">
        <v>274</v>
      </c>
      <c r="B138" s="68" t="s">
        <v>275</v>
      </c>
      <c r="C138" s="54" t="n">
        <f aca="false">SUMIFS($E$123:$E$132,$B$123:$B$132,"FGA-2",$D$123:$D$132,"&lt;&gt;VAGO")</f>
        <v>0</v>
      </c>
      <c r="D138" s="54" t="n">
        <f aca="false">SUMIFS($E$123:$E$132,$B$123:$B$132,"FGA-2",$D$123:$D$132,"VAGO")</f>
        <v>0</v>
      </c>
      <c r="E138" s="54" t="n">
        <f aca="false">C138+D138</f>
        <v>0</v>
      </c>
      <c r="F138" s="59"/>
      <c r="G138" s="25" t="n">
        <f aca="false">SUMIF($B$123:$B$132,"FGA-2",$G$123:$G$132)</f>
        <v>0</v>
      </c>
      <c r="H138" s="25" t="n">
        <f aca="false">SUMIF($B$123:$B$132,"FGA-2",$G$123:$G$132)</f>
        <v>0</v>
      </c>
      <c r="I138" s="25" t="n">
        <f aca="false">SUMIF($B$123:$B$132,"FGA-2",$G$123:$G$132)</f>
        <v>0</v>
      </c>
      <c r="J138" s="26"/>
      <c r="K138" s="26"/>
      <c r="L138" s="26"/>
      <c r="M138" s="26"/>
      <c r="N138" s="26"/>
      <c r="O138" s="26"/>
      <c r="P138" s="26"/>
      <c r="Q138" s="26"/>
      <c r="R138" s="19"/>
      <c r="S138" s="19"/>
      <c r="T138" s="19"/>
      <c r="U138" s="19"/>
      <c r="V138" s="19"/>
      <c r="W138" s="19"/>
      <c r="X138" s="19"/>
      <c r="Y138" s="19"/>
      <c r="Z138" s="19"/>
      <c r="AA138" s="19"/>
      <c r="AB138" s="19"/>
      <c r="AC138" s="19"/>
      <c r="AD138" s="19"/>
    </row>
    <row r="139" customFormat="false" ht="14.25" hidden="false" customHeight="true" outlineLevel="0" collapsed="false">
      <c r="A139" s="52" t="s">
        <v>276</v>
      </c>
      <c r="B139" s="68" t="s">
        <v>277</v>
      </c>
      <c r="C139" s="54" t="n">
        <f aca="false">SUMIFS($E$123:$E$132,$B$123:$B$132,"FGA-3",$D$123:$D$132,"&lt;&gt;VAGO")</f>
        <v>0</v>
      </c>
      <c r="D139" s="54" t="n">
        <f aca="false">SUMIFS($E$123:$E$132,$B$123:$B$132,"FGA-3",$D$123:$D$132,"VAGO")</f>
        <v>0</v>
      </c>
      <c r="E139" s="54" t="n">
        <f aca="false">C139+D139</f>
        <v>0</v>
      </c>
      <c r="F139" s="57"/>
      <c r="G139" s="25" t="n">
        <f aca="false">SUMIF($B$123:$B$132,"FGA-3",$G$123:$G$132)</f>
        <v>0</v>
      </c>
      <c r="H139" s="25" t="n">
        <f aca="false">SUMIF($B$123:$B$132,"FGA-3",$G$123:$G$132)</f>
        <v>0</v>
      </c>
      <c r="I139" s="25" t="n">
        <f aca="false">SUMIF($B$123:$B$132,"FGA-3",$G$123:$G$132)</f>
        <v>0</v>
      </c>
      <c r="J139" s="26"/>
      <c r="K139" s="26"/>
      <c r="L139" s="26"/>
      <c r="M139" s="26"/>
      <c r="N139" s="26"/>
      <c r="O139" s="26"/>
      <c r="P139" s="26"/>
      <c r="Q139" s="26"/>
      <c r="R139" s="28"/>
      <c r="S139" s="28"/>
      <c r="T139" s="28"/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</row>
    <row r="140" customFormat="false" ht="14.25" hidden="false" customHeight="true" outlineLevel="0" collapsed="false">
      <c r="A140" s="60" t="s">
        <v>278</v>
      </c>
      <c r="B140" s="67"/>
      <c r="C140" s="50" t="n">
        <f aca="false">SUM(C134:C139)</f>
        <v>0</v>
      </c>
      <c r="D140" s="50" t="n">
        <f aca="false">SUM(D134:D139)</f>
        <v>0</v>
      </c>
      <c r="E140" s="50" t="n">
        <f aca="false">SUM(E134:E139)</f>
        <v>0</v>
      </c>
      <c r="F140" s="67"/>
      <c r="G140" s="69" t="n">
        <f aca="false">SUM(G134:G139)</f>
        <v>0</v>
      </c>
      <c r="H140" s="69" t="n">
        <f aca="false">SUM(H134:H139)</f>
        <v>0</v>
      </c>
      <c r="I140" s="69" t="n">
        <f aca="false">SUM(I134:I139)</f>
        <v>0</v>
      </c>
      <c r="J140" s="26"/>
      <c r="K140" s="26"/>
      <c r="L140" s="26"/>
      <c r="M140" s="26"/>
      <c r="N140" s="26"/>
      <c r="O140" s="26"/>
      <c r="P140" s="26"/>
      <c r="Q140" s="26"/>
      <c r="R140" s="28"/>
      <c r="S140" s="28"/>
      <c r="T140" s="28"/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</row>
    <row r="141" customFormat="false" ht="33" hidden="false" customHeight="true" outlineLevel="0" collapsed="false">
      <c r="A141" s="56"/>
      <c r="B141" s="56"/>
      <c r="C141" s="56"/>
      <c r="D141" s="56"/>
      <c r="E141" s="56"/>
      <c r="F141" s="56"/>
      <c r="G141" s="56"/>
      <c r="H141" s="56"/>
      <c r="I141" s="64"/>
      <c r="J141" s="64"/>
      <c r="K141" s="12"/>
      <c r="L141" s="64"/>
      <c r="M141" s="64"/>
      <c r="N141" s="64"/>
      <c r="O141" s="64"/>
      <c r="P141" s="64"/>
      <c r="Q141" s="64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</row>
    <row r="142" customFormat="false" ht="14.25" hidden="false" customHeight="true" outlineLevel="0" collapsed="false">
      <c r="A142" s="60"/>
      <c r="B142" s="60"/>
      <c r="C142" s="50" t="s">
        <v>279</v>
      </c>
      <c r="D142" s="50" t="s">
        <v>280</v>
      </c>
      <c r="E142" s="50" t="s">
        <v>281</v>
      </c>
      <c r="F142" s="61"/>
      <c r="G142" s="50" t="s">
        <v>282</v>
      </c>
      <c r="H142" s="50" t="s">
        <v>283</v>
      </c>
      <c r="I142" s="50" t="s">
        <v>284</v>
      </c>
      <c r="J142" s="64"/>
      <c r="K142" s="12"/>
      <c r="L142" s="64"/>
      <c r="M142" s="64"/>
      <c r="N142" s="64"/>
      <c r="O142" s="64"/>
      <c r="P142" s="64"/>
      <c r="Q142" s="64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</row>
    <row r="143" customFormat="false" ht="14.25" hidden="false" customHeight="true" outlineLevel="0" collapsed="false">
      <c r="A143" s="60" t="s">
        <v>285</v>
      </c>
      <c r="B143" s="61"/>
      <c r="C143" s="50" t="n">
        <f aca="false">SUM(C99+C119+C140)</f>
        <v>70</v>
      </c>
      <c r="D143" s="50" t="n">
        <f aca="false">SUM(D99+D119+D140)</f>
        <v>10</v>
      </c>
      <c r="E143" s="50" t="n">
        <f aca="false">SUM(E99+E119+E140)</f>
        <v>80</v>
      </c>
      <c r="F143" s="61"/>
      <c r="G143" s="69" t="n">
        <f aca="false">SUM(H99+G119+G140)</f>
        <v>66684.04</v>
      </c>
      <c r="H143" s="69" t="n">
        <f aca="false">SUM(I99+H119+H140)</f>
        <v>304389.7</v>
      </c>
      <c r="I143" s="69" t="n">
        <f aca="false">SUM(J99+I119+I140)</f>
        <v>371073.74</v>
      </c>
      <c r="J143" s="64"/>
      <c r="K143" s="12"/>
      <c r="L143" s="64"/>
      <c r="M143" s="64"/>
      <c r="N143" s="64"/>
      <c r="O143" s="64"/>
      <c r="P143" s="64"/>
      <c r="Q143" s="64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  <c r="AD143" s="19"/>
    </row>
    <row r="144" customFormat="false" ht="30" hidden="false" customHeight="true" outlineLevel="0" collapsed="false">
      <c r="A144" s="56"/>
      <c r="B144" s="56"/>
      <c r="C144" s="56"/>
      <c r="D144" s="56"/>
      <c r="E144" s="56"/>
      <c r="F144" s="56"/>
      <c r="G144" s="56"/>
      <c r="H144" s="56"/>
      <c r="I144" s="64"/>
      <c r="J144" s="64"/>
      <c r="K144" s="12"/>
      <c r="L144" s="64"/>
      <c r="M144" s="64"/>
      <c r="N144" s="64"/>
      <c r="O144" s="64"/>
      <c r="P144" s="64"/>
      <c r="Q144" s="64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</row>
    <row r="145" customFormat="false" ht="15" hidden="false" customHeight="true" outlineLevel="0" collapsed="false">
      <c r="A145" s="74" t="s">
        <v>286</v>
      </c>
      <c r="B145" s="74"/>
      <c r="C145" s="74"/>
      <c r="D145" s="74"/>
      <c r="E145" s="74"/>
      <c r="F145" s="74"/>
      <c r="G145" s="26"/>
      <c r="H145" s="56"/>
      <c r="I145" s="56"/>
      <c r="J145" s="56"/>
      <c r="K145" s="26"/>
      <c r="L145" s="56"/>
      <c r="M145" s="64"/>
      <c r="N145" s="64"/>
      <c r="O145" s="64"/>
      <c r="P145" s="64"/>
      <c r="Q145" s="64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</row>
    <row r="146" customFormat="false" ht="15" hidden="false" customHeight="true" outlineLevel="0" collapsed="false">
      <c r="A146" s="75" t="s">
        <v>287</v>
      </c>
      <c r="B146" s="75"/>
      <c r="C146" s="75"/>
      <c r="D146" s="75"/>
      <c r="E146" s="75"/>
      <c r="F146" s="75"/>
      <c r="G146" s="26"/>
      <c r="H146" s="56"/>
      <c r="I146" s="56"/>
      <c r="J146" s="56"/>
      <c r="K146" s="56"/>
      <c r="L146" s="56"/>
      <c r="M146" s="64"/>
      <c r="N146" s="64"/>
      <c r="O146" s="64"/>
      <c r="P146" s="64"/>
      <c r="Q146" s="64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  <c r="AC146" s="19"/>
      <c r="AD146" s="19"/>
    </row>
    <row r="147" customFormat="false" ht="15" hidden="false" customHeight="true" outlineLevel="0" collapsed="false">
      <c r="A147" s="75" t="s">
        <v>288</v>
      </c>
      <c r="B147" s="75"/>
      <c r="C147" s="75"/>
      <c r="D147" s="75"/>
      <c r="E147" s="75"/>
      <c r="F147" s="75"/>
      <c r="G147" s="26"/>
      <c r="H147" s="56"/>
      <c r="I147" s="56"/>
      <c r="J147" s="56"/>
      <c r="K147" s="56"/>
      <c r="L147" s="56"/>
      <c r="M147" s="64"/>
      <c r="N147" s="64"/>
      <c r="O147" s="64"/>
      <c r="P147" s="64"/>
      <c r="Q147" s="64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  <c r="AD147" s="19"/>
    </row>
    <row r="148" customFormat="false" ht="15" hidden="false" customHeight="true" outlineLevel="0" collapsed="false">
      <c r="A148" s="65" t="s">
        <v>289</v>
      </c>
      <c r="B148" s="65"/>
      <c r="C148" s="65"/>
      <c r="D148" s="65"/>
      <c r="E148" s="65"/>
      <c r="F148" s="65"/>
      <c r="G148" s="26"/>
      <c r="H148" s="56"/>
      <c r="I148" s="56"/>
      <c r="J148" s="56"/>
      <c r="K148" s="56"/>
      <c r="L148" s="56"/>
      <c r="M148" s="64"/>
      <c r="N148" s="64"/>
      <c r="O148" s="64"/>
      <c r="P148" s="64"/>
      <c r="Q148" s="64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  <c r="AD148" s="19"/>
    </row>
    <row r="149" customFormat="false" ht="15" hidden="false" customHeight="true" outlineLevel="0" collapsed="false">
      <c r="A149" s="65" t="s">
        <v>290</v>
      </c>
      <c r="B149" s="65"/>
      <c r="C149" s="65"/>
      <c r="D149" s="65"/>
      <c r="E149" s="65"/>
      <c r="F149" s="65"/>
      <c r="G149" s="26"/>
      <c r="H149" s="56"/>
      <c r="I149" s="56"/>
      <c r="J149" s="56"/>
      <c r="K149" s="56"/>
      <c r="L149" s="56"/>
      <c r="M149" s="64"/>
      <c r="N149" s="64"/>
      <c r="O149" s="64"/>
      <c r="P149" s="64"/>
      <c r="Q149" s="64"/>
      <c r="R149" s="19"/>
      <c r="S149" s="19"/>
      <c r="T149" s="19"/>
      <c r="U149" s="19"/>
      <c r="V149" s="19"/>
      <c r="W149" s="19"/>
      <c r="X149" s="19"/>
      <c r="Y149" s="19"/>
      <c r="Z149" s="19"/>
      <c r="AA149" s="19"/>
      <c r="AB149" s="19"/>
      <c r="AC149" s="19"/>
      <c r="AD149" s="19"/>
    </row>
    <row r="150" customFormat="false" ht="15" hidden="false" customHeight="true" outlineLevel="0" collapsed="false">
      <c r="A150" s="65" t="s">
        <v>291</v>
      </c>
      <c r="B150" s="65"/>
      <c r="C150" s="65"/>
      <c r="D150" s="65"/>
      <c r="E150" s="65"/>
      <c r="F150" s="65"/>
      <c r="G150" s="26"/>
      <c r="H150" s="56"/>
      <c r="I150" s="56"/>
      <c r="J150" s="56"/>
      <c r="K150" s="56"/>
      <c r="L150" s="56"/>
      <c r="M150" s="64"/>
      <c r="N150" s="64"/>
      <c r="O150" s="64"/>
      <c r="P150" s="64"/>
      <c r="Q150" s="64"/>
      <c r="R150" s="19"/>
      <c r="S150" s="19"/>
      <c r="T150" s="19"/>
      <c r="U150" s="19"/>
      <c r="V150" s="19"/>
      <c r="W150" s="19"/>
      <c r="X150" s="19"/>
      <c r="Y150" s="19"/>
      <c r="Z150" s="19"/>
      <c r="AA150" s="19"/>
      <c r="AB150" s="19"/>
      <c r="AC150" s="19"/>
      <c r="AD150" s="19"/>
    </row>
    <row r="151" customFormat="false" ht="14.25" hidden="false" customHeight="true" outlineLevel="0" collapsed="false">
      <c r="A151" s="65"/>
      <c r="B151" s="65"/>
      <c r="C151" s="65"/>
      <c r="D151" s="65"/>
      <c r="E151" s="65"/>
      <c r="F151" s="65"/>
      <c r="G151" s="26"/>
      <c r="H151" s="56"/>
      <c r="I151" s="56"/>
      <c r="J151" s="56"/>
      <c r="K151" s="56"/>
      <c r="L151" s="56"/>
      <c r="M151" s="64"/>
      <c r="N151" s="64"/>
      <c r="O151" s="64"/>
      <c r="P151" s="64"/>
      <c r="Q151" s="64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</row>
    <row r="152" customFormat="false" ht="14.25" hidden="false" customHeight="true" outlineLevel="0" collapsed="false">
      <c r="A152" s="65"/>
      <c r="B152" s="65"/>
      <c r="C152" s="65"/>
      <c r="D152" s="65"/>
      <c r="E152" s="65"/>
      <c r="F152" s="65"/>
      <c r="G152" s="26"/>
      <c r="H152" s="56"/>
      <c r="I152" s="56"/>
      <c r="J152" s="56"/>
      <c r="K152" s="56"/>
      <c r="L152" s="56"/>
      <c r="M152" s="64"/>
      <c r="N152" s="64"/>
      <c r="O152" s="64"/>
      <c r="P152" s="64"/>
      <c r="Q152" s="64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</row>
    <row r="153" customFormat="false" ht="14.25" hidden="false" customHeight="true" outlineLevel="0" collapsed="false">
      <c r="A153" s="76"/>
      <c r="B153" s="76"/>
      <c r="C153" s="76"/>
      <c r="D153" s="76"/>
      <c r="E153" s="76"/>
      <c r="F153" s="76"/>
      <c r="G153" s="26"/>
      <c r="H153" s="56"/>
      <c r="I153" s="56"/>
      <c r="J153" s="56"/>
      <c r="K153" s="56"/>
      <c r="L153" s="56"/>
      <c r="M153" s="64"/>
      <c r="N153" s="64"/>
      <c r="O153" s="64"/>
      <c r="P153" s="64"/>
      <c r="Q153" s="64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</row>
    <row r="154" customFormat="false" ht="14.25" hidden="false" customHeight="true" outlineLevel="0" collapsed="false">
      <c r="A154" s="76"/>
      <c r="B154" s="76"/>
      <c r="C154" s="76"/>
      <c r="D154" s="76"/>
      <c r="E154" s="76"/>
      <c r="F154" s="76"/>
      <c r="G154" s="26"/>
      <c r="H154" s="56"/>
      <c r="I154" s="56"/>
      <c r="J154" s="56"/>
      <c r="K154" s="56"/>
      <c r="L154" s="56"/>
      <c r="M154" s="64"/>
      <c r="N154" s="64"/>
      <c r="O154" s="64"/>
      <c r="P154" s="64"/>
      <c r="Q154" s="64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  <c r="AD154" s="19"/>
    </row>
    <row r="155" customFormat="false" ht="14.25" hidden="false" customHeight="true" outlineLevel="0" collapsed="false">
      <c r="A155" s="76"/>
      <c r="B155" s="76"/>
      <c r="C155" s="76"/>
      <c r="D155" s="76"/>
      <c r="E155" s="76"/>
      <c r="F155" s="76"/>
      <c r="G155" s="26"/>
      <c r="H155" s="56"/>
      <c r="I155" s="56"/>
      <c r="J155" s="56"/>
      <c r="K155" s="56"/>
      <c r="L155" s="56"/>
      <c r="M155" s="64"/>
      <c r="N155" s="64"/>
      <c r="O155" s="64"/>
      <c r="P155" s="64"/>
      <c r="Q155" s="64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</row>
    <row r="156" customFormat="false" ht="14.25" hidden="false" customHeight="true" outlineLevel="0" collapsed="false">
      <c r="A156" s="76"/>
      <c r="B156" s="76"/>
      <c r="C156" s="76"/>
      <c r="D156" s="76"/>
      <c r="E156" s="76"/>
      <c r="F156" s="76"/>
      <c r="G156" s="26"/>
      <c r="H156" s="56"/>
      <c r="I156" s="56"/>
      <c r="J156" s="56"/>
      <c r="K156" s="56"/>
      <c r="L156" s="56"/>
      <c r="M156" s="64"/>
      <c r="N156" s="64"/>
      <c r="O156" s="64"/>
      <c r="P156" s="64"/>
      <c r="Q156" s="64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19"/>
    </row>
    <row r="157" customFormat="false" ht="14.25" hidden="false" customHeight="true" outlineLevel="0" collapsed="false">
      <c r="A157" s="76"/>
      <c r="B157" s="76"/>
      <c r="C157" s="76"/>
      <c r="D157" s="76"/>
      <c r="E157" s="76"/>
      <c r="F157" s="76"/>
      <c r="G157" s="26"/>
      <c r="H157" s="56"/>
      <c r="I157" s="56"/>
      <c r="J157" s="56"/>
      <c r="K157" s="56"/>
      <c r="L157" s="56"/>
      <c r="M157" s="64"/>
      <c r="N157" s="64"/>
      <c r="O157" s="64"/>
      <c r="P157" s="64"/>
      <c r="Q157" s="64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</row>
    <row r="158" customFormat="false" ht="32.25" hidden="false" customHeight="true" outlineLevel="0" collapsed="false">
      <c r="A158" s="77"/>
      <c r="B158" s="77"/>
      <c r="C158" s="77"/>
      <c r="D158" s="77"/>
      <c r="E158" s="77"/>
      <c r="F158" s="77"/>
      <c r="G158" s="26"/>
      <c r="H158" s="56"/>
      <c r="I158" s="56"/>
      <c r="J158" s="56"/>
      <c r="K158" s="56"/>
      <c r="L158" s="56"/>
      <c r="M158" s="64"/>
      <c r="N158" s="64"/>
      <c r="O158" s="64"/>
      <c r="P158" s="64"/>
      <c r="Q158" s="64"/>
      <c r="R158" s="19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  <c r="AC158" s="19"/>
      <c r="AD158" s="19"/>
    </row>
    <row r="159" customFormat="false" ht="15" hidden="false" customHeight="true" outlineLevel="0" collapsed="false">
      <c r="A159" s="74" t="s">
        <v>292</v>
      </c>
      <c r="B159" s="74"/>
      <c r="C159" s="74"/>
      <c r="D159" s="74"/>
      <c r="E159" s="74"/>
      <c r="F159" s="74"/>
      <c r="G159" s="26"/>
      <c r="H159" s="56"/>
      <c r="I159" s="56"/>
      <c r="J159" s="56"/>
      <c r="K159" s="56"/>
      <c r="L159" s="56"/>
      <c r="M159" s="64"/>
      <c r="N159" s="64"/>
      <c r="O159" s="64"/>
      <c r="P159" s="64"/>
      <c r="Q159" s="64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19"/>
    </row>
    <row r="160" customFormat="false" ht="15" hidden="false" customHeight="true" outlineLevel="0" collapsed="false">
      <c r="A160" s="75" t="s">
        <v>293</v>
      </c>
      <c r="B160" s="75"/>
      <c r="C160" s="75"/>
      <c r="D160" s="75"/>
      <c r="E160" s="75"/>
      <c r="F160" s="75"/>
      <c r="G160" s="26"/>
      <c r="H160" s="56"/>
      <c r="I160" s="56"/>
      <c r="J160" s="56"/>
      <c r="K160" s="56"/>
      <c r="L160" s="56"/>
      <c r="M160" s="64"/>
      <c r="N160" s="64"/>
      <c r="O160" s="64"/>
      <c r="P160" s="64"/>
      <c r="Q160" s="64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</row>
    <row r="161" customFormat="false" ht="15" hidden="false" customHeight="true" outlineLevel="0" collapsed="false">
      <c r="A161" s="65" t="s">
        <v>294</v>
      </c>
      <c r="B161" s="65"/>
      <c r="C161" s="65"/>
      <c r="D161" s="65"/>
      <c r="E161" s="65"/>
      <c r="F161" s="65"/>
      <c r="G161" s="26"/>
      <c r="H161" s="56"/>
      <c r="I161" s="56"/>
      <c r="J161" s="56"/>
      <c r="K161" s="56"/>
      <c r="L161" s="56"/>
      <c r="M161" s="64"/>
      <c r="N161" s="64"/>
      <c r="O161" s="64"/>
      <c r="P161" s="64"/>
      <c r="Q161" s="64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19"/>
    </row>
    <row r="162" customFormat="false" ht="15" hidden="false" customHeight="true" outlineLevel="0" collapsed="false">
      <c r="A162" s="65" t="s">
        <v>295</v>
      </c>
      <c r="B162" s="65"/>
      <c r="C162" s="65"/>
      <c r="D162" s="65"/>
      <c r="E162" s="65"/>
      <c r="F162" s="65"/>
      <c r="G162" s="26"/>
      <c r="H162" s="56"/>
      <c r="I162" s="56"/>
      <c r="J162" s="56"/>
      <c r="K162" s="56"/>
      <c r="L162" s="56"/>
      <c r="M162" s="64"/>
      <c r="N162" s="64"/>
      <c r="O162" s="64"/>
      <c r="P162" s="64"/>
      <c r="Q162" s="64"/>
      <c r="R162" s="19"/>
      <c r="S162" s="19"/>
      <c r="T162" s="19"/>
      <c r="U162" s="19"/>
      <c r="V162" s="19"/>
      <c r="W162" s="19"/>
      <c r="X162" s="19"/>
      <c r="Y162" s="19"/>
      <c r="Z162" s="19"/>
      <c r="AA162" s="19"/>
      <c r="AB162" s="19"/>
      <c r="AC162" s="19"/>
      <c r="AD162" s="19"/>
    </row>
    <row r="163" customFormat="false" ht="15" hidden="false" customHeight="true" outlineLevel="0" collapsed="false">
      <c r="A163" s="65" t="s">
        <v>296</v>
      </c>
      <c r="B163" s="65"/>
      <c r="C163" s="65"/>
      <c r="D163" s="65"/>
      <c r="E163" s="65"/>
      <c r="F163" s="65"/>
      <c r="G163" s="26"/>
      <c r="H163" s="56"/>
      <c r="I163" s="56"/>
      <c r="J163" s="56"/>
      <c r="K163" s="56"/>
      <c r="L163" s="56"/>
      <c r="M163" s="64"/>
      <c r="N163" s="64"/>
      <c r="O163" s="64"/>
      <c r="P163" s="64"/>
      <c r="Q163" s="64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  <c r="AD163" s="19"/>
    </row>
    <row r="164" customFormat="false" ht="15" hidden="false" customHeight="true" outlineLevel="0" collapsed="false">
      <c r="A164" s="65" t="s">
        <v>297</v>
      </c>
      <c r="B164" s="65"/>
      <c r="C164" s="65"/>
      <c r="D164" s="65"/>
      <c r="E164" s="65"/>
      <c r="F164" s="65"/>
      <c r="G164" s="26"/>
      <c r="H164" s="56"/>
      <c r="I164" s="56"/>
      <c r="J164" s="56"/>
      <c r="K164" s="56"/>
      <c r="L164" s="56"/>
      <c r="M164" s="64"/>
      <c r="N164" s="64"/>
      <c r="O164" s="64"/>
      <c r="P164" s="64"/>
      <c r="Q164" s="64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D164" s="19"/>
    </row>
    <row r="165" customFormat="false" ht="15" hidden="false" customHeight="true" outlineLevel="0" collapsed="false">
      <c r="A165" s="65" t="s">
        <v>298</v>
      </c>
      <c r="B165" s="65"/>
      <c r="C165" s="65"/>
      <c r="D165" s="65"/>
      <c r="E165" s="65"/>
      <c r="F165" s="65"/>
      <c r="G165" s="26"/>
      <c r="H165" s="56"/>
      <c r="I165" s="56"/>
      <c r="J165" s="56"/>
      <c r="K165" s="56"/>
      <c r="L165" s="56"/>
      <c r="M165" s="64"/>
      <c r="N165" s="64"/>
      <c r="O165" s="64"/>
      <c r="P165" s="64"/>
      <c r="Q165" s="64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D165" s="19"/>
    </row>
    <row r="166" customFormat="false" ht="15" hidden="false" customHeight="true" outlineLevel="0" collapsed="false">
      <c r="A166" s="65" t="s">
        <v>299</v>
      </c>
      <c r="B166" s="65"/>
      <c r="C166" s="65"/>
      <c r="D166" s="65"/>
      <c r="E166" s="65"/>
      <c r="F166" s="65"/>
      <c r="G166" s="26"/>
      <c r="H166" s="56"/>
      <c r="I166" s="56"/>
      <c r="J166" s="56"/>
      <c r="K166" s="56"/>
      <c r="L166" s="56"/>
      <c r="M166" s="64"/>
      <c r="N166" s="64"/>
      <c r="O166" s="64"/>
      <c r="P166" s="64"/>
      <c r="Q166" s="64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  <c r="AD166" s="19"/>
    </row>
    <row r="167" customFormat="false" ht="15" hidden="false" customHeight="true" outlineLevel="0" collapsed="false">
      <c r="A167" s="65" t="s">
        <v>300</v>
      </c>
      <c r="B167" s="65"/>
      <c r="C167" s="65"/>
      <c r="D167" s="65"/>
      <c r="E167" s="65"/>
      <c r="F167" s="65"/>
      <c r="G167" s="26"/>
      <c r="H167" s="56"/>
      <c r="I167" s="56"/>
      <c r="J167" s="56"/>
      <c r="K167" s="56"/>
      <c r="L167" s="56"/>
      <c r="M167" s="64"/>
      <c r="N167" s="64"/>
      <c r="O167" s="64"/>
      <c r="P167" s="64"/>
      <c r="Q167" s="64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</row>
    <row r="168" customFormat="false" ht="15" hidden="false" customHeight="true" outlineLevel="0" collapsed="false">
      <c r="A168" s="65" t="s">
        <v>301</v>
      </c>
      <c r="B168" s="65"/>
      <c r="C168" s="65"/>
      <c r="D168" s="65"/>
      <c r="E168" s="65"/>
      <c r="F168" s="65"/>
      <c r="G168" s="26"/>
      <c r="H168" s="56"/>
      <c r="I168" s="56"/>
      <c r="J168" s="56"/>
      <c r="K168" s="56"/>
      <c r="L168" s="56"/>
      <c r="M168" s="64"/>
      <c r="N168" s="64"/>
      <c r="O168" s="64"/>
      <c r="P168" s="64"/>
      <c r="Q168" s="64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</row>
    <row r="169" customFormat="false" ht="15" hidden="false" customHeight="true" outlineLevel="0" collapsed="false">
      <c r="A169" s="65" t="s">
        <v>302</v>
      </c>
      <c r="B169" s="65"/>
      <c r="C169" s="65"/>
      <c r="D169" s="65"/>
      <c r="E169" s="65"/>
      <c r="F169" s="65"/>
      <c r="G169" s="26"/>
      <c r="H169" s="56"/>
      <c r="I169" s="56"/>
      <c r="J169" s="56"/>
      <c r="K169" s="56"/>
      <c r="L169" s="56"/>
      <c r="M169" s="64"/>
      <c r="N169" s="64"/>
      <c r="O169" s="64"/>
      <c r="P169" s="64"/>
      <c r="Q169" s="64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</row>
    <row r="170" customFormat="false" ht="15" hidden="false" customHeight="true" outlineLevel="0" collapsed="false">
      <c r="A170" s="65" t="s">
        <v>303</v>
      </c>
      <c r="B170" s="65"/>
      <c r="C170" s="65"/>
      <c r="D170" s="65"/>
      <c r="E170" s="65"/>
      <c r="F170" s="65"/>
      <c r="G170" s="26"/>
      <c r="H170" s="56"/>
      <c r="I170" s="56"/>
      <c r="J170" s="56"/>
      <c r="K170" s="56"/>
      <c r="L170" s="56"/>
      <c r="M170" s="64"/>
      <c r="N170" s="64"/>
      <c r="O170" s="64"/>
      <c r="P170" s="64"/>
      <c r="Q170" s="64"/>
      <c r="R170" s="19"/>
      <c r="S170" s="19"/>
      <c r="T170" s="19"/>
      <c r="U170" s="19"/>
      <c r="V170" s="19"/>
      <c r="W170" s="19"/>
      <c r="X170" s="19"/>
      <c r="Y170" s="19"/>
      <c r="Z170" s="19"/>
      <c r="AA170" s="19"/>
      <c r="AB170" s="19"/>
      <c r="AC170" s="19"/>
      <c r="AD170" s="19"/>
    </row>
    <row r="171" customFormat="false" ht="15" hidden="false" customHeight="true" outlineLevel="0" collapsed="false">
      <c r="A171" s="65" t="s">
        <v>304</v>
      </c>
      <c r="B171" s="65"/>
      <c r="C171" s="65"/>
      <c r="D171" s="65"/>
      <c r="E171" s="65"/>
      <c r="F171" s="65"/>
      <c r="G171" s="26"/>
      <c r="H171" s="56"/>
      <c r="I171" s="56"/>
      <c r="J171" s="56"/>
      <c r="K171" s="56"/>
      <c r="L171" s="56"/>
      <c r="M171" s="64"/>
      <c r="N171" s="64"/>
      <c r="O171" s="64"/>
      <c r="P171" s="64"/>
      <c r="Q171" s="64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  <c r="AD171" s="19"/>
    </row>
    <row r="172" customFormat="false" ht="15" hidden="false" customHeight="true" outlineLevel="0" collapsed="false">
      <c r="A172" s="65" t="s">
        <v>305</v>
      </c>
      <c r="B172" s="65"/>
      <c r="C172" s="65"/>
      <c r="D172" s="65"/>
      <c r="E172" s="65"/>
      <c r="F172" s="65"/>
      <c r="G172" s="26"/>
      <c r="H172" s="56"/>
      <c r="I172" s="56"/>
      <c r="J172" s="56"/>
      <c r="K172" s="56"/>
      <c r="L172" s="56"/>
      <c r="M172" s="64"/>
      <c r="N172" s="64"/>
      <c r="O172" s="64"/>
      <c r="P172" s="64"/>
      <c r="Q172" s="64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D172" s="19"/>
    </row>
    <row r="173" customFormat="false" ht="15" hidden="false" customHeight="true" outlineLevel="0" collapsed="false">
      <c r="A173" s="65" t="s">
        <v>306</v>
      </c>
      <c r="B173" s="65"/>
      <c r="C173" s="65"/>
      <c r="D173" s="65"/>
      <c r="E173" s="65"/>
      <c r="F173" s="65"/>
      <c r="G173" s="26"/>
      <c r="H173" s="56"/>
      <c r="I173" s="56"/>
      <c r="J173" s="56"/>
      <c r="K173" s="56"/>
      <c r="L173" s="56"/>
      <c r="M173" s="64"/>
      <c r="N173" s="64"/>
      <c r="O173" s="64"/>
      <c r="P173" s="64"/>
      <c r="Q173" s="64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  <c r="AD173" s="19"/>
    </row>
    <row r="174" customFormat="false" ht="15" hidden="false" customHeight="true" outlineLevel="0" collapsed="false">
      <c r="A174" s="65" t="s">
        <v>307</v>
      </c>
      <c r="B174" s="65"/>
      <c r="C174" s="65"/>
      <c r="D174" s="65"/>
      <c r="E174" s="65"/>
      <c r="F174" s="65"/>
      <c r="G174" s="26"/>
      <c r="H174" s="56"/>
      <c r="I174" s="56"/>
      <c r="J174" s="56"/>
      <c r="K174" s="56"/>
      <c r="L174" s="56"/>
      <c r="M174" s="64"/>
      <c r="N174" s="64"/>
      <c r="O174" s="64"/>
      <c r="P174" s="64"/>
      <c r="Q174" s="64"/>
      <c r="R174" s="19"/>
      <c r="S174" s="19"/>
      <c r="T174" s="19"/>
      <c r="U174" s="19"/>
      <c r="V174" s="19"/>
      <c r="W174" s="19"/>
      <c r="X174" s="19"/>
      <c r="Y174" s="19"/>
      <c r="Z174" s="19"/>
      <c r="AA174" s="19"/>
      <c r="AB174" s="19"/>
      <c r="AC174" s="19"/>
      <c r="AD174" s="19"/>
    </row>
    <row r="175" customFormat="false" ht="15" hidden="false" customHeight="true" outlineLevel="0" collapsed="false">
      <c r="A175" s="65" t="s">
        <v>308</v>
      </c>
      <c r="B175" s="65"/>
      <c r="C175" s="65"/>
      <c r="D175" s="65"/>
      <c r="E175" s="65"/>
      <c r="F175" s="65"/>
      <c r="G175" s="26"/>
      <c r="H175" s="56"/>
      <c r="I175" s="56"/>
      <c r="J175" s="56"/>
      <c r="K175" s="56"/>
      <c r="L175" s="56"/>
      <c r="M175" s="64"/>
      <c r="N175" s="64"/>
      <c r="O175" s="64"/>
      <c r="P175" s="64"/>
      <c r="Q175" s="64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  <c r="AD175" s="19"/>
    </row>
    <row r="176" customFormat="false" ht="15" hidden="false" customHeight="true" outlineLevel="0" collapsed="false">
      <c r="A176" s="65" t="s">
        <v>309</v>
      </c>
      <c r="B176" s="65"/>
      <c r="C176" s="65"/>
      <c r="D176" s="65"/>
      <c r="E176" s="65"/>
      <c r="F176" s="65"/>
      <c r="G176" s="26"/>
      <c r="H176" s="56"/>
      <c r="I176" s="56"/>
      <c r="J176" s="56"/>
      <c r="K176" s="56"/>
      <c r="L176" s="56"/>
      <c r="M176" s="64"/>
      <c r="N176" s="64"/>
      <c r="O176" s="64"/>
      <c r="P176" s="64"/>
      <c r="Q176" s="64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D176" s="19"/>
    </row>
    <row r="177" customFormat="false" ht="15" hidden="false" customHeight="true" outlineLevel="0" collapsed="false">
      <c r="A177" s="65" t="s">
        <v>310</v>
      </c>
      <c r="B177" s="65"/>
      <c r="C177" s="65"/>
      <c r="D177" s="65"/>
      <c r="E177" s="65"/>
      <c r="F177" s="65"/>
      <c r="G177" s="26"/>
      <c r="H177" s="56"/>
      <c r="I177" s="56"/>
      <c r="J177" s="56"/>
      <c r="K177" s="56"/>
      <c r="L177" s="56"/>
      <c r="M177" s="64"/>
      <c r="N177" s="64"/>
      <c r="O177" s="64"/>
      <c r="P177" s="64"/>
      <c r="Q177" s="64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  <c r="AD177" s="19"/>
    </row>
    <row r="178" customFormat="false" ht="15" hidden="false" customHeight="true" outlineLevel="0" collapsed="false">
      <c r="A178" s="65" t="s">
        <v>311</v>
      </c>
      <c r="B178" s="65"/>
      <c r="C178" s="65"/>
      <c r="D178" s="65"/>
      <c r="E178" s="65"/>
      <c r="F178" s="65"/>
      <c r="G178" s="26"/>
      <c r="H178" s="56"/>
      <c r="I178" s="56"/>
      <c r="J178" s="56"/>
      <c r="K178" s="56"/>
      <c r="L178" s="56"/>
      <c r="M178" s="64"/>
      <c r="N178" s="64"/>
      <c r="O178" s="64"/>
      <c r="P178" s="64"/>
      <c r="Q178" s="64"/>
      <c r="R178" s="19"/>
      <c r="S178" s="19"/>
      <c r="T178" s="19"/>
      <c r="U178" s="19"/>
      <c r="V178" s="19"/>
      <c r="W178" s="19"/>
      <c r="X178" s="19"/>
      <c r="Y178" s="19"/>
      <c r="Z178" s="19"/>
      <c r="AA178" s="19"/>
      <c r="AB178" s="19"/>
      <c r="AC178" s="19"/>
      <c r="AD178" s="19"/>
    </row>
    <row r="179" customFormat="false" ht="15" hidden="false" customHeight="true" outlineLevel="0" collapsed="false">
      <c r="A179" s="65" t="s">
        <v>312</v>
      </c>
      <c r="B179" s="65"/>
      <c r="C179" s="65"/>
      <c r="D179" s="65"/>
      <c r="E179" s="65"/>
      <c r="F179" s="65"/>
      <c r="G179" s="26"/>
      <c r="H179" s="56"/>
      <c r="I179" s="56"/>
      <c r="J179" s="56"/>
      <c r="K179" s="56"/>
      <c r="L179" s="56"/>
      <c r="M179" s="64"/>
      <c r="N179" s="64"/>
      <c r="O179" s="64"/>
      <c r="P179" s="64"/>
      <c r="Q179" s="64"/>
      <c r="R179" s="19"/>
      <c r="S179" s="19"/>
      <c r="T179" s="19"/>
      <c r="U179" s="19"/>
      <c r="V179" s="19"/>
      <c r="W179" s="19"/>
      <c r="X179" s="19"/>
      <c r="Y179" s="19"/>
      <c r="Z179" s="19"/>
      <c r="AA179" s="19"/>
      <c r="AB179" s="19"/>
      <c r="AC179" s="19"/>
      <c r="AD179" s="19"/>
    </row>
    <row r="180" customFormat="false" ht="15" hidden="false" customHeight="true" outlineLevel="0" collapsed="false">
      <c r="A180" s="65" t="s">
        <v>313</v>
      </c>
      <c r="B180" s="65"/>
      <c r="C180" s="65"/>
      <c r="D180" s="65"/>
      <c r="E180" s="65"/>
      <c r="F180" s="65"/>
      <c r="G180" s="26"/>
      <c r="H180" s="56"/>
      <c r="I180" s="56"/>
      <c r="J180" s="56"/>
      <c r="K180" s="56"/>
      <c r="L180" s="56"/>
      <c r="M180" s="64"/>
      <c r="N180" s="64"/>
      <c r="O180" s="64"/>
      <c r="P180" s="64"/>
      <c r="Q180" s="64"/>
      <c r="R180" s="19"/>
      <c r="S180" s="19"/>
      <c r="T180" s="19"/>
      <c r="U180" s="19"/>
      <c r="V180" s="19"/>
      <c r="W180" s="19"/>
      <c r="X180" s="19"/>
      <c r="Y180" s="19"/>
      <c r="Z180" s="19"/>
      <c r="AA180" s="19"/>
      <c r="AB180" s="19"/>
      <c r="AC180" s="19"/>
      <c r="AD180" s="19"/>
    </row>
    <row r="181" customFormat="false" ht="15" hidden="false" customHeight="true" outlineLevel="0" collapsed="false">
      <c r="A181" s="65" t="s">
        <v>314</v>
      </c>
      <c r="B181" s="65"/>
      <c r="C181" s="65"/>
      <c r="D181" s="65"/>
      <c r="E181" s="65"/>
      <c r="F181" s="65"/>
      <c r="G181" s="26"/>
      <c r="H181" s="56"/>
      <c r="I181" s="56"/>
      <c r="J181" s="56"/>
      <c r="K181" s="56"/>
      <c r="L181" s="56"/>
      <c r="M181" s="64"/>
      <c r="N181" s="64"/>
      <c r="O181" s="64"/>
      <c r="P181" s="64"/>
      <c r="Q181" s="64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</row>
    <row r="182" customFormat="false" ht="15" hidden="false" customHeight="true" outlineLevel="0" collapsed="false">
      <c r="A182" s="65" t="s">
        <v>315</v>
      </c>
      <c r="B182" s="65"/>
      <c r="C182" s="65"/>
      <c r="D182" s="65"/>
      <c r="E182" s="65"/>
      <c r="F182" s="65"/>
      <c r="G182" s="26"/>
      <c r="H182" s="56"/>
      <c r="I182" s="56"/>
      <c r="J182" s="56"/>
      <c r="K182" s="56"/>
      <c r="L182" s="56"/>
      <c r="M182" s="64"/>
      <c r="N182" s="64"/>
      <c r="O182" s="64"/>
      <c r="P182" s="64"/>
      <c r="Q182" s="64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  <c r="AD182" s="19"/>
    </row>
    <row r="183" customFormat="false" ht="15" hidden="false" customHeight="true" outlineLevel="0" collapsed="false">
      <c r="A183" s="65" t="s">
        <v>316</v>
      </c>
      <c r="B183" s="65"/>
      <c r="C183" s="65"/>
      <c r="D183" s="65"/>
      <c r="E183" s="65"/>
      <c r="F183" s="65"/>
      <c r="G183" s="26"/>
      <c r="H183" s="56"/>
      <c r="I183" s="56"/>
      <c r="J183" s="56"/>
      <c r="K183" s="56"/>
      <c r="L183" s="56"/>
      <c r="M183" s="64"/>
      <c r="N183" s="64"/>
      <c r="O183" s="64"/>
      <c r="P183" s="64"/>
      <c r="Q183" s="64"/>
      <c r="R183" s="78"/>
      <c r="S183" s="78"/>
      <c r="T183" s="78"/>
      <c r="U183" s="78"/>
      <c r="V183" s="78"/>
      <c r="W183" s="78"/>
      <c r="X183" s="78"/>
      <c r="Y183" s="78"/>
      <c r="Z183" s="78"/>
      <c r="AA183" s="78"/>
      <c r="AB183" s="78"/>
      <c r="AC183" s="78"/>
      <c r="AD183" s="78"/>
    </row>
    <row r="184" customFormat="false" ht="15" hidden="false" customHeight="true" outlineLevel="0" collapsed="false">
      <c r="A184" s="65" t="s">
        <v>317</v>
      </c>
      <c r="B184" s="65"/>
      <c r="C184" s="65"/>
      <c r="D184" s="65"/>
      <c r="E184" s="65"/>
      <c r="F184" s="65"/>
      <c r="G184" s="26"/>
      <c r="H184" s="56"/>
      <c r="I184" s="56"/>
      <c r="J184" s="56"/>
      <c r="K184" s="56"/>
      <c r="L184" s="56"/>
      <c r="M184" s="64"/>
      <c r="N184" s="64"/>
      <c r="O184" s="64"/>
      <c r="P184" s="64"/>
      <c r="Q184" s="64"/>
      <c r="R184" s="78"/>
      <c r="S184" s="78"/>
      <c r="T184" s="78"/>
      <c r="U184" s="78"/>
      <c r="V184" s="78"/>
      <c r="W184" s="78"/>
      <c r="X184" s="78"/>
      <c r="Y184" s="78"/>
      <c r="Z184" s="78"/>
      <c r="AA184" s="78"/>
      <c r="AB184" s="78"/>
      <c r="AC184" s="78"/>
      <c r="AD184" s="78"/>
    </row>
    <row r="185" customFormat="false" ht="15" hidden="false" customHeight="true" outlineLevel="0" collapsed="false">
      <c r="A185" s="65" t="s">
        <v>318</v>
      </c>
      <c r="B185" s="65"/>
      <c r="C185" s="65"/>
      <c r="D185" s="65"/>
      <c r="E185" s="65"/>
      <c r="F185" s="65"/>
      <c r="G185" s="26"/>
      <c r="H185" s="56"/>
      <c r="I185" s="56"/>
      <c r="J185" s="56"/>
      <c r="K185" s="56"/>
      <c r="L185" s="56"/>
      <c r="M185" s="64"/>
      <c r="N185" s="64"/>
      <c r="O185" s="64"/>
      <c r="P185" s="64"/>
      <c r="Q185" s="64"/>
      <c r="R185" s="78"/>
      <c r="S185" s="78"/>
      <c r="T185" s="78"/>
      <c r="U185" s="78"/>
      <c r="V185" s="78"/>
      <c r="W185" s="78"/>
      <c r="X185" s="78"/>
      <c r="Y185" s="78"/>
      <c r="Z185" s="78"/>
      <c r="AA185" s="78"/>
      <c r="AB185" s="78"/>
      <c r="AC185" s="78"/>
      <c r="AD185" s="78"/>
    </row>
    <row r="186" customFormat="false" ht="15" hidden="false" customHeight="true" outlineLevel="0" collapsed="false">
      <c r="A186" s="65" t="s">
        <v>319</v>
      </c>
      <c r="B186" s="65"/>
      <c r="C186" s="65"/>
      <c r="D186" s="65"/>
      <c r="E186" s="65"/>
      <c r="F186" s="65"/>
      <c r="G186" s="26"/>
      <c r="H186" s="56"/>
      <c r="I186" s="56"/>
      <c r="J186" s="56"/>
      <c r="K186" s="56"/>
      <c r="L186" s="56"/>
      <c r="M186" s="64"/>
      <c r="N186" s="64"/>
      <c r="O186" s="64"/>
      <c r="P186" s="64"/>
      <c r="Q186" s="64"/>
      <c r="R186" s="78"/>
      <c r="S186" s="78"/>
      <c r="T186" s="78"/>
      <c r="U186" s="78"/>
      <c r="V186" s="78"/>
      <c r="W186" s="78"/>
      <c r="X186" s="78"/>
      <c r="Y186" s="78"/>
      <c r="Z186" s="78"/>
      <c r="AA186" s="78"/>
      <c r="AB186" s="78"/>
      <c r="AC186" s="78"/>
      <c r="AD186" s="78"/>
    </row>
    <row r="187" customFormat="false" ht="15" hidden="false" customHeight="true" outlineLevel="0" collapsed="false">
      <c r="A187" s="65" t="s">
        <v>320</v>
      </c>
      <c r="B187" s="65"/>
      <c r="C187" s="65"/>
      <c r="D187" s="65"/>
      <c r="E187" s="65"/>
      <c r="F187" s="65"/>
      <c r="G187" s="26"/>
      <c r="H187" s="56"/>
      <c r="I187" s="56"/>
      <c r="J187" s="56"/>
      <c r="K187" s="56"/>
      <c r="L187" s="56"/>
      <c r="M187" s="64"/>
      <c r="N187" s="64"/>
      <c r="O187" s="64"/>
      <c r="P187" s="64"/>
      <c r="Q187" s="64"/>
      <c r="R187" s="78"/>
      <c r="S187" s="78"/>
      <c r="T187" s="78"/>
      <c r="U187" s="78"/>
      <c r="V187" s="78"/>
      <c r="W187" s="78"/>
      <c r="X187" s="78"/>
      <c r="Y187" s="78"/>
      <c r="Z187" s="78"/>
      <c r="AA187" s="78"/>
      <c r="AB187" s="78"/>
      <c r="AC187" s="78"/>
      <c r="AD187" s="78"/>
    </row>
    <row r="188" customFormat="false" ht="15" hidden="false" customHeight="true" outlineLevel="0" collapsed="false">
      <c r="A188" s="65" t="s">
        <v>321</v>
      </c>
      <c r="B188" s="65"/>
      <c r="C188" s="65"/>
      <c r="D188" s="65"/>
      <c r="E188" s="65"/>
      <c r="F188" s="65"/>
      <c r="G188" s="26"/>
      <c r="H188" s="56"/>
      <c r="I188" s="56"/>
      <c r="J188" s="56"/>
      <c r="K188" s="56"/>
      <c r="L188" s="56"/>
      <c r="M188" s="64"/>
      <c r="N188" s="64"/>
      <c r="O188" s="64"/>
      <c r="P188" s="64"/>
      <c r="Q188" s="64"/>
      <c r="R188" s="78"/>
      <c r="S188" s="78"/>
      <c r="T188" s="78"/>
      <c r="U188" s="78"/>
      <c r="V188" s="78"/>
      <c r="W188" s="78"/>
      <c r="X188" s="78"/>
      <c r="Y188" s="78"/>
      <c r="Z188" s="78"/>
      <c r="AA188" s="78"/>
      <c r="AB188" s="78"/>
      <c r="AC188" s="78"/>
      <c r="AD188" s="78"/>
    </row>
    <row r="189" customFormat="false" ht="15" hidden="false" customHeight="true" outlineLevel="0" collapsed="false">
      <c r="A189" s="65" t="s">
        <v>322</v>
      </c>
      <c r="B189" s="65"/>
      <c r="C189" s="65"/>
      <c r="D189" s="65"/>
      <c r="E189" s="65"/>
      <c r="F189" s="65"/>
      <c r="G189" s="26"/>
      <c r="H189" s="56"/>
      <c r="I189" s="56"/>
      <c r="J189" s="56"/>
      <c r="K189" s="56"/>
      <c r="L189" s="56"/>
      <c r="M189" s="64"/>
      <c r="N189" s="64"/>
      <c r="O189" s="64"/>
      <c r="P189" s="64"/>
      <c r="Q189" s="64"/>
      <c r="R189" s="78"/>
      <c r="S189" s="78"/>
      <c r="T189" s="78"/>
      <c r="U189" s="78"/>
      <c r="V189" s="78"/>
      <c r="W189" s="78"/>
      <c r="X189" s="78"/>
      <c r="Y189" s="78"/>
      <c r="Z189" s="78"/>
      <c r="AA189" s="78"/>
      <c r="AB189" s="78"/>
      <c r="AC189" s="78"/>
      <c r="AD189" s="78"/>
    </row>
    <row r="190" customFormat="false" ht="15" hidden="false" customHeight="true" outlineLevel="0" collapsed="false">
      <c r="A190" s="65" t="s">
        <v>323</v>
      </c>
      <c r="B190" s="65"/>
      <c r="C190" s="65"/>
      <c r="D190" s="65"/>
      <c r="E190" s="65"/>
      <c r="F190" s="65"/>
      <c r="G190" s="26"/>
      <c r="H190" s="56"/>
      <c r="I190" s="56"/>
      <c r="J190" s="56"/>
      <c r="K190" s="56"/>
      <c r="L190" s="56"/>
      <c r="M190" s="64"/>
      <c r="N190" s="64"/>
      <c r="O190" s="64"/>
      <c r="P190" s="64"/>
      <c r="Q190" s="64"/>
      <c r="R190" s="78"/>
      <c r="S190" s="78"/>
      <c r="T190" s="78"/>
      <c r="U190" s="78"/>
      <c r="V190" s="78"/>
      <c r="W190" s="78"/>
      <c r="X190" s="78"/>
      <c r="Y190" s="78"/>
      <c r="Z190" s="78"/>
      <c r="AA190" s="78"/>
      <c r="AB190" s="78"/>
      <c r="AC190" s="78"/>
      <c r="AD190" s="78"/>
    </row>
    <row r="191" customFormat="false" ht="15" hidden="false" customHeight="true" outlineLevel="0" collapsed="false">
      <c r="A191" s="65" t="s">
        <v>324</v>
      </c>
      <c r="B191" s="65"/>
      <c r="C191" s="65"/>
      <c r="D191" s="65"/>
      <c r="E191" s="65"/>
      <c r="F191" s="65"/>
      <c r="G191" s="26"/>
      <c r="H191" s="56"/>
      <c r="I191" s="56"/>
      <c r="J191" s="56"/>
      <c r="K191" s="56"/>
      <c r="L191" s="56"/>
      <c r="M191" s="64"/>
      <c r="N191" s="64"/>
      <c r="O191" s="64"/>
      <c r="P191" s="64"/>
      <c r="Q191" s="64"/>
      <c r="R191" s="78"/>
      <c r="S191" s="78"/>
      <c r="T191" s="78"/>
      <c r="U191" s="78"/>
      <c r="V191" s="78"/>
      <c r="W191" s="78"/>
      <c r="X191" s="78"/>
      <c r="Y191" s="78"/>
      <c r="Z191" s="78"/>
      <c r="AA191" s="78"/>
      <c r="AB191" s="78"/>
      <c r="AC191" s="78"/>
      <c r="AD191" s="78"/>
    </row>
    <row r="192" customFormat="false" ht="15" hidden="false" customHeight="true" outlineLevel="0" collapsed="false">
      <c r="A192" s="65" t="s">
        <v>325</v>
      </c>
      <c r="B192" s="65"/>
      <c r="C192" s="65"/>
      <c r="D192" s="65"/>
      <c r="E192" s="65"/>
      <c r="F192" s="65"/>
      <c r="G192" s="26"/>
      <c r="H192" s="56"/>
      <c r="I192" s="56"/>
      <c r="J192" s="56"/>
      <c r="K192" s="56"/>
      <c r="L192" s="56"/>
      <c r="M192" s="64"/>
      <c r="N192" s="64"/>
      <c r="O192" s="64"/>
      <c r="P192" s="64"/>
      <c r="Q192" s="64"/>
      <c r="R192" s="78"/>
      <c r="S192" s="78"/>
      <c r="T192" s="78"/>
      <c r="U192" s="78"/>
      <c r="V192" s="78"/>
      <c r="W192" s="78"/>
      <c r="X192" s="78"/>
      <c r="Y192" s="78"/>
      <c r="Z192" s="78"/>
      <c r="AA192" s="78"/>
      <c r="AB192" s="78"/>
      <c r="AC192" s="78"/>
      <c r="AD192" s="78"/>
    </row>
    <row r="193" customFormat="false" ht="15" hidden="false" customHeight="true" outlineLevel="0" collapsed="false">
      <c r="A193" s="65" t="s">
        <v>326</v>
      </c>
      <c r="B193" s="65"/>
      <c r="C193" s="65"/>
      <c r="D193" s="65"/>
      <c r="E193" s="65"/>
      <c r="F193" s="65"/>
      <c r="G193" s="26"/>
      <c r="H193" s="56"/>
      <c r="I193" s="56"/>
      <c r="J193" s="56"/>
      <c r="K193" s="56"/>
      <c r="L193" s="56"/>
      <c r="M193" s="64"/>
      <c r="N193" s="64"/>
      <c r="O193" s="64"/>
      <c r="P193" s="64"/>
      <c r="Q193" s="64"/>
      <c r="R193" s="78"/>
      <c r="S193" s="78"/>
      <c r="T193" s="78"/>
      <c r="U193" s="78"/>
      <c r="V193" s="78"/>
      <c r="W193" s="78"/>
      <c r="X193" s="78"/>
      <c r="Y193" s="78"/>
      <c r="Z193" s="78"/>
      <c r="AA193" s="78"/>
      <c r="AB193" s="78"/>
      <c r="AC193" s="78"/>
      <c r="AD193" s="78"/>
    </row>
    <row r="194" customFormat="false" ht="15" hidden="false" customHeight="true" outlineLevel="0" collapsed="false">
      <c r="A194" s="65" t="s">
        <v>327</v>
      </c>
      <c r="B194" s="65"/>
      <c r="C194" s="65"/>
      <c r="D194" s="65"/>
      <c r="E194" s="65"/>
      <c r="F194" s="65"/>
      <c r="G194" s="26"/>
      <c r="H194" s="56"/>
      <c r="I194" s="56"/>
      <c r="J194" s="56"/>
      <c r="K194" s="56"/>
      <c r="L194" s="56"/>
      <c r="M194" s="64"/>
      <c r="N194" s="64"/>
      <c r="O194" s="64"/>
      <c r="P194" s="64"/>
      <c r="Q194" s="64"/>
      <c r="R194" s="78"/>
      <c r="S194" s="78"/>
      <c r="T194" s="78"/>
      <c r="U194" s="78"/>
      <c r="V194" s="78"/>
      <c r="W194" s="78"/>
      <c r="X194" s="78"/>
      <c r="Y194" s="78"/>
      <c r="Z194" s="78"/>
      <c r="AA194" s="78"/>
      <c r="AB194" s="78"/>
      <c r="AC194" s="78"/>
      <c r="AD194" s="78"/>
    </row>
    <row r="195" customFormat="false" ht="15" hidden="false" customHeight="true" outlineLevel="0" collapsed="false">
      <c r="A195" s="65" t="s">
        <v>328</v>
      </c>
      <c r="B195" s="65"/>
      <c r="C195" s="65"/>
      <c r="D195" s="65"/>
      <c r="E195" s="65"/>
      <c r="F195" s="65"/>
      <c r="G195" s="26"/>
      <c r="H195" s="56"/>
      <c r="I195" s="56"/>
      <c r="J195" s="56"/>
      <c r="K195" s="56"/>
      <c r="L195" s="56"/>
      <c r="M195" s="64"/>
      <c r="N195" s="64"/>
      <c r="O195" s="64"/>
      <c r="P195" s="64"/>
      <c r="Q195" s="64"/>
      <c r="R195" s="78"/>
      <c r="S195" s="78"/>
      <c r="T195" s="78"/>
      <c r="U195" s="78"/>
      <c r="V195" s="78"/>
      <c r="W195" s="78"/>
      <c r="X195" s="78"/>
      <c r="Y195" s="78"/>
      <c r="Z195" s="78"/>
      <c r="AA195" s="78"/>
      <c r="AB195" s="78"/>
      <c r="AC195" s="78"/>
      <c r="AD195" s="78"/>
    </row>
    <row r="196" customFormat="false" ht="15" hidden="false" customHeight="true" outlineLevel="0" collapsed="false">
      <c r="A196" s="65" t="s">
        <v>329</v>
      </c>
      <c r="B196" s="65"/>
      <c r="C196" s="65"/>
      <c r="D196" s="65"/>
      <c r="E196" s="65"/>
      <c r="F196" s="65"/>
      <c r="G196" s="26"/>
      <c r="H196" s="56"/>
      <c r="I196" s="56"/>
      <c r="J196" s="56"/>
      <c r="K196" s="56"/>
      <c r="L196" s="56"/>
      <c r="M196" s="64"/>
      <c r="N196" s="64"/>
      <c r="O196" s="64"/>
      <c r="P196" s="64"/>
      <c r="Q196" s="64"/>
      <c r="R196" s="78"/>
      <c r="S196" s="78"/>
      <c r="T196" s="78"/>
      <c r="U196" s="78"/>
      <c r="V196" s="78"/>
      <c r="W196" s="78"/>
      <c r="X196" s="78"/>
      <c r="Y196" s="78"/>
      <c r="Z196" s="78"/>
      <c r="AA196" s="78"/>
      <c r="AB196" s="78"/>
      <c r="AC196" s="78"/>
      <c r="AD196" s="78"/>
    </row>
    <row r="197" customFormat="false" ht="15" hidden="false" customHeight="true" outlineLevel="0" collapsed="false">
      <c r="A197" s="65" t="s">
        <v>330</v>
      </c>
      <c r="B197" s="65"/>
      <c r="C197" s="65"/>
      <c r="D197" s="65"/>
      <c r="E197" s="65"/>
      <c r="F197" s="65"/>
      <c r="G197" s="26"/>
      <c r="H197" s="56"/>
      <c r="I197" s="56"/>
      <c r="J197" s="56"/>
      <c r="K197" s="56"/>
      <c r="L197" s="56"/>
      <c r="M197" s="64"/>
      <c r="N197" s="64"/>
      <c r="O197" s="64"/>
      <c r="P197" s="64"/>
      <c r="Q197" s="64"/>
      <c r="R197" s="78"/>
      <c r="S197" s="78"/>
      <c r="T197" s="78"/>
      <c r="U197" s="78"/>
      <c r="V197" s="78"/>
      <c r="W197" s="78"/>
      <c r="X197" s="78"/>
      <c r="Y197" s="78"/>
      <c r="Z197" s="78"/>
      <c r="AA197" s="78"/>
      <c r="AB197" s="78"/>
      <c r="AC197" s="78"/>
      <c r="AD197" s="78"/>
    </row>
    <row r="198" customFormat="false" ht="15" hidden="false" customHeight="true" outlineLevel="0" collapsed="false">
      <c r="A198" s="65" t="s">
        <v>331</v>
      </c>
      <c r="B198" s="65"/>
      <c r="C198" s="65"/>
      <c r="D198" s="65"/>
      <c r="E198" s="65"/>
      <c r="F198" s="65"/>
      <c r="G198" s="26"/>
      <c r="H198" s="56"/>
      <c r="I198" s="56"/>
      <c r="J198" s="56"/>
      <c r="K198" s="56"/>
      <c r="L198" s="56"/>
      <c r="M198" s="64"/>
      <c r="N198" s="64"/>
      <c r="O198" s="64"/>
      <c r="P198" s="64"/>
      <c r="Q198" s="64"/>
      <c r="R198" s="78"/>
      <c r="S198" s="78"/>
      <c r="T198" s="78"/>
      <c r="U198" s="78"/>
      <c r="V198" s="78"/>
      <c r="W198" s="78"/>
      <c r="X198" s="78"/>
      <c r="Y198" s="78"/>
      <c r="Z198" s="78"/>
      <c r="AA198" s="78"/>
      <c r="AB198" s="78"/>
      <c r="AC198" s="78"/>
      <c r="AD198" s="78"/>
    </row>
    <row r="199" customFormat="false" ht="15" hidden="false" customHeight="true" outlineLevel="0" collapsed="false">
      <c r="A199" s="65" t="s">
        <v>332</v>
      </c>
      <c r="B199" s="65"/>
      <c r="C199" s="65"/>
      <c r="D199" s="65"/>
      <c r="E199" s="65"/>
      <c r="F199" s="65"/>
      <c r="G199" s="26"/>
      <c r="H199" s="56"/>
      <c r="I199" s="56"/>
      <c r="J199" s="56"/>
      <c r="K199" s="56"/>
      <c r="L199" s="56"/>
      <c r="M199" s="64"/>
      <c r="N199" s="64"/>
      <c r="O199" s="64"/>
      <c r="P199" s="64"/>
      <c r="Q199" s="64"/>
      <c r="R199" s="78"/>
      <c r="S199" s="78"/>
      <c r="T199" s="78"/>
      <c r="U199" s="78"/>
      <c r="V199" s="78"/>
      <c r="W199" s="78"/>
      <c r="X199" s="78"/>
      <c r="Y199" s="78"/>
      <c r="Z199" s="78"/>
      <c r="AA199" s="78"/>
      <c r="AB199" s="78"/>
      <c r="AC199" s="78"/>
      <c r="AD199" s="78"/>
    </row>
    <row r="200" customFormat="false" ht="15" hidden="false" customHeight="true" outlineLevel="0" collapsed="false">
      <c r="A200" s="65" t="s">
        <v>333</v>
      </c>
      <c r="B200" s="65"/>
      <c r="C200" s="65"/>
      <c r="D200" s="65"/>
      <c r="E200" s="65"/>
      <c r="F200" s="65"/>
      <c r="G200" s="26"/>
      <c r="H200" s="56"/>
      <c r="I200" s="56"/>
      <c r="J200" s="56"/>
      <c r="K200" s="56"/>
      <c r="L200" s="56"/>
      <c r="M200" s="64"/>
      <c r="N200" s="64"/>
      <c r="O200" s="64"/>
      <c r="P200" s="64"/>
      <c r="Q200" s="64"/>
      <c r="R200" s="78"/>
      <c r="S200" s="78"/>
      <c r="T200" s="78"/>
      <c r="U200" s="78"/>
      <c r="V200" s="78"/>
      <c r="W200" s="78"/>
      <c r="X200" s="78"/>
      <c r="Y200" s="78"/>
      <c r="Z200" s="78"/>
      <c r="AA200" s="78"/>
      <c r="AB200" s="78"/>
      <c r="AC200" s="78"/>
      <c r="AD200" s="78"/>
    </row>
    <row r="201" customFormat="false" ht="14.25" hidden="false" customHeight="true" outlineLevel="0" collapsed="false">
      <c r="A201" s="65" t="s">
        <v>334</v>
      </c>
      <c r="B201" s="65"/>
      <c r="C201" s="65"/>
      <c r="D201" s="65"/>
      <c r="E201" s="65"/>
      <c r="F201" s="65"/>
      <c r="G201" s="79"/>
      <c r="H201" s="79"/>
      <c r="I201" s="79"/>
      <c r="J201" s="79"/>
      <c r="K201" s="79"/>
      <c r="L201" s="79"/>
      <c r="M201" s="79"/>
      <c r="N201" s="79"/>
      <c r="O201" s="79"/>
      <c r="P201" s="79"/>
      <c r="Q201" s="79"/>
      <c r="R201" s="78"/>
      <c r="S201" s="78"/>
      <c r="T201" s="78"/>
      <c r="U201" s="78"/>
      <c r="V201" s="78"/>
      <c r="W201" s="78"/>
      <c r="X201" s="78"/>
      <c r="Y201" s="78"/>
      <c r="Z201" s="78"/>
      <c r="AA201" s="78"/>
      <c r="AB201" s="78"/>
      <c r="AC201" s="78"/>
      <c r="AD201" s="78"/>
    </row>
    <row r="202" customFormat="false" ht="14.25" hidden="false" customHeight="true" outlineLevel="0" collapsed="false">
      <c r="A202" s="65" t="s">
        <v>335</v>
      </c>
      <c r="B202" s="65"/>
      <c r="C202" s="65"/>
      <c r="D202" s="65"/>
      <c r="E202" s="65"/>
      <c r="F202" s="65"/>
      <c r="G202" s="79"/>
      <c r="H202" s="79"/>
      <c r="I202" s="79"/>
      <c r="J202" s="79"/>
      <c r="K202" s="79"/>
      <c r="L202" s="79"/>
      <c r="M202" s="79"/>
      <c r="N202" s="79"/>
      <c r="O202" s="79"/>
      <c r="P202" s="79"/>
      <c r="Q202" s="79"/>
      <c r="R202" s="78"/>
      <c r="S202" s="78"/>
      <c r="T202" s="78"/>
      <c r="U202" s="78"/>
      <c r="V202" s="78"/>
      <c r="W202" s="78"/>
      <c r="X202" s="78"/>
      <c r="Y202" s="78"/>
      <c r="Z202" s="78"/>
      <c r="AA202" s="78"/>
      <c r="AB202" s="78"/>
      <c r="AC202" s="78"/>
      <c r="AD202" s="78"/>
    </row>
    <row r="203" customFormat="false" ht="14.25" hidden="false" customHeight="true" outlineLevel="0" collapsed="false">
      <c r="A203" s="65" t="s">
        <v>336</v>
      </c>
      <c r="B203" s="65"/>
      <c r="C203" s="65"/>
      <c r="D203" s="65"/>
      <c r="E203" s="65"/>
      <c r="F203" s="65"/>
      <c r="G203" s="79"/>
      <c r="H203" s="79"/>
      <c r="I203" s="79"/>
      <c r="J203" s="79"/>
      <c r="K203" s="79"/>
      <c r="L203" s="79"/>
      <c r="M203" s="79"/>
      <c r="N203" s="79"/>
      <c r="O203" s="79"/>
      <c r="P203" s="79"/>
      <c r="Q203" s="79"/>
      <c r="R203" s="78"/>
      <c r="S203" s="78"/>
      <c r="T203" s="78"/>
      <c r="U203" s="78"/>
      <c r="V203" s="78"/>
      <c r="W203" s="78"/>
      <c r="X203" s="78"/>
      <c r="Y203" s="78"/>
      <c r="Z203" s="78"/>
      <c r="AA203" s="78"/>
      <c r="AB203" s="78"/>
      <c r="AC203" s="78"/>
      <c r="AD203" s="78"/>
    </row>
    <row r="204" customFormat="false" ht="14.25" hidden="false" customHeight="true" outlineLevel="0" collapsed="false">
      <c r="A204" s="65" t="s">
        <v>337</v>
      </c>
      <c r="B204" s="65"/>
      <c r="C204" s="65"/>
      <c r="D204" s="65"/>
      <c r="E204" s="65"/>
      <c r="F204" s="65"/>
      <c r="G204" s="79"/>
      <c r="H204" s="79"/>
      <c r="I204" s="79"/>
      <c r="J204" s="79"/>
      <c r="K204" s="79"/>
      <c r="L204" s="79"/>
      <c r="M204" s="79"/>
      <c r="N204" s="79"/>
      <c r="O204" s="79"/>
      <c r="P204" s="79"/>
      <c r="Q204" s="79"/>
      <c r="R204" s="78"/>
      <c r="S204" s="78"/>
      <c r="T204" s="78"/>
      <c r="U204" s="78"/>
      <c r="V204" s="78"/>
      <c r="W204" s="78"/>
      <c r="X204" s="78"/>
      <c r="Y204" s="78"/>
      <c r="Z204" s="78"/>
      <c r="AA204" s="78"/>
      <c r="AB204" s="78"/>
      <c r="AC204" s="78"/>
      <c r="AD204" s="78"/>
    </row>
    <row r="205" customFormat="false" ht="14.25" hidden="false" customHeight="true" outlineLevel="0" collapsed="false">
      <c r="A205" s="65" t="s">
        <v>338</v>
      </c>
      <c r="B205" s="65"/>
      <c r="C205" s="65"/>
      <c r="D205" s="65"/>
      <c r="E205" s="65"/>
      <c r="F205" s="65"/>
      <c r="G205" s="79"/>
      <c r="H205" s="79"/>
      <c r="I205" s="79"/>
      <c r="J205" s="79"/>
      <c r="K205" s="79"/>
      <c r="L205" s="79"/>
      <c r="M205" s="79"/>
      <c r="N205" s="79"/>
      <c r="O205" s="79"/>
      <c r="P205" s="79"/>
      <c r="Q205" s="79"/>
      <c r="R205" s="78"/>
      <c r="S205" s="78"/>
      <c r="T205" s="78"/>
      <c r="U205" s="78"/>
      <c r="V205" s="78"/>
      <c r="W205" s="78"/>
      <c r="X205" s="78"/>
      <c r="Y205" s="78"/>
      <c r="Z205" s="78"/>
      <c r="AA205" s="78"/>
      <c r="AB205" s="78"/>
      <c r="AC205" s="78"/>
      <c r="AD205" s="78"/>
    </row>
    <row r="206" customFormat="false" ht="14.25" hidden="false" customHeight="true" outlineLevel="0" collapsed="false">
      <c r="A206" s="65" t="s">
        <v>339</v>
      </c>
      <c r="B206" s="65"/>
      <c r="C206" s="65"/>
      <c r="D206" s="65"/>
      <c r="E206" s="65"/>
      <c r="F206" s="65"/>
      <c r="G206" s="79"/>
      <c r="H206" s="79"/>
      <c r="I206" s="79"/>
      <c r="J206" s="79"/>
      <c r="K206" s="79"/>
      <c r="L206" s="79"/>
      <c r="M206" s="79"/>
      <c r="N206" s="79"/>
      <c r="O206" s="79"/>
      <c r="P206" s="79"/>
      <c r="Q206" s="79"/>
      <c r="R206" s="78"/>
      <c r="S206" s="78"/>
      <c r="T206" s="78"/>
      <c r="U206" s="78"/>
      <c r="V206" s="78"/>
      <c r="W206" s="78"/>
      <c r="X206" s="78"/>
      <c r="Y206" s="78"/>
      <c r="Z206" s="78"/>
      <c r="AA206" s="78"/>
      <c r="AB206" s="78"/>
      <c r="AC206" s="78"/>
      <c r="AD206" s="78"/>
    </row>
    <row r="207" customFormat="false" ht="14.25" hidden="false" customHeight="true" outlineLevel="0" collapsed="false">
      <c r="A207" s="65" t="s">
        <v>340</v>
      </c>
      <c r="B207" s="65"/>
      <c r="C207" s="65"/>
      <c r="D207" s="65"/>
      <c r="E207" s="65"/>
      <c r="F207" s="65"/>
      <c r="G207" s="79"/>
      <c r="H207" s="79"/>
      <c r="I207" s="79"/>
      <c r="J207" s="79"/>
      <c r="K207" s="79"/>
      <c r="L207" s="79"/>
      <c r="M207" s="79"/>
      <c r="N207" s="79"/>
      <c r="O207" s="79"/>
      <c r="P207" s="79"/>
      <c r="Q207" s="79"/>
      <c r="R207" s="78"/>
      <c r="S207" s="78"/>
      <c r="T207" s="78"/>
      <c r="U207" s="78"/>
      <c r="V207" s="78"/>
      <c r="W207" s="78"/>
      <c r="X207" s="78"/>
      <c r="Y207" s="78"/>
      <c r="Z207" s="78"/>
      <c r="AA207" s="78"/>
      <c r="AB207" s="78"/>
      <c r="AC207" s="78"/>
      <c r="AD207" s="78"/>
    </row>
    <row r="208" customFormat="false" ht="14.25" hidden="false" customHeight="true" outlineLevel="0" collapsed="false">
      <c r="A208" s="65" t="s">
        <v>341</v>
      </c>
      <c r="B208" s="65"/>
      <c r="C208" s="65"/>
      <c r="D208" s="65"/>
      <c r="E208" s="65"/>
      <c r="F208" s="65"/>
      <c r="G208" s="79"/>
      <c r="H208" s="79"/>
      <c r="I208" s="79"/>
      <c r="J208" s="79"/>
      <c r="K208" s="79"/>
      <c r="L208" s="79"/>
      <c r="M208" s="79"/>
      <c r="N208" s="79"/>
      <c r="O208" s="79"/>
      <c r="P208" s="79"/>
      <c r="Q208" s="79"/>
      <c r="R208" s="78"/>
      <c r="S208" s="78"/>
      <c r="T208" s="78"/>
      <c r="U208" s="78"/>
      <c r="V208" s="78"/>
      <c r="W208" s="78"/>
      <c r="X208" s="78"/>
      <c r="Y208" s="78"/>
      <c r="Z208" s="78"/>
      <c r="AA208" s="78"/>
      <c r="AB208" s="78"/>
      <c r="AC208" s="78"/>
      <c r="AD208" s="78"/>
    </row>
    <row r="209" customFormat="false" ht="14.25" hidden="false" customHeight="true" outlineLevel="0" collapsed="false">
      <c r="A209" s="65" t="s">
        <v>342</v>
      </c>
      <c r="B209" s="65"/>
      <c r="C209" s="65"/>
      <c r="D209" s="65"/>
      <c r="E209" s="65"/>
      <c r="F209" s="65"/>
      <c r="G209" s="79"/>
      <c r="H209" s="79"/>
      <c r="I209" s="79"/>
      <c r="J209" s="79"/>
      <c r="K209" s="79"/>
      <c r="L209" s="79"/>
      <c r="M209" s="79"/>
      <c r="N209" s="79"/>
      <c r="O209" s="79"/>
      <c r="P209" s="79"/>
      <c r="Q209" s="79"/>
      <c r="R209" s="78"/>
      <c r="S209" s="78"/>
      <c r="T209" s="78"/>
      <c r="U209" s="78"/>
      <c r="V209" s="78"/>
      <c r="W209" s="78"/>
      <c r="X209" s="78"/>
      <c r="Y209" s="78"/>
      <c r="Z209" s="78"/>
      <c r="AA209" s="78"/>
      <c r="AB209" s="78"/>
      <c r="AC209" s="78"/>
      <c r="AD209" s="78"/>
    </row>
    <row r="210" customFormat="false" ht="14.25" hidden="false" customHeight="true" outlineLevel="0" collapsed="false">
      <c r="A210" s="65" t="s">
        <v>343</v>
      </c>
      <c r="B210" s="65"/>
      <c r="C210" s="65"/>
      <c r="D210" s="65"/>
      <c r="E210" s="65"/>
      <c r="F210" s="65"/>
      <c r="G210" s="79"/>
      <c r="H210" s="79"/>
      <c r="I210" s="79"/>
      <c r="J210" s="79"/>
      <c r="K210" s="79"/>
      <c r="L210" s="79"/>
      <c r="M210" s="79"/>
      <c r="N210" s="79"/>
      <c r="O210" s="79"/>
      <c r="P210" s="79"/>
      <c r="Q210" s="79"/>
      <c r="R210" s="78"/>
      <c r="S210" s="78"/>
      <c r="T210" s="78"/>
      <c r="U210" s="78"/>
      <c r="V210" s="78"/>
      <c r="W210" s="78"/>
      <c r="X210" s="78"/>
      <c r="Y210" s="78"/>
      <c r="Z210" s="78"/>
      <c r="AA210" s="78"/>
      <c r="AB210" s="78"/>
      <c r="AC210" s="78"/>
      <c r="AD210" s="78"/>
    </row>
    <row r="211" customFormat="false" ht="14.25" hidden="false" customHeight="true" outlineLevel="0" collapsed="false">
      <c r="A211" s="65" t="s">
        <v>344</v>
      </c>
      <c r="B211" s="65"/>
      <c r="C211" s="65"/>
      <c r="D211" s="65"/>
      <c r="E211" s="65"/>
      <c r="F211" s="65"/>
      <c r="G211" s="79"/>
      <c r="H211" s="79"/>
      <c r="I211" s="79"/>
      <c r="J211" s="79"/>
      <c r="K211" s="79"/>
      <c r="L211" s="79"/>
      <c r="M211" s="79"/>
      <c r="N211" s="79"/>
      <c r="O211" s="79"/>
      <c r="P211" s="79"/>
      <c r="Q211" s="79"/>
      <c r="R211" s="78"/>
      <c r="S211" s="78"/>
      <c r="T211" s="78"/>
      <c r="U211" s="78"/>
      <c r="V211" s="78"/>
      <c r="W211" s="78"/>
      <c r="X211" s="78"/>
      <c r="Y211" s="78"/>
      <c r="Z211" s="78"/>
      <c r="AA211" s="78"/>
      <c r="AB211" s="78"/>
      <c r="AC211" s="78"/>
      <c r="AD211" s="78"/>
    </row>
    <row r="212" customFormat="false" ht="14.25" hidden="false" customHeight="true" outlineLevel="0" collapsed="false">
      <c r="A212" s="65" t="s">
        <v>345</v>
      </c>
      <c r="B212" s="65"/>
      <c r="C212" s="65"/>
      <c r="D212" s="65"/>
      <c r="E212" s="65"/>
      <c r="F212" s="65"/>
      <c r="G212" s="79"/>
      <c r="H212" s="79"/>
      <c r="I212" s="79"/>
      <c r="J212" s="79"/>
      <c r="K212" s="79"/>
      <c r="L212" s="79"/>
      <c r="M212" s="79"/>
      <c r="N212" s="79"/>
      <c r="O212" s="79"/>
      <c r="P212" s="79"/>
      <c r="Q212" s="79"/>
      <c r="R212" s="78"/>
      <c r="S212" s="78"/>
      <c r="T212" s="78"/>
      <c r="U212" s="78"/>
      <c r="V212" s="78"/>
      <c r="W212" s="78"/>
      <c r="X212" s="78"/>
      <c r="Y212" s="78"/>
      <c r="Z212" s="78"/>
      <c r="AA212" s="78"/>
      <c r="AB212" s="78"/>
      <c r="AC212" s="78"/>
      <c r="AD212" s="78"/>
    </row>
    <row r="213" customFormat="false" ht="14.25" hidden="false" customHeight="true" outlineLevel="0" collapsed="false">
      <c r="A213" s="65" t="s">
        <v>346</v>
      </c>
      <c r="B213" s="65"/>
      <c r="C213" s="65"/>
      <c r="D213" s="65"/>
      <c r="E213" s="65"/>
      <c r="F213" s="65"/>
      <c r="G213" s="79"/>
      <c r="H213" s="79"/>
      <c r="I213" s="79"/>
      <c r="J213" s="79"/>
      <c r="K213" s="79"/>
      <c r="L213" s="79"/>
      <c r="M213" s="79"/>
      <c r="N213" s="79"/>
      <c r="O213" s="79"/>
      <c r="P213" s="79"/>
      <c r="Q213" s="79"/>
      <c r="R213" s="78"/>
      <c r="S213" s="78"/>
      <c r="T213" s="78"/>
      <c r="U213" s="78"/>
      <c r="V213" s="78"/>
      <c r="W213" s="78"/>
      <c r="X213" s="78"/>
      <c r="Y213" s="78"/>
      <c r="Z213" s="78"/>
      <c r="AA213" s="78"/>
      <c r="AB213" s="78"/>
      <c r="AC213" s="78"/>
      <c r="AD213" s="78"/>
    </row>
    <row r="214" customFormat="false" ht="14.25" hidden="false" customHeight="true" outlineLevel="0" collapsed="false">
      <c r="A214" s="65" t="s">
        <v>347</v>
      </c>
      <c r="B214" s="65"/>
      <c r="C214" s="65"/>
      <c r="D214" s="65"/>
      <c r="E214" s="65"/>
      <c r="F214" s="65"/>
      <c r="G214" s="79"/>
      <c r="H214" s="79"/>
      <c r="I214" s="79"/>
      <c r="J214" s="79"/>
      <c r="K214" s="79"/>
      <c r="L214" s="79"/>
      <c r="M214" s="79"/>
      <c r="N214" s="79"/>
      <c r="O214" s="79"/>
      <c r="P214" s="79"/>
      <c r="Q214" s="79"/>
      <c r="R214" s="78"/>
      <c r="S214" s="78"/>
      <c r="T214" s="78"/>
      <c r="U214" s="78"/>
      <c r="V214" s="78"/>
      <c r="W214" s="78"/>
      <c r="X214" s="78"/>
      <c r="Y214" s="78"/>
      <c r="Z214" s="78"/>
      <c r="AA214" s="78"/>
      <c r="AB214" s="78"/>
      <c r="AC214" s="78"/>
      <c r="AD214" s="78"/>
    </row>
    <row r="215" customFormat="false" ht="14.25" hidden="false" customHeight="true" outlineLevel="0" collapsed="false">
      <c r="A215" s="65" t="s">
        <v>348</v>
      </c>
      <c r="B215" s="65"/>
      <c r="C215" s="65"/>
      <c r="D215" s="65"/>
      <c r="E215" s="65"/>
      <c r="F215" s="65"/>
      <c r="G215" s="79"/>
      <c r="H215" s="79"/>
      <c r="I215" s="79"/>
      <c r="J215" s="79"/>
      <c r="K215" s="79"/>
      <c r="L215" s="79"/>
      <c r="M215" s="79"/>
      <c r="N215" s="79"/>
      <c r="O215" s="79"/>
      <c r="P215" s="79"/>
      <c r="Q215" s="79"/>
      <c r="R215" s="78"/>
      <c r="S215" s="78"/>
      <c r="T215" s="78"/>
      <c r="U215" s="78"/>
      <c r="V215" s="78"/>
      <c r="W215" s="78"/>
      <c r="X215" s="78"/>
      <c r="Y215" s="78"/>
      <c r="Z215" s="78"/>
      <c r="AA215" s="78"/>
      <c r="AB215" s="78"/>
      <c r="AC215" s="78"/>
      <c r="AD215" s="78"/>
    </row>
    <row r="216" customFormat="false" ht="14.25" hidden="false" customHeight="true" outlineLevel="0" collapsed="false">
      <c r="A216" s="65" t="s">
        <v>349</v>
      </c>
      <c r="B216" s="65"/>
      <c r="C216" s="65"/>
      <c r="D216" s="65"/>
      <c r="E216" s="65"/>
      <c r="F216" s="65"/>
      <c r="G216" s="79"/>
      <c r="H216" s="79"/>
      <c r="I216" s="79"/>
      <c r="J216" s="79"/>
      <c r="K216" s="79"/>
      <c r="L216" s="79"/>
      <c r="M216" s="79"/>
      <c r="N216" s="79"/>
      <c r="O216" s="79"/>
      <c r="P216" s="79"/>
      <c r="Q216" s="79"/>
      <c r="R216" s="78"/>
      <c r="S216" s="78"/>
      <c r="T216" s="78"/>
      <c r="U216" s="78"/>
      <c r="V216" s="78"/>
      <c r="W216" s="78"/>
      <c r="X216" s="78"/>
      <c r="Y216" s="78"/>
      <c r="Z216" s="78"/>
      <c r="AA216" s="78"/>
      <c r="AB216" s="78"/>
      <c r="AC216" s="78"/>
      <c r="AD216" s="78"/>
    </row>
    <row r="217" customFormat="false" ht="14.25" hidden="false" customHeight="true" outlineLevel="0" collapsed="false">
      <c r="A217" s="65" t="s">
        <v>350</v>
      </c>
      <c r="B217" s="65"/>
      <c r="C217" s="65"/>
      <c r="D217" s="65"/>
      <c r="E217" s="65"/>
      <c r="F217" s="65"/>
      <c r="G217" s="79"/>
      <c r="H217" s="79"/>
      <c r="I217" s="79"/>
      <c r="J217" s="79"/>
      <c r="K217" s="79"/>
      <c r="L217" s="79"/>
      <c r="M217" s="79"/>
      <c r="N217" s="79"/>
      <c r="O217" s="79"/>
      <c r="P217" s="79"/>
      <c r="Q217" s="79"/>
      <c r="R217" s="78"/>
      <c r="S217" s="78"/>
      <c r="T217" s="78"/>
      <c r="U217" s="78"/>
      <c r="V217" s="78"/>
      <c r="W217" s="78"/>
      <c r="X217" s="78"/>
      <c r="Y217" s="78"/>
      <c r="Z217" s="78"/>
      <c r="AA217" s="78"/>
      <c r="AB217" s="78"/>
      <c r="AC217" s="78"/>
      <c r="AD217" s="78"/>
    </row>
    <row r="218" customFormat="false" ht="14.25" hidden="false" customHeight="true" outlineLevel="0" collapsed="false">
      <c r="A218" s="65" t="s">
        <v>351</v>
      </c>
      <c r="B218" s="65"/>
      <c r="C218" s="65"/>
      <c r="D218" s="65"/>
      <c r="E218" s="65"/>
      <c r="F218" s="65"/>
      <c r="G218" s="79"/>
      <c r="H218" s="79"/>
      <c r="I218" s="79"/>
      <c r="J218" s="79"/>
      <c r="K218" s="79"/>
      <c r="L218" s="79"/>
      <c r="M218" s="79"/>
      <c r="N218" s="79"/>
      <c r="O218" s="79"/>
      <c r="P218" s="79"/>
      <c r="Q218" s="79"/>
      <c r="R218" s="78"/>
      <c r="S218" s="78"/>
      <c r="T218" s="78"/>
      <c r="U218" s="78"/>
      <c r="V218" s="78"/>
      <c r="W218" s="78"/>
      <c r="X218" s="78"/>
      <c r="Y218" s="78"/>
      <c r="Z218" s="78"/>
      <c r="AA218" s="78"/>
      <c r="AB218" s="78"/>
      <c r="AC218" s="78"/>
      <c r="AD218" s="78"/>
    </row>
    <row r="219" customFormat="false" ht="14.25" hidden="false" customHeight="true" outlineLevel="0" collapsed="false">
      <c r="A219" s="65" t="s">
        <v>352</v>
      </c>
      <c r="B219" s="65"/>
      <c r="C219" s="65"/>
      <c r="D219" s="65"/>
      <c r="E219" s="65"/>
      <c r="F219" s="65"/>
      <c r="G219" s="79"/>
      <c r="H219" s="79"/>
      <c r="I219" s="79"/>
      <c r="J219" s="79"/>
      <c r="K219" s="79"/>
      <c r="L219" s="79"/>
      <c r="M219" s="79"/>
      <c r="N219" s="79"/>
      <c r="O219" s="79"/>
      <c r="P219" s="79"/>
      <c r="Q219" s="79"/>
      <c r="R219" s="78"/>
      <c r="S219" s="78"/>
      <c r="T219" s="78"/>
      <c r="U219" s="78"/>
      <c r="V219" s="78"/>
      <c r="W219" s="78"/>
      <c r="X219" s="78"/>
      <c r="Y219" s="78"/>
      <c r="Z219" s="78"/>
      <c r="AA219" s="78"/>
      <c r="AB219" s="78"/>
      <c r="AC219" s="78"/>
      <c r="AD219" s="78"/>
    </row>
    <row r="220" customFormat="false" ht="14.25" hidden="false" customHeight="true" outlineLevel="0" collapsed="false">
      <c r="A220" s="65" t="s">
        <v>353</v>
      </c>
      <c r="B220" s="65"/>
      <c r="C220" s="65"/>
      <c r="D220" s="65"/>
      <c r="E220" s="65"/>
      <c r="F220" s="65"/>
      <c r="G220" s="79"/>
      <c r="H220" s="79"/>
      <c r="I220" s="79"/>
      <c r="J220" s="79"/>
      <c r="K220" s="79"/>
      <c r="L220" s="79"/>
      <c r="M220" s="79"/>
      <c r="N220" s="79"/>
      <c r="O220" s="79"/>
      <c r="P220" s="79"/>
      <c r="Q220" s="79"/>
      <c r="R220" s="78"/>
      <c r="S220" s="78"/>
      <c r="T220" s="78"/>
      <c r="U220" s="78"/>
      <c r="V220" s="78"/>
      <c r="W220" s="78"/>
      <c r="X220" s="78"/>
      <c r="Y220" s="78"/>
      <c r="Z220" s="78"/>
      <c r="AA220" s="78"/>
      <c r="AB220" s="78"/>
      <c r="AC220" s="78"/>
      <c r="AD220" s="78"/>
    </row>
    <row r="221" customFormat="false" ht="14.25" hidden="false" customHeight="true" outlineLevel="0" collapsed="false">
      <c r="A221" s="80"/>
      <c r="B221" s="80"/>
      <c r="C221" s="80"/>
      <c r="D221" s="80"/>
      <c r="E221" s="80"/>
      <c r="F221" s="80"/>
      <c r="G221" s="80"/>
      <c r="H221" s="80"/>
      <c r="I221" s="80"/>
      <c r="J221" s="80"/>
      <c r="K221" s="80"/>
      <c r="L221" s="80"/>
      <c r="M221" s="80"/>
      <c r="N221" s="80"/>
      <c r="O221" s="80"/>
      <c r="P221" s="80"/>
      <c r="Q221" s="80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</row>
    <row r="222" customFormat="false" ht="14.25" hidden="false" customHeight="true" outlineLevel="0" collapsed="false">
      <c r="A222" s="80"/>
      <c r="B222" s="80"/>
      <c r="C222" s="80"/>
      <c r="D222" s="80"/>
      <c r="E222" s="80"/>
      <c r="F222" s="80"/>
      <c r="G222" s="80"/>
      <c r="H222" s="80"/>
      <c r="I222" s="80"/>
      <c r="J222" s="80"/>
      <c r="K222" s="80"/>
      <c r="L222" s="80"/>
      <c r="M222" s="80"/>
      <c r="N222" s="80"/>
      <c r="O222" s="80"/>
      <c r="P222" s="80"/>
      <c r="Q222" s="80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</row>
    <row r="223" customFormat="false" ht="14.25" hidden="false" customHeight="true" outlineLevel="0" collapsed="false">
      <c r="A223" s="80"/>
      <c r="B223" s="80"/>
      <c r="C223" s="80"/>
      <c r="D223" s="80"/>
      <c r="E223" s="80"/>
      <c r="F223" s="80"/>
      <c r="G223" s="80"/>
      <c r="H223" s="80"/>
      <c r="I223" s="80"/>
      <c r="J223" s="80"/>
      <c r="K223" s="80"/>
      <c r="L223" s="80"/>
      <c r="M223" s="80"/>
      <c r="N223" s="80"/>
      <c r="O223" s="80"/>
      <c r="P223" s="80"/>
      <c r="Q223" s="80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</row>
    <row r="224" customFormat="false" ht="14.25" hidden="false" customHeight="true" outlineLevel="0" collapsed="false">
      <c r="A224" s="80"/>
      <c r="B224" s="80"/>
      <c r="C224" s="80"/>
      <c r="D224" s="80"/>
      <c r="E224" s="80"/>
      <c r="F224" s="80"/>
      <c r="G224" s="80"/>
      <c r="H224" s="80"/>
      <c r="I224" s="80"/>
      <c r="J224" s="80"/>
      <c r="K224" s="80"/>
      <c r="L224" s="80"/>
      <c r="M224" s="80"/>
      <c r="N224" s="80"/>
      <c r="O224" s="80"/>
      <c r="P224" s="80"/>
      <c r="Q224" s="80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</row>
    <row r="225" customFormat="false" ht="14.25" hidden="false" customHeight="true" outlineLevel="0" collapsed="false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</row>
    <row r="226" customFormat="false" ht="14.25" hidden="false" customHeight="true" outlineLevel="0" collapsed="false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</row>
    <row r="227" customFormat="false" ht="14.25" hidden="false" customHeight="true" outlineLevel="0" collapsed="false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</row>
    <row r="228" customFormat="false" ht="14.25" hidden="false" customHeight="true" outlineLevel="0" collapsed="false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</row>
    <row r="229" customFormat="false" ht="14.25" hidden="false" customHeight="true" outlineLevel="0" collapsed="false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</row>
    <row r="230" customFormat="false" ht="14.25" hidden="false" customHeight="true" outlineLevel="0" collapsed="false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</row>
    <row r="231" customFormat="false" ht="14.25" hidden="false" customHeight="true" outlineLevel="0" collapsed="false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</row>
    <row r="232" customFormat="false" ht="14.25" hidden="false" customHeight="true" outlineLevel="0" collapsed="false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</row>
    <row r="233" customFormat="false" ht="14.25" hidden="false" customHeight="true" outlineLevel="0" collapsed="false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</row>
    <row r="234" customFormat="false" ht="14.25" hidden="false" customHeight="true" outlineLevel="0" collapsed="false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</row>
    <row r="235" customFormat="false" ht="14.25" hidden="false" customHeight="true" outlineLevel="0" collapsed="false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</row>
    <row r="236" customFormat="false" ht="14.25" hidden="false" customHeight="true" outlineLevel="0" collapsed="false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</row>
    <row r="237" customFormat="false" ht="14.25" hidden="false" customHeight="true" outlineLevel="0" collapsed="false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</row>
    <row r="238" customFormat="false" ht="14.25" hidden="false" customHeight="true" outlineLevel="0" collapsed="false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</row>
    <row r="239" customFormat="false" ht="14.25" hidden="false" customHeight="true" outlineLevel="0" collapsed="false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</row>
    <row r="240" customFormat="false" ht="14.25" hidden="false" customHeight="true" outlineLevel="0" collapsed="false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</row>
    <row r="241" customFormat="false" ht="14.25" hidden="false" customHeight="true" outlineLevel="0" collapsed="false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</row>
    <row r="242" customFormat="false" ht="14.25" hidden="false" customHeight="true" outlineLevel="0" collapsed="false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</row>
    <row r="243" customFormat="false" ht="14.25" hidden="false" customHeight="true" outlineLevel="0" collapsed="false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</row>
    <row r="244" customFormat="false" ht="14.25" hidden="false" customHeight="true" outlineLevel="0" collapsed="false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</row>
    <row r="245" customFormat="false" ht="14.25" hidden="false" customHeight="true" outlineLevel="0" collapsed="false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</row>
    <row r="246" customFormat="false" ht="14.25" hidden="false" customHeight="true" outlineLevel="0" collapsed="false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</row>
    <row r="247" customFormat="false" ht="14.25" hidden="false" customHeight="true" outlineLevel="0" collapsed="false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</row>
    <row r="248" customFormat="false" ht="14.25" hidden="false" customHeight="true" outlineLevel="0" collapsed="false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</row>
    <row r="249" customFormat="false" ht="14.25" hidden="false" customHeight="true" outlineLevel="0" collapsed="false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</row>
    <row r="250" customFormat="false" ht="14.25" hidden="false" customHeight="true" outlineLevel="0" collapsed="false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</row>
    <row r="251" customFormat="false" ht="14.25" hidden="false" customHeight="true" outlineLevel="0" collapsed="false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</row>
    <row r="252" customFormat="false" ht="14.25" hidden="false" customHeight="true" outlineLevel="0" collapsed="false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</row>
    <row r="253" customFormat="false" ht="14.25" hidden="false" customHeight="true" outlineLevel="0" collapsed="false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</row>
    <row r="254" customFormat="false" ht="14.25" hidden="false" customHeight="true" outlineLevel="0" collapsed="false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</row>
    <row r="255" customFormat="false" ht="14.25" hidden="false" customHeight="true" outlineLevel="0" collapsed="false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</row>
    <row r="256" customFormat="false" ht="14.25" hidden="false" customHeight="true" outlineLevel="0" collapsed="false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</row>
    <row r="257" customFormat="false" ht="14.25" hidden="false" customHeight="true" outlineLevel="0" collapsed="false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</row>
    <row r="258" customFormat="false" ht="14.25" hidden="false" customHeight="true" outlineLevel="0" collapsed="false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</row>
    <row r="259" customFormat="false" ht="14.25" hidden="false" customHeight="true" outlineLevel="0" collapsed="false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</row>
    <row r="260" customFormat="false" ht="14.25" hidden="false" customHeight="true" outlineLevel="0" collapsed="false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</row>
    <row r="261" customFormat="false" ht="14.25" hidden="false" customHeight="true" outlineLevel="0" collapsed="false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</row>
    <row r="262" customFormat="false" ht="14.25" hidden="false" customHeight="true" outlineLevel="0" collapsed="false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</row>
    <row r="263" customFormat="false" ht="14.25" hidden="false" customHeight="true" outlineLevel="0" collapsed="false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</row>
    <row r="264" customFormat="false" ht="14.25" hidden="false" customHeight="true" outlineLevel="0" collapsed="false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</row>
    <row r="265" customFormat="false" ht="14.25" hidden="false" customHeight="true" outlineLevel="0" collapsed="false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</row>
    <row r="266" customFormat="false" ht="14.25" hidden="false" customHeight="true" outlineLevel="0" collapsed="false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</row>
    <row r="267" customFormat="false" ht="14.25" hidden="false" customHeight="true" outlineLevel="0" collapsed="false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</row>
    <row r="268" customFormat="false" ht="14.25" hidden="false" customHeight="true" outlineLevel="0" collapsed="false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</row>
    <row r="269" customFormat="false" ht="14.25" hidden="false" customHeight="true" outlineLevel="0" collapsed="false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</row>
    <row r="270" customFormat="false" ht="14.25" hidden="false" customHeight="true" outlineLevel="0" collapsed="false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</row>
    <row r="271" customFormat="false" ht="14.25" hidden="false" customHeight="true" outlineLevel="0" collapsed="false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</row>
    <row r="272" customFormat="false" ht="14.25" hidden="false" customHeight="true" outlineLevel="0" collapsed="false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</row>
    <row r="273" customFormat="false" ht="14.25" hidden="false" customHeight="true" outlineLevel="0" collapsed="false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</row>
    <row r="274" customFormat="false" ht="14.25" hidden="false" customHeight="true" outlineLevel="0" collapsed="false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</row>
    <row r="275" customFormat="false" ht="14.25" hidden="false" customHeight="true" outlineLevel="0" collapsed="false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</row>
    <row r="276" customFormat="false" ht="14.25" hidden="false" customHeight="true" outlineLevel="0" collapsed="false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</row>
    <row r="277" customFormat="false" ht="14.25" hidden="false" customHeight="true" outlineLevel="0" collapsed="false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</row>
    <row r="278" customFormat="false" ht="14.25" hidden="false" customHeight="true" outlineLevel="0" collapsed="false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</row>
    <row r="279" customFormat="false" ht="14.25" hidden="false" customHeight="true" outlineLevel="0" collapsed="false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</row>
    <row r="280" customFormat="false" ht="14.25" hidden="false" customHeight="true" outlineLevel="0" collapsed="false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</row>
    <row r="281" customFormat="false" ht="14.25" hidden="false" customHeight="true" outlineLevel="0" collapsed="false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</row>
    <row r="282" customFormat="false" ht="14.25" hidden="false" customHeight="true" outlineLevel="0" collapsed="false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</row>
    <row r="283" customFormat="false" ht="14.25" hidden="false" customHeight="true" outlineLevel="0" collapsed="false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</row>
    <row r="284" customFormat="false" ht="14.25" hidden="false" customHeight="true" outlineLevel="0" collapsed="false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</row>
    <row r="285" customFormat="false" ht="14.25" hidden="false" customHeight="true" outlineLevel="0" collapsed="false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</row>
    <row r="286" customFormat="false" ht="14.25" hidden="false" customHeight="true" outlineLevel="0" collapsed="false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</row>
    <row r="287" customFormat="false" ht="14.25" hidden="false" customHeight="true" outlineLevel="0" collapsed="false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</row>
    <row r="288" customFormat="false" ht="14.25" hidden="false" customHeight="true" outlineLevel="0" collapsed="false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</row>
    <row r="289" customFormat="false" ht="14.25" hidden="false" customHeight="true" outlineLevel="0" collapsed="false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</row>
    <row r="290" customFormat="false" ht="14.25" hidden="false" customHeight="true" outlineLevel="0" collapsed="false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</row>
    <row r="291" customFormat="false" ht="14.25" hidden="false" customHeight="true" outlineLevel="0" collapsed="false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</row>
    <row r="292" customFormat="false" ht="14.25" hidden="false" customHeight="true" outlineLevel="0" collapsed="false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</row>
    <row r="293" customFormat="false" ht="14.25" hidden="false" customHeight="true" outlineLevel="0" collapsed="false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</row>
    <row r="294" customFormat="false" ht="14.25" hidden="false" customHeight="true" outlineLevel="0" collapsed="false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</row>
    <row r="295" customFormat="false" ht="14.25" hidden="false" customHeight="true" outlineLevel="0" collapsed="false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</row>
    <row r="296" customFormat="false" ht="14.25" hidden="false" customHeight="true" outlineLevel="0" collapsed="false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</row>
    <row r="297" customFormat="false" ht="14.25" hidden="false" customHeight="true" outlineLevel="0" collapsed="false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</row>
    <row r="298" customFormat="false" ht="14.25" hidden="false" customHeight="true" outlineLevel="0" collapsed="false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</row>
    <row r="299" customFormat="false" ht="14.25" hidden="false" customHeight="true" outlineLevel="0" collapsed="false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</row>
    <row r="300" customFormat="false" ht="14.25" hidden="false" customHeight="true" outlineLevel="0" collapsed="false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</row>
    <row r="301" customFormat="false" ht="14.25" hidden="false" customHeight="true" outlineLevel="0" collapsed="false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</row>
    <row r="302" customFormat="false" ht="14.25" hidden="false" customHeight="true" outlineLevel="0" collapsed="false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</row>
    <row r="303" customFormat="false" ht="14.25" hidden="false" customHeight="true" outlineLevel="0" collapsed="false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</row>
    <row r="304" customFormat="false" ht="14.25" hidden="false" customHeight="true" outlineLevel="0" collapsed="false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</row>
    <row r="305" customFormat="false" ht="14.25" hidden="false" customHeight="true" outlineLevel="0" collapsed="false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</row>
    <row r="306" customFormat="false" ht="14.25" hidden="false" customHeight="true" outlineLevel="0" collapsed="false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</row>
    <row r="307" customFormat="false" ht="14.25" hidden="false" customHeight="true" outlineLevel="0" collapsed="false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</row>
    <row r="308" customFormat="false" ht="14.25" hidden="false" customHeight="true" outlineLevel="0" collapsed="false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</row>
    <row r="309" customFormat="false" ht="14.25" hidden="false" customHeight="true" outlineLevel="0" collapsed="false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</row>
    <row r="310" customFormat="false" ht="14.25" hidden="false" customHeight="true" outlineLevel="0" collapsed="false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</row>
    <row r="311" customFormat="false" ht="14.25" hidden="false" customHeight="true" outlineLevel="0" collapsed="false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</row>
    <row r="312" customFormat="false" ht="14.25" hidden="false" customHeight="true" outlineLevel="0" collapsed="false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</row>
    <row r="313" customFormat="false" ht="14.25" hidden="false" customHeight="true" outlineLevel="0" collapsed="false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</row>
    <row r="314" customFormat="false" ht="14.25" hidden="false" customHeight="true" outlineLevel="0" collapsed="false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</row>
    <row r="315" customFormat="false" ht="14.25" hidden="false" customHeight="true" outlineLevel="0" collapsed="false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</row>
    <row r="316" customFormat="false" ht="14.25" hidden="false" customHeight="true" outlineLevel="0" collapsed="false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</row>
    <row r="317" customFormat="false" ht="14.25" hidden="false" customHeight="true" outlineLevel="0" collapsed="false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</row>
    <row r="318" customFormat="false" ht="14.25" hidden="false" customHeight="true" outlineLevel="0" collapsed="false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</row>
    <row r="319" customFormat="false" ht="14.25" hidden="false" customHeight="true" outlineLevel="0" collapsed="false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</row>
    <row r="320" customFormat="false" ht="14.25" hidden="false" customHeight="true" outlineLevel="0" collapsed="false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</row>
    <row r="321" customFormat="false" ht="14.25" hidden="false" customHeight="true" outlineLevel="0" collapsed="false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</row>
    <row r="322" customFormat="false" ht="14.25" hidden="false" customHeight="true" outlineLevel="0" collapsed="false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</row>
    <row r="323" customFormat="false" ht="14.25" hidden="false" customHeight="true" outlineLevel="0" collapsed="false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</row>
    <row r="324" customFormat="false" ht="14.25" hidden="false" customHeight="true" outlineLevel="0" collapsed="false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</row>
    <row r="325" customFormat="false" ht="14.25" hidden="false" customHeight="true" outlineLevel="0" collapsed="false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</row>
    <row r="326" customFormat="false" ht="14.25" hidden="false" customHeight="true" outlineLevel="0" collapsed="false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</row>
    <row r="327" customFormat="false" ht="14.25" hidden="false" customHeight="true" outlineLevel="0" collapsed="false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</row>
    <row r="328" customFormat="false" ht="14.25" hidden="false" customHeight="true" outlineLevel="0" collapsed="false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</row>
    <row r="329" customFormat="false" ht="14.25" hidden="false" customHeight="true" outlineLevel="0" collapsed="false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</row>
    <row r="330" customFormat="false" ht="14.25" hidden="false" customHeight="true" outlineLevel="0" collapsed="false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</row>
    <row r="331" customFormat="false" ht="14.25" hidden="false" customHeight="true" outlineLevel="0" collapsed="false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</row>
    <row r="332" customFormat="false" ht="14.25" hidden="false" customHeight="true" outlineLevel="0" collapsed="false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</row>
    <row r="333" customFormat="false" ht="14.25" hidden="false" customHeight="true" outlineLevel="0" collapsed="false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</row>
    <row r="334" customFormat="false" ht="14.25" hidden="false" customHeight="true" outlineLevel="0" collapsed="false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</row>
    <row r="335" customFormat="false" ht="14.25" hidden="false" customHeight="true" outlineLevel="0" collapsed="false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</row>
    <row r="336" customFormat="false" ht="14.25" hidden="false" customHeight="true" outlineLevel="0" collapsed="false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</row>
    <row r="337" customFormat="false" ht="14.25" hidden="false" customHeight="true" outlineLevel="0" collapsed="false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</row>
    <row r="338" customFormat="false" ht="14.25" hidden="false" customHeight="true" outlineLevel="0" collapsed="false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</row>
    <row r="339" customFormat="false" ht="14.25" hidden="false" customHeight="true" outlineLevel="0" collapsed="false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</row>
    <row r="340" customFormat="false" ht="14.25" hidden="false" customHeight="true" outlineLevel="0" collapsed="false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</row>
    <row r="341" customFormat="false" ht="14.25" hidden="false" customHeight="true" outlineLevel="0" collapsed="false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</row>
    <row r="342" customFormat="false" ht="14.25" hidden="false" customHeight="true" outlineLevel="0" collapsed="false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</row>
    <row r="343" customFormat="false" ht="14.25" hidden="false" customHeight="true" outlineLevel="0" collapsed="false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</row>
    <row r="344" customFormat="false" ht="14.25" hidden="false" customHeight="true" outlineLevel="0" collapsed="false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</row>
    <row r="345" customFormat="false" ht="14.25" hidden="false" customHeight="true" outlineLevel="0" collapsed="false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</row>
    <row r="346" customFormat="false" ht="14.25" hidden="false" customHeight="true" outlineLevel="0" collapsed="false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</row>
    <row r="347" customFormat="false" ht="14.25" hidden="false" customHeight="true" outlineLevel="0" collapsed="false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</row>
    <row r="348" customFormat="false" ht="14.25" hidden="false" customHeight="true" outlineLevel="0" collapsed="false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</row>
    <row r="349" customFormat="false" ht="14.25" hidden="false" customHeight="true" outlineLevel="0" collapsed="false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</row>
    <row r="350" customFormat="false" ht="14.25" hidden="false" customHeight="true" outlineLevel="0" collapsed="false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</row>
    <row r="351" customFormat="false" ht="14.25" hidden="false" customHeight="true" outlineLevel="0" collapsed="false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</row>
    <row r="352" customFormat="false" ht="14.25" hidden="false" customHeight="true" outlineLevel="0" collapsed="false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</row>
    <row r="353" customFormat="false" ht="14.25" hidden="false" customHeight="true" outlineLevel="0" collapsed="false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</row>
    <row r="354" customFormat="false" ht="14.25" hidden="false" customHeight="true" outlineLevel="0" collapsed="false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</row>
    <row r="355" customFormat="false" ht="14.25" hidden="false" customHeight="true" outlineLevel="0" collapsed="false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</row>
    <row r="356" customFormat="false" ht="14.25" hidden="false" customHeight="true" outlineLevel="0" collapsed="false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</row>
    <row r="357" customFormat="false" ht="14.25" hidden="false" customHeight="true" outlineLevel="0" collapsed="false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</row>
    <row r="358" customFormat="false" ht="14.25" hidden="false" customHeight="true" outlineLevel="0" collapsed="false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</row>
    <row r="359" customFormat="false" ht="14.25" hidden="false" customHeight="true" outlineLevel="0" collapsed="false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</row>
    <row r="360" customFormat="false" ht="14.25" hidden="false" customHeight="true" outlineLevel="0" collapsed="false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</row>
    <row r="361" customFormat="false" ht="14.25" hidden="false" customHeight="true" outlineLevel="0" collapsed="false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</row>
    <row r="362" customFormat="false" ht="14.25" hidden="false" customHeight="true" outlineLevel="0" collapsed="false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</row>
    <row r="363" customFormat="false" ht="14.25" hidden="false" customHeight="true" outlineLevel="0" collapsed="false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</row>
    <row r="364" customFormat="false" ht="14.25" hidden="false" customHeight="true" outlineLevel="0" collapsed="false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</row>
    <row r="365" customFormat="false" ht="14.25" hidden="false" customHeight="true" outlineLevel="0" collapsed="false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</row>
    <row r="366" customFormat="false" ht="14.25" hidden="false" customHeight="true" outlineLevel="0" collapsed="false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</row>
    <row r="367" customFormat="false" ht="14.25" hidden="false" customHeight="true" outlineLevel="0" collapsed="false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</row>
    <row r="368" customFormat="false" ht="14.25" hidden="false" customHeight="true" outlineLevel="0" collapsed="false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</row>
    <row r="369" customFormat="false" ht="14.25" hidden="false" customHeight="true" outlineLevel="0" collapsed="false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</row>
    <row r="370" customFormat="false" ht="14.25" hidden="false" customHeight="true" outlineLevel="0" collapsed="false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</row>
    <row r="371" customFormat="false" ht="14.25" hidden="false" customHeight="true" outlineLevel="0" collapsed="false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</row>
    <row r="372" customFormat="false" ht="14.25" hidden="false" customHeight="true" outlineLevel="0" collapsed="false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</row>
    <row r="373" customFormat="false" ht="14.25" hidden="false" customHeight="true" outlineLevel="0" collapsed="false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</row>
    <row r="374" customFormat="false" ht="14.25" hidden="false" customHeight="true" outlineLevel="0" collapsed="false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</row>
    <row r="375" customFormat="false" ht="14.25" hidden="false" customHeight="true" outlineLevel="0" collapsed="false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</row>
    <row r="376" customFormat="false" ht="14.25" hidden="false" customHeight="true" outlineLevel="0" collapsed="false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</row>
    <row r="377" customFormat="false" ht="14.25" hidden="false" customHeight="true" outlineLevel="0" collapsed="false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</row>
    <row r="378" customFormat="false" ht="14.25" hidden="false" customHeight="true" outlineLevel="0" collapsed="false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</row>
    <row r="379" customFormat="false" ht="14.25" hidden="false" customHeight="true" outlineLevel="0" collapsed="false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</row>
    <row r="380" customFormat="false" ht="14.25" hidden="false" customHeight="true" outlineLevel="0" collapsed="false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</row>
    <row r="381" customFormat="false" ht="14.25" hidden="false" customHeight="true" outlineLevel="0" collapsed="false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</row>
    <row r="382" customFormat="false" ht="14.25" hidden="false" customHeight="true" outlineLevel="0" collapsed="false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</row>
    <row r="383" customFormat="false" ht="14.25" hidden="false" customHeight="true" outlineLevel="0" collapsed="false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</row>
    <row r="384" customFormat="false" ht="14.25" hidden="false" customHeight="true" outlineLevel="0" collapsed="false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</row>
    <row r="385" customFormat="false" ht="14.25" hidden="false" customHeight="true" outlineLevel="0" collapsed="false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</row>
    <row r="386" customFormat="false" ht="14.25" hidden="false" customHeight="true" outlineLevel="0" collapsed="false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</row>
    <row r="387" customFormat="false" ht="14.25" hidden="false" customHeight="true" outlineLevel="0" collapsed="false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</row>
    <row r="388" customFormat="false" ht="14.25" hidden="false" customHeight="true" outlineLevel="0" collapsed="false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</row>
    <row r="389" customFormat="false" ht="14.25" hidden="false" customHeight="true" outlineLevel="0" collapsed="false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</row>
    <row r="390" customFormat="false" ht="14.25" hidden="false" customHeight="true" outlineLevel="0" collapsed="false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</row>
    <row r="391" customFormat="false" ht="14.25" hidden="false" customHeight="true" outlineLevel="0" collapsed="false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</row>
    <row r="392" customFormat="false" ht="14.25" hidden="false" customHeight="true" outlineLevel="0" collapsed="false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</row>
    <row r="393" customFormat="false" ht="14.25" hidden="false" customHeight="true" outlineLevel="0" collapsed="false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</row>
    <row r="394" customFormat="false" ht="14.25" hidden="false" customHeight="true" outlineLevel="0" collapsed="false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</row>
    <row r="395" customFormat="false" ht="14.25" hidden="false" customHeight="true" outlineLevel="0" collapsed="false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</row>
    <row r="396" customFormat="false" ht="14.25" hidden="false" customHeight="true" outlineLevel="0" collapsed="false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</row>
    <row r="397" customFormat="false" ht="14.25" hidden="false" customHeight="true" outlineLevel="0" collapsed="false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</row>
    <row r="398" customFormat="false" ht="14.25" hidden="false" customHeight="true" outlineLevel="0" collapsed="false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</row>
    <row r="399" customFormat="false" ht="14.25" hidden="false" customHeight="true" outlineLevel="0" collapsed="false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</row>
    <row r="400" customFormat="false" ht="14.25" hidden="false" customHeight="true" outlineLevel="0" collapsed="false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</row>
    <row r="401" customFormat="false" ht="14.25" hidden="false" customHeight="true" outlineLevel="0" collapsed="false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</row>
    <row r="402" customFormat="false" ht="14.25" hidden="false" customHeight="true" outlineLevel="0" collapsed="false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</row>
    <row r="403" customFormat="false" ht="14.25" hidden="false" customHeight="true" outlineLevel="0" collapsed="false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</row>
    <row r="404" customFormat="false" ht="14.25" hidden="false" customHeight="true" outlineLevel="0" collapsed="false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</row>
    <row r="405" customFormat="false" ht="14.25" hidden="false" customHeight="true" outlineLevel="0" collapsed="false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</row>
    <row r="406" customFormat="false" ht="14.25" hidden="false" customHeight="true" outlineLevel="0" collapsed="false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</row>
    <row r="407" customFormat="false" ht="14.25" hidden="false" customHeight="true" outlineLevel="0" collapsed="false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</row>
    <row r="408" customFormat="false" ht="14.25" hidden="false" customHeight="true" outlineLevel="0" collapsed="false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</row>
    <row r="409" customFormat="false" ht="14.25" hidden="false" customHeight="true" outlineLevel="0" collapsed="false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</row>
    <row r="410" customFormat="false" ht="14.25" hidden="false" customHeight="true" outlineLevel="0" collapsed="false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</row>
    <row r="411" customFormat="false" ht="14.25" hidden="false" customHeight="true" outlineLevel="0" collapsed="false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</row>
    <row r="412" customFormat="false" ht="14.25" hidden="false" customHeight="true" outlineLevel="0" collapsed="false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</row>
    <row r="413" customFormat="false" ht="14.25" hidden="false" customHeight="true" outlineLevel="0" collapsed="false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</row>
    <row r="414" customFormat="false" ht="14.25" hidden="false" customHeight="true" outlineLevel="0" collapsed="false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</row>
    <row r="415" customFormat="false" ht="14.25" hidden="false" customHeight="true" outlineLevel="0" collapsed="false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</row>
    <row r="416" customFormat="false" ht="14.25" hidden="false" customHeight="true" outlineLevel="0" collapsed="false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</row>
    <row r="417" customFormat="false" ht="14.25" hidden="false" customHeight="true" outlineLevel="0" collapsed="false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</row>
    <row r="418" customFormat="false" ht="14.25" hidden="false" customHeight="true" outlineLevel="0" collapsed="false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</row>
    <row r="419" customFormat="false" ht="14.25" hidden="false" customHeight="true" outlineLevel="0" collapsed="false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</row>
    <row r="420" customFormat="false" ht="14.25" hidden="false" customHeight="true" outlineLevel="0" collapsed="false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</row>
    <row r="421" customFormat="false" ht="14.25" hidden="false" customHeight="true" outlineLevel="0" collapsed="false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</row>
    <row r="422" customFormat="false" ht="14.25" hidden="false" customHeight="true" outlineLevel="0" collapsed="false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</row>
    <row r="423" customFormat="false" ht="14.25" hidden="false" customHeight="true" outlineLevel="0" collapsed="false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</row>
    <row r="424" customFormat="false" ht="14.25" hidden="false" customHeight="true" outlineLevel="0" collapsed="false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</row>
    <row r="425" customFormat="false" ht="14.25" hidden="false" customHeight="true" outlineLevel="0" collapsed="false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</row>
    <row r="426" customFormat="false" ht="14.25" hidden="false" customHeight="true" outlineLevel="0" collapsed="false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</row>
    <row r="427" customFormat="false" ht="14.25" hidden="false" customHeight="true" outlineLevel="0" collapsed="false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</row>
    <row r="428" customFormat="false" ht="14.25" hidden="false" customHeight="true" outlineLevel="0" collapsed="false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</row>
    <row r="429" customFormat="false" ht="14.25" hidden="false" customHeight="true" outlineLevel="0" collapsed="false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</row>
    <row r="430" customFormat="false" ht="14.25" hidden="false" customHeight="true" outlineLevel="0" collapsed="false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</row>
    <row r="431" customFormat="false" ht="14.25" hidden="false" customHeight="true" outlineLevel="0" collapsed="false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</row>
    <row r="432" customFormat="false" ht="14.25" hidden="false" customHeight="true" outlineLevel="0" collapsed="false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</row>
    <row r="433" customFormat="false" ht="14.25" hidden="false" customHeight="true" outlineLevel="0" collapsed="false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</row>
    <row r="434" customFormat="false" ht="14.25" hidden="false" customHeight="true" outlineLevel="0" collapsed="false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</row>
    <row r="435" customFormat="false" ht="14.25" hidden="false" customHeight="true" outlineLevel="0" collapsed="false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</row>
    <row r="436" customFormat="false" ht="14.25" hidden="false" customHeight="true" outlineLevel="0" collapsed="false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</row>
    <row r="437" customFormat="false" ht="14.25" hidden="false" customHeight="true" outlineLevel="0" collapsed="false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</row>
    <row r="438" customFormat="false" ht="14.25" hidden="false" customHeight="true" outlineLevel="0" collapsed="false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</row>
    <row r="439" customFormat="false" ht="14.25" hidden="false" customHeight="true" outlineLevel="0" collapsed="false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</row>
    <row r="440" customFormat="false" ht="14.25" hidden="false" customHeight="true" outlineLevel="0" collapsed="false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</row>
    <row r="441" customFormat="false" ht="14.25" hidden="false" customHeight="true" outlineLevel="0" collapsed="false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</row>
    <row r="442" customFormat="false" ht="14.25" hidden="false" customHeight="true" outlineLevel="0" collapsed="false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</row>
    <row r="443" customFormat="false" ht="14.25" hidden="false" customHeight="true" outlineLevel="0" collapsed="false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</row>
    <row r="444" customFormat="false" ht="14.25" hidden="false" customHeight="true" outlineLevel="0" collapsed="false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</row>
    <row r="445" customFormat="false" ht="14.25" hidden="false" customHeight="true" outlineLevel="0" collapsed="false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</row>
    <row r="446" customFormat="false" ht="14.25" hidden="false" customHeight="true" outlineLevel="0" collapsed="false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</row>
    <row r="447" customFormat="false" ht="14.25" hidden="false" customHeight="true" outlineLevel="0" collapsed="false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</row>
    <row r="448" customFormat="false" ht="14.25" hidden="false" customHeight="true" outlineLevel="0" collapsed="false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</row>
    <row r="449" customFormat="false" ht="14.25" hidden="false" customHeight="true" outlineLevel="0" collapsed="false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</row>
    <row r="450" customFormat="false" ht="14.25" hidden="false" customHeight="true" outlineLevel="0" collapsed="false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</row>
    <row r="451" customFormat="false" ht="14.25" hidden="false" customHeight="true" outlineLevel="0" collapsed="false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</row>
    <row r="452" customFormat="false" ht="14.25" hidden="false" customHeight="true" outlineLevel="0" collapsed="false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</row>
    <row r="453" customFormat="false" ht="14.25" hidden="false" customHeight="true" outlineLevel="0" collapsed="false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</row>
    <row r="454" customFormat="false" ht="14.25" hidden="false" customHeight="true" outlineLevel="0" collapsed="false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</row>
    <row r="455" customFormat="false" ht="14.25" hidden="false" customHeight="true" outlineLevel="0" collapsed="false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</row>
    <row r="456" customFormat="false" ht="14.25" hidden="false" customHeight="true" outlineLevel="0" collapsed="false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</row>
    <row r="457" customFormat="false" ht="14.25" hidden="false" customHeight="true" outlineLevel="0" collapsed="false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</row>
    <row r="458" customFormat="false" ht="14.25" hidden="false" customHeight="true" outlineLevel="0" collapsed="false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</row>
    <row r="459" customFormat="false" ht="14.25" hidden="false" customHeight="true" outlineLevel="0" collapsed="false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</row>
    <row r="460" customFormat="false" ht="14.25" hidden="false" customHeight="true" outlineLevel="0" collapsed="false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</row>
    <row r="461" customFormat="false" ht="14.25" hidden="false" customHeight="true" outlineLevel="0" collapsed="false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</row>
    <row r="462" customFormat="false" ht="14.25" hidden="false" customHeight="true" outlineLevel="0" collapsed="false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</row>
    <row r="463" customFormat="false" ht="14.25" hidden="false" customHeight="true" outlineLevel="0" collapsed="false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</row>
    <row r="464" customFormat="false" ht="14.25" hidden="false" customHeight="true" outlineLevel="0" collapsed="false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</row>
    <row r="465" customFormat="false" ht="14.25" hidden="false" customHeight="true" outlineLevel="0" collapsed="false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</row>
    <row r="466" customFormat="false" ht="14.25" hidden="false" customHeight="true" outlineLevel="0" collapsed="false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</row>
    <row r="467" customFormat="false" ht="14.25" hidden="false" customHeight="true" outlineLevel="0" collapsed="false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</row>
    <row r="468" customFormat="false" ht="14.25" hidden="false" customHeight="true" outlineLevel="0" collapsed="false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</row>
    <row r="469" customFormat="false" ht="14.25" hidden="false" customHeight="true" outlineLevel="0" collapsed="false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</row>
    <row r="470" customFormat="false" ht="14.25" hidden="false" customHeight="true" outlineLevel="0" collapsed="false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</row>
    <row r="471" customFormat="false" ht="14.25" hidden="false" customHeight="true" outlineLevel="0" collapsed="false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</row>
    <row r="472" customFormat="false" ht="14.25" hidden="false" customHeight="true" outlineLevel="0" collapsed="false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</row>
    <row r="473" customFormat="false" ht="14.25" hidden="false" customHeight="true" outlineLevel="0" collapsed="false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</row>
    <row r="474" customFormat="false" ht="14.25" hidden="false" customHeight="true" outlineLevel="0" collapsed="false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</row>
    <row r="475" customFormat="false" ht="14.25" hidden="false" customHeight="true" outlineLevel="0" collapsed="false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</row>
    <row r="476" customFormat="false" ht="14.25" hidden="false" customHeight="true" outlineLevel="0" collapsed="false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</row>
    <row r="477" customFormat="false" ht="14.25" hidden="false" customHeight="true" outlineLevel="0" collapsed="false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</row>
    <row r="478" customFormat="false" ht="14.25" hidden="false" customHeight="true" outlineLevel="0" collapsed="false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</row>
    <row r="479" customFormat="false" ht="14.25" hidden="false" customHeight="true" outlineLevel="0" collapsed="false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</row>
    <row r="480" customFormat="false" ht="14.25" hidden="false" customHeight="true" outlineLevel="0" collapsed="false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</row>
    <row r="481" customFormat="false" ht="14.25" hidden="false" customHeight="true" outlineLevel="0" collapsed="false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</row>
    <row r="482" customFormat="false" ht="14.25" hidden="false" customHeight="true" outlineLevel="0" collapsed="false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</row>
    <row r="483" customFormat="false" ht="14.25" hidden="false" customHeight="true" outlineLevel="0" collapsed="false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</row>
    <row r="484" customFormat="false" ht="14.25" hidden="false" customHeight="true" outlineLevel="0" collapsed="false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</row>
    <row r="485" customFormat="false" ht="14.25" hidden="false" customHeight="true" outlineLevel="0" collapsed="false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</row>
    <row r="486" customFormat="false" ht="14.25" hidden="false" customHeight="true" outlineLevel="0" collapsed="false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</row>
    <row r="487" customFormat="false" ht="14.25" hidden="false" customHeight="true" outlineLevel="0" collapsed="false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</row>
    <row r="488" customFormat="false" ht="14.25" hidden="false" customHeight="true" outlineLevel="0" collapsed="false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</row>
    <row r="489" customFormat="false" ht="14.25" hidden="false" customHeight="true" outlineLevel="0" collapsed="false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</row>
    <row r="490" customFormat="false" ht="14.25" hidden="false" customHeight="true" outlineLevel="0" collapsed="false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</row>
    <row r="491" customFormat="false" ht="14.25" hidden="false" customHeight="true" outlineLevel="0" collapsed="false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</row>
    <row r="492" customFormat="false" ht="14.25" hidden="false" customHeight="true" outlineLevel="0" collapsed="false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</row>
    <row r="493" customFormat="false" ht="14.25" hidden="false" customHeight="true" outlineLevel="0" collapsed="false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</row>
    <row r="494" customFormat="false" ht="14.25" hidden="false" customHeight="true" outlineLevel="0" collapsed="false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</row>
    <row r="495" customFormat="false" ht="14.25" hidden="false" customHeight="true" outlineLevel="0" collapsed="false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</row>
    <row r="496" customFormat="false" ht="14.25" hidden="false" customHeight="true" outlineLevel="0" collapsed="false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</row>
    <row r="497" customFormat="false" ht="14.25" hidden="false" customHeight="true" outlineLevel="0" collapsed="false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</row>
    <row r="498" customFormat="false" ht="14.25" hidden="false" customHeight="true" outlineLevel="0" collapsed="false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</row>
    <row r="499" customFormat="false" ht="14.25" hidden="false" customHeight="true" outlineLevel="0" collapsed="false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</row>
    <row r="500" customFormat="false" ht="14.25" hidden="false" customHeight="true" outlineLevel="0" collapsed="false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</row>
    <row r="501" customFormat="false" ht="14.25" hidden="false" customHeight="true" outlineLevel="0" collapsed="false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</row>
    <row r="502" customFormat="false" ht="14.25" hidden="false" customHeight="true" outlineLevel="0" collapsed="false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</row>
    <row r="503" customFormat="false" ht="14.25" hidden="false" customHeight="true" outlineLevel="0" collapsed="false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</row>
    <row r="504" customFormat="false" ht="14.25" hidden="false" customHeight="true" outlineLevel="0" collapsed="false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</row>
    <row r="505" customFormat="false" ht="14.25" hidden="false" customHeight="true" outlineLevel="0" collapsed="false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</row>
    <row r="506" customFormat="false" ht="14.25" hidden="false" customHeight="true" outlineLevel="0" collapsed="false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</row>
    <row r="507" customFormat="false" ht="14.25" hidden="false" customHeight="true" outlineLevel="0" collapsed="false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</row>
    <row r="508" customFormat="false" ht="14.25" hidden="false" customHeight="true" outlineLevel="0" collapsed="false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</row>
    <row r="509" customFormat="false" ht="14.25" hidden="false" customHeight="true" outlineLevel="0" collapsed="false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</row>
    <row r="510" customFormat="false" ht="14.25" hidden="false" customHeight="true" outlineLevel="0" collapsed="false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</row>
    <row r="511" customFormat="false" ht="14.25" hidden="false" customHeight="true" outlineLevel="0" collapsed="false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</row>
    <row r="512" customFormat="false" ht="14.25" hidden="false" customHeight="true" outlineLevel="0" collapsed="false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</row>
    <row r="513" customFormat="false" ht="14.25" hidden="false" customHeight="true" outlineLevel="0" collapsed="false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</row>
    <row r="514" customFormat="false" ht="14.25" hidden="false" customHeight="true" outlineLevel="0" collapsed="false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</row>
    <row r="515" customFormat="false" ht="14.25" hidden="false" customHeight="true" outlineLevel="0" collapsed="false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</row>
    <row r="516" customFormat="false" ht="14.25" hidden="false" customHeight="true" outlineLevel="0" collapsed="false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</row>
    <row r="517" customFormat="false" ht="14.25" hidden="false" customHeight="true" outlineLevel="0" collapsed="false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</row>
    <row r="518" customFormat="false" ht="14.25" hidden="false" customHeight="true" outlineLevel="0" collapsed="false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</row>
    <row r="519" customFormat="false" ht="14.25" hidden="false" customHeight="true" outlineLevel="0" collapsed="false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</row>
    <row r="520" customFormat="false" ht="14.25" hidden="false" customHeight="true" outlineLevel="0" collapsed="false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</row>
    <row r="521" customFormat="false" ht="14.25" hidden="false" customHeight="true" outlineLevel="0" collapsed="false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</row>
    <row r="522" customFormat="false" ht="14.25" hidden="false" customHeight="true" outlineLevel="0" collapsed="false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</row>
    <row r="523" customFormat="false" ht="14.25" hidden="false" customHeight="true" outlineLevel="0" collapsed="false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</row>
    <row r="524" customFormat="false" ht="14.25" hidden="false" customHeight="true" outlineLevel="0" collapsed="false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</row>
    <row r="525" customFormat="false" ht="14.25" hidden="false" customHeight="true" outlineLevel="0" collapsed="false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</row>
    <row r="526" customFormat="false" ht="14.25" hidden="false" customHeight="true" outlineLevel="0" collapsed="false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</row>
    <row r="527" customFormat="false" ht="14.25" hidden="false" customHeight="true" outlineLevel="0" collapsed="false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</row>
    <row r="528" customFormat="false" ht="14.25" hidden="false" customHeight="true" outlineLevel="0" collapsed="false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</row>
    <row r="529" customFormat="false" ht="14.25" hidden="false" customHeight="true" outlineLevel="0" collapsed="false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</row>
    <row r="530" customFormat="false" ht="14.25" hidden="false" customHeight="true" outlineLevel="0" collapsed="false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</row>
    <row r="531" customFormat="false" ht="14.25" hidden="false" customHeight="true" outlineLevel="0" collapsed="false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</row>
    <row r="532" customFormat="false" ht="14.25" hidden="false" customHeight="true" outlineLevel="0" collapsed="false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</row>
    <row r="533" customFormat="false" ht="14.25" hidden="false" customHeight="true" outlineLevel="0" collapsed="false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</row>
    <row r="534" customFormat="false" ht="14.25" hidden="false" customHeight="true" outlineLevel="0" collapsed="false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</row>
    <row r="535" customFormat="false" ht="14.25" hidden="false" customHeight="true" outlineLevel="0" collapsed="false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</row>
    <row r="536" customFormat="false" ht="14.25" hidden="false" customHeight="true" outlineLevel="0" collapsed="false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</row>
    <row r="537" customFormat="false" ht="14.25" hidden="false" customHeight="true" outlineLevel="0" collapsed="false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</row>
    <row r="538" customFormat="false" ht="14.25" hidden="false" customHeight="true" outlineLevel="0" collapsed="false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</row>
    <row r="539" customFormat="false" ht="14.25" hidden="false" customHeight="true" outlineLevel="0" collapsed="false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</row>
    <row r="540" customFormat="false" ht="14.25" hidden="false" customHeight="true" outlineLevel="0" collapsed="false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</row>
    <row r="541" customFormat="false" ht="14.25" hidden="false" customHeight="true" outlineLevel="0" collapsed="false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</row>
    <row r="542" customFormat="false" ht="14.25" hidden="false" customHeight="true" outlineLevel="0" collapsed="false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</row>
    <row r="543" customFormat="false" ht="14.25" hidden="false" customHeight="true" outlineLevel="0" collapsed="false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</row>
    <row r="544" customFormat="false" ht="14.25" hidden="false" customHeight="true" outlineLevel="0" collapsed="false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</row>
    <row r="545" customFormat="false" ht="14.25" hidden="false" customHeight="true" outlineLevel="0" collapsed="false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</row>
    <row r="546" customFormat="false" ht="14.25" hidden="false" customHeight="true" outlineLevel="0" collapsed="false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</row>
    <row r="547" customFormat="false" ht="14.25" hidden="false" customHeight="true" outlineLevel="0" collapsed="false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</row>
    <row r="548" customFormat="false" ht="14.25" hidden="false" customHeight="true" outlineLevel="0" collapsed="false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</row>
    <row r="549" customFormat="false" ht="14.25" hidden="false" customHeight="true" outlineLevel="0" collapsed="false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</row>
    <row r="550" customFormat="false" ht="14.25" hidden="false" customHeight="true" outlineLevel="0" collapsed="false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</row>
    <row r="551" customFormat="false" ht="14.25" hidden="false" customHeight="true" outlineLevel="0" collapsed="false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</row>
    <row r="552" customFormat="false" ht="14.25" hidden="false" customHeight="true" outlineLevel="0" collapsed="false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</row>
    <row r="553" customFormat="false" ht="14.25" hidden="false" customHeight="true" outlineLevel="0" collapsed="false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</row>
    <row r="554" customFormat="false" ht="14.25" hidden="false" customHeight="true" outlineLevel="0" collapsed="false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</row>
    <row r="555" customFormat="false" ht="14.25" hidden="false" customHeight="true" outlineLevel="0" collapsed="false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</row>
    <row r="556" customFormat="false" ht="14.25" hidden="false" customHeight="true" outlineLevel="0" collapsed="false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</row>
    <row r="557" customFormat="false" ht="14.25" hidden="false" customHeight="true" outlineLevel="0" collapsed="false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</row>
    <row r="558" customFormat="false" ht="14.25" hidden="false" customHeight="true" outlineLevel="0" collapsed="false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</row>
    <row r="559" customFormat="false" ht="14.25" hidden="false" customHeight="true" outlineLevel="0" collapsed="false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</row>
    <row r="560" customFormat="false" ht="14.25" hidden="false" customHeight="true" outlineLevel="0" collapsed="false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</row>
    <row r="561" customFormat="false" ht="14.25" hidden="false" customHeight="true" outlineLevel="0" collapsed="false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</row>
    <row r="562" customFormat="false" ht="14.25" hidden="false" customHeight="true" outlineLevel="0" collapsed="false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</row>
    <row r="563" customFormat="false" ht="14.25" hidden="false" customHeight="true" outlineLevel="0" collapsed="false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</row>
    <row r="564" customFormat="false" ht="14.25" hidden="false" customHeight="true" outlineLevel="0" collapsed="false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</row>
    <row r="565" customFormat="false" ht="14.25" hidden="false" customHeight="true" outlineLevel="0" collapsed="false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</row>
    <row r="566" customFormat="false" ht="14.25" hidden="false" customHeight="true" outlineLevel="0" collapsed="false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</row>
    <row r="567" customFormat="false" ht="14.25" hidden="false" customHeight="true" outlineLevel="0" collapsed="false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</row>
    <row r="568" customFormat="false" ht="14.25" hidden="false" customHeight="true" outlineLevel="0" collapsed="false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</row>
    <row r="569" customFormat="false" ht="14.25" hidden="false" customHeight="true" outlineLevel="0" collapsed="false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</row>
    <row r="570" customFormat="false" ht="14.25" hidden="false" customHeight="true" outlineLevel="0" collapsed="false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</row>
    <row r="571" customFormat="false" ht="14.25" hidden="false" customHeight="true" outlineLevel="0" collapsed="false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</row>
    <row r="572" customFormat="false" ht="14.25" hidden="false" customHeight="true" outlineLevel="0" collapsed="false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</row>
    <row r="573" customFormat="false" ht="14.25" hidden="false" customHeight="true" outlineLevel="0" collapsed="false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</row>
    <row r="574" customFormat="false" ht="14.25" hidden="false" customHeight="true" outlineLevel="0" collapsed="false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</row>
    <row r="575" customFormat="false" ht="14.25" hidden="false" customHeight="true" outlineLevel="0" collapsed="false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</row>
    <row r="576" customFormat="false" ht="14.25" hidden="false" customHeight="true" outlineLevel="0" collapsed="false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</row>
    <row r="577" customFormat="false" ht="14.25" hidden="false" customHeight="true" outlineLevel="0" collapsed="false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</row>
    <row r="578" customFormat="false" ht="14.25" hidden="false" customHeight="true" outlineLevel="0" collapsed="false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</row>
    <row r="579" customFormat="false" ht="14.25" hidden="false" customHeight="true" outlineLevel="0" collapsed="false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</row>
    <row r="580" customFormat="false" ht="14.25" hidden="false" customHeight="true" outlineLevel="0" collapsed="false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</row>
    <row r="581" customFormat="false" ht="14.25" hidden="false" customHeight="true" outlineLevel="0" collapsed="false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</row>
    <row r="582" customFormat="false" ht="14.25" hidden="false" customHeight="true" outlineLevel="0" collapsed="false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</row>
    <row r="583" customFormat="false" ht="14.25" hidden="false" customHeight="true" outlineLevel="0" collapsed="false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</row>
    <row r="584" customFormat="false" ht="14.25" hidden="false" customHeight="true" outlineLevel="0" collapsed="false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</row>
    <row r="585" customFormat="false" ht="14.25" hidden="false" customHeight="true" outlineLevel="0" collapsed="false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</row>
    <row r="586" customFormat="false" ht="14.25" hidden="false" customHeight="true" outlineLevel="0" collapsed="false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</row>
    <row r="587" customFormat="false" ht="14.25" hidden="false" customHeight="true" outlineLevel="0" collapsed="false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</row>
    <row r="588" customFormat="false" ht="14.25" hidden="false" customHeight="true" outlineLevel="0" collapsed="false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</row>
    <row r="589" customFormat="false" ht="14.25" hidden="false" customHeight="true" outlineLevel="0" collapsed="false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</row>
    <row r="590" customFormat="false" ht="14.25" hidden="false" customHeight="true" outlineLevel="0" collapsed="false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</row>
    <row r="591" customFormat="false" ht="14.25" hidden="false" customHeight="true" outlineLevel="0" collapsed="false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</row>
    <row r="592" customFormat="false" ht="14.25" hidden="false" customHeight="true" outlineLevel="0" collapsed="false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</row>
    <row r="593" customFormat="false" ht="14.25" hidden="false" customHeight="true" outlineLevel="0" collapsed="false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</row>
    <row r="594" customFormat="false" ht="14.25" hidden="false" customHeight="true" outlineLevel="0" collapsed="false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</row>
    <row r="595" customFormat="false" ht="14.25" hidden="false" customHeight="true" outlineLevel="0" collapsed="false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</row>
    <row r="596" customFormat="false" ht="14.25" hidden="false" customHeight="true" outlineLevel="0" collapsed="false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</row>
    <row r="597" customFormat="false" ht="14.25" hidden="false" customHeight="true" outlineLevel="0" collapsed="false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</row>
    <row r="598" customFormat="false" ht="14.25" hidden="false" customHeight="true" outlineLevel="0" collapsed="false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</row>
    <row r="599" customFormat="false" ht="14.25" hidden="false" customHeight="true" outlineLevel="0" collapsed="false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</row>
    <row r="600" customFormat="false" ht="14.25" hidden="false" customHeight="true" outlineLevel="0" collapsed="false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</row>
    <row r="601" customFormat="false" ht="14.25" hidden="false" customHeight="true" outlineLevel="0" collapsed="false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</row>
    <row r="602" customFormat="false" ht="14.25" hidden="false" customHeight="true" outlineLevel="0" collapsed="false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</row>
    <row r="603" customFormat="false" ht="14.25" hidden="false" customHeight="true" outlineLevel="0" collapsed="false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</row>
    <row r="604" customFormat="false" ht="14.25" hidden="false" customHeight="true" outlineLevel="0" collapsed="false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</row>
    <row r="605" customFormat="false" ht="14.25" hidden="false" customHeight="true" outlineLevel="0" collapsed="false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</row>
    <row r="606" customFormat="false" ht="14.25" hidden="false" customHeight="true" outlineLevel="0" collapsed="false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</row>
    <row r="607" customFormat="false" ht="14.25" hidden="false" customHeight="true" outlineLevel="0" collapsed="false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</row>
    <row r="608" customFormat="false" ht="14.25" hidden="false" customHeight="true" outlineLevel="0" collapsed="false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</row>
    <row r="609" customFormat="false" ht="14.25" hidden="false" customHeight="true" outlineLevel="0" collapsed="false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</row>
    <row r="610" customFormat="false" ht="14.25" hidden="false" customHeight="true" outlineLevel="0" collapsed="false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</row>
    <row r="611" customFormat="false" ht="14.25" hidden="false" customHeight="true" outlineLevel="0" collapsed="false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</row>
    <row r="612" customFormat="false" ht="14.25" hidden="false" customHeight="true" outlineLevel="0" collapsed="false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</row>
    <row r="613" customFormat="false" ht="14.25" hidden="false" customHeight="true" outlineLevel="0" collapsed="false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</row>
    <row r="614" customFormat="false" ht="14.25" hidden="false" customHeight="true" outlineLevel="0" collapsed="false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</row>
    <row r="615" customFormat="false" ht="14.25" hidden="false" customHeight="true" outlineLevel="0" collapsed="false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</row>
    <row r="616" customFormat="false" ht="14.25" hidden="false" customHeight="true" outlineLevel="0" collapsed="false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</row>
    <row r="617" customFormat="false" ht="14.25" hidden="false" customHeight="true" outlineLevel="0" collapsed="false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</row>
    <row r="618" customFormat="false" ht="14.25" hidden="false" customHeight="true" outlineLevel="0" collapsed="false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</row>
    <row r="619" customFormat="false" ht="14.25" hidden="false" customHeight="true" outlineLevel="0" collapsed="false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</row>
    <row r="620" customFormat="false" ht="14.25" hidden="false" customHeight="true" outlineLevel="0" collapsed="false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</row>
    <row r="621" customFormat="false" ht="14.25" hidden="false" customHeight="true" outlineLevel="0" collapsed="false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</row>
    <row r="622" customFormat="false" ht="14.25" hidden="false" customHeight="true" outlineLevel="0" collapsed="false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</row>
    <row r="623" customFormat="false" ht="14.25" hidden="false" customHeight="true" outlineLevel="0" collapsed="false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</row>
    <row r="624" customFormat="false" ht="14.25" hidden="false" customHeight="true" outlineLevel="0" collapsed="false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</row>
    <row r="625" customFormat="false" ht="14.25" hidden="false" customHeight="true" outlineLevel="0" collapsed="false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</row>
    <row r="626" customFormat="false" ht="14.25" hidden="false" customHeight="true" outlineLevel="0" collapsed="false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</row>
    <row r="627" customFormat="false" ht="14.25" hidden="false" customHeight="true" outlineLevel="0" collapsed="false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</row>
    <row r="628" customFormat="false" ht="14.25" hidden="false" customHeight="true" outlineLevel="0" collapsed="false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</row>
    <row r="629" customFormat="false" ht="14.25" hidden="false" customHeight="true" outlineLevel="0" collapsed="false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</row>
    <row r="630" customFormat="false" ht="14.25" hidden="false" customHeight="true" outlineLevel="0" collapsed="false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</row>
    <row r="631" customFormat="false" ht="14.25" hidden="false" customHeight="true" outlineLevel="0" collapsed="false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</row>
    <row r="632" customFormat="false" ht="14.25" hidden="false" customHeight="true" outlineLevel="0" collapsed="false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</row>
    <row r="633" customFormat="false" ht="14.25" hidden="false" customHeight="true" outlineLevel="0" collapsed="false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</row>
    <row r="634" customFormat="false" ht="14.25" hidden="false" customHeight="true" outlineLevel="0" collapsed="false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</row>
    <row r="635" customFormat="false" ht="14.25" hidden="false" customHeight="true" outlineLevel="0" collapsed="false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</row>
    <row r="636" customFormat="false" ht="14.25" hidden="false" customHeight="true" outlineLevel="0" collapsed="false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</row>
    <row r="637" customFormat="false" ht="14.25" hidden="false" customHeight="true" outlineLevel="0" collapsed="false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</row>
    <row r="638" customFormat="false" ht="14.25" hidden="false" customHeight="true" outlineLevel="0" collapsed="false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</row>
    <row r="639" customFormat="false" ht="14.25" hidden="false" customHeight="true" outlineLevel="0" collapsed="false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</row>
    <row r="640" customFormat="false" ht="14.25" hidden="false" customHeight="true" outlineLevel="0" collapsed="false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</row>
    <row r="641" customFormat="false" ht="14.25" hidden="false" customHeight="true" outlineLevel="0" collapsed="false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</row>
    <row r="642" customFormat="false" ht="14.25" hidden="false" customHeight="true" outlineLevel="0" collapsed="false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</row>
    <row r="643" customFormat="false" ht="14.25" hidden="false" customHeight="true" outlineLevel="0" collapsed="false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</row>
    <row r="644" customFormat="false" ht="14.25" hidden="false" customHeight="true" outlineLevel="0" collapsed="false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</row>
    <row r="645" customFormat="false" ht="14.25" hidden="false" customHeight="true" outlineLevel="0" collapsed="false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</row>
    <row r="646" customFormat="false" ht="14.25" hidden="false" customHeight="true" outlineLevel="0" collapsed="false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</row>
    <row r="647" customFormat="false" ht="14.25" hidden="false" customHeight="true" outlineLevel="0" collapsed="false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</row>
    <row r="648" customFormat="false" ht="14.25" hidden="false" customHeight="true" outlineLevel="0" collapsed="false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</row>
    <row r="649" customFormat="false" ht="14.25" hidden="false" customHeight="true" outlineLevel="0" collapsed="false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</row>
    <row r="650" customFormat="false" ht="14.25" hidden="false" customHeight="true" outlineLevel="0" collapsed="false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</row>
    <row r="651" customFormat="false" ht="14.25" hidden="false" customHeight="true" outlineLevel="0" collapsed="false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</row>
    <row r="652" customFormat="false" ht="14.25" hidden="false" customHeight="true" outlineLevel="0" collapsed="false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</row>
    <row r="653" customFormat="false" ht="14.25" hidden="false" customHeight="true" outlineLevel="0" collapsed="false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</row>
    <row r="654" customFormat="false" ht="14.25" hidden="false" customHeight="true" outlineLevel="0" collapsed="false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</row>
    <row r="655" customFormat="false" ht="14.25" hidden="false" customHeight="true" outlineLevel="0" collapsed="false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</row>
    <row r="656" customFormat="false" ht="14.25" hidden="false" customHeight="true" outlineLevel="0" collapsed="false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</row>
    <row r="657" customFormat="false" ht="14.25" hidden="false" customHeight="true" outlineLevel="0" collapsed="false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</row>
    <row r="658" customFormat="false" ht="14.25" hidden="false" customHeight="true" outlineLevel="0" collapsed="false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</row>
    <row r="659" customFormat="false" ht="14.25" hidden="false" customHeight="true" outlineLevel="0" collapsed="false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</row>
    <row r="660" customFormat="false" ht="14.25" hidden="false" customHeight="true" outlineLevel="0" collapsed="false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</row>
    <row r="661" customFormat="false" ht="14.25" hidden="false" customHeight="true" outlineLevel="0" collapsed="false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</row>
    <row r="662" customFormat="false" ht="14.25" hidden="false" customHeight="true" outlineLevel="0" collapsed="false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</row>
    <row r="663" customFormat="false" ht="14.25" hidden="false" customHeight="true" outlineLevel="0" collapsed="false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</row>
    <row r="664" customFormat="false" ht="14.25" hidden="false" customHeight="true" outlineLevel="0" collapsed="false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</row>
    <row r="665" customFormat="false" ht="14.25" hidden="false" customHeight="true" outlineLevel="0" collapsed="false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</row>
    <row r="666" customFormat="false" ht="14.25" hidden="false" customHeight="true" outlineLevel="0" collapsed="false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</row>
    <row r="667" customFormat="false" ht="14.25" hidden="false" customHeight="true" outlineLevel="0" collapsed="false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</row>
    <row r="668" customFormat="false" ht="14.25" hidden="false" customHeight="true" outlineLevel="0" collapsed="false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</row>
    <row r="669" customFormat="false" ht="14.25" hidden="false" customHeight="true" outlineLevel="0" collapsed="false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</row>
    <row r="670" customFormat="false" ht="14.25" hidden="false" customHeight="true" outlineLevel="0" collapsed="false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</row>
    <row r="671" customFormat="false" ht="14.25" hidden="false" customHeight="true" outlineLevel="0" collapsed="false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</row>
    <row r="672" customFormat="false" ht="14.25" hidden="false" customHeight="true" outlineLevel="0" collapsed="false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</row>
    <row r="673" customFormat="false" ht="14.25" hidden="false" customHeight="true" outlineLevel="0" collapsed="false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</row>
    <row r="674" customFormat="false" ht="14.25" hidden="false" customHeight="true" outlineLevel="0" collapsed="false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</row>
    <row r="675" customFormat="false" ht="14.25" hidden="false" customHeight="true" outlineLevel="0" collapsed="false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</row>
    <row r="676" customFormat="false" ht="14.25" hidden="false" customHeight="true" outlineLevel="0" collapsed="false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</row>
    <row r="677" customFormat="false" ht="14.25" hidden="false" customHeight="true" outlineLevel="0" collapsed="false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</row>
    <row r="678" customFormat="false" ht="14.25" hidden="false" customHeight="true" outlineLevel="0" collapsed="false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</row>
    <row r="679" customFormat="false" ht="14.25" hidden="false" customHeight="true" outlineLevel="0" collapsed="false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</row>
    <row r="680" customFormat="false" ht="14.25" hidden="false" customHeight="true" outlineLevel="0" collapsed="false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</row>
    <row r="681" customFormat="false" ht="14.25" hidden="false" customHeight="true" outlineLevel="0" collapsed="false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</row>
    <row r="682" customFormat="false" ht="14.25" hidden="false" customHeight="true" outlineLevel="0" collapsed="false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</row>
    <row r="683" customFormat="false" ht="14.25" hidden="false" customHeight="true" outlineLevel="0" collapsed="false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</row>
    <row r="684" customFormat="false" ht="14.25" hidden="false" customHeight="true" outlineLevel="0" collapsed="false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</row>
    <row r="685" customFormat="false" ht="14.25" hidden="false" customHeight="true" outlineLevel="0" collapsed="false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</row>
    <row r="686" customFormat="false" ht="14.25" hidden="false" customHeight="true" outlineLevel="0" collapsed="false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</row>
    <row r="687" customFormat="false" ht="14.25" hidden="false" customHeight="true" outlineLevel="0" collapsed="false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</row>
    <row r="688" customFormat="false" ht="14.25" hidden="false" customHeight="true" outlineLevel="0" collapsed="false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</row>
    <row r="689" customFormat="false" ht="14.25" hidden="false" customHeight="true" outlineLevel="0" collapsed="false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</row>
    <row r="690" customFormat="false" ht="14.25" hidden="false" customHeight="true" outlineLevel="0" collapsed="false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</row>
    <row r="691" customFormat="false" ht="14.25" hidden="false" customHeight="true" outlineLevel="0" collapsed="false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</row>
    <row r="692" customFormat="false" ht="14.25" hidden="false" customHeight="true" outlineLevel="0" collapsed="false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</row>
    <row r="693" customFormat="false" ht="14.25" hidden="false" customHeight="true" outlineLevel="0" collapsed="false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</row>
    <row r="694" customFormat="false" ht="14.25" hidden="false" customHeight="true" outlineLevel="0" collapsed="false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</row>
    <row r="695" customFormat="false" ht="14.25" hidden="false" customHeight="true" outlineLevel="0" collapsed="false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</row>
    <row r="696" customFormat="false" ht="14.25" hidden="false" customHeight="true" outlineLevel="0" collapsed="false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</row>
    <row r="697" customFormat="false" ht="14.25" hidden="false" customHeight="true" outlineLevel="0" collapsed="false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</row>
    <row r="698" customFormat="false" ht="14.25" hidden="false" customHeight="true" outlineLevel="0" collapsed="false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</row>
    <row r="699" customFormat="false" ht="14.25" hidden="false" customHeight="true" outlineLevel="0" collapsed="false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</row>
    <row r="700" customFormat="false" ht="14.25" hidden="false" customHeight="true" outlineLevel="0" collapsed="false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</row>
    <row r="701" customFormat="false" ht="14.25" hidden="false" customHeight="true" outlineLevel="0" collapsed="false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</row>
    <row r="702" customFormat="false" ht="14.25" hidden="false" customHeight="true" outlineLevel="0" collapsed="false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</row>
    <row r="703" customFormat="false" ht="14.25" hidden="false" customHeight="true" outlineLevel="0" collapsed="false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</row>
    <row r="704" customFormat="false" ht="14.25" hidden="false" customHeight="true" outlineLevel="0" collapsed="false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</row>
    <row r="705" customFormat="false" ht="14.25" hidden="false" customHeight="true" outlineLevel="0" collapsed="false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</row>
    <row r="706" customFormat="false" ht="14.25" hidden="false" customHeight="true" outlineLevel="0" collapsed="false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</row>
    <row r="707" customFormat="false" ht="14.25" hidden="false" customHeight="true" outlineLevel="0" collapsed="false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</row>
    <row r="708" customFormat="false" ht="14.25" hidden="false" customHeight="true" outlineLevel="0" collapsed="false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</row>
    <row r="709" customFormat="false" ht="14.25" hidden="false" customHeight="true" outlineLevel="0" collapsed="false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</row>
    <row r="710" customFormat="false" ht="14.25" hidden="false" customHeight="true" outlineLevel="0" collapsed="false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</row>
    <row r="711" customFormat="false" ht="14.25" hidden="false" customHeight="true" outlineLevel="0" collapsed="false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</row>
    <row r="712" customFormat="false" ht="14.25" hidden="false" customHeight="true" outlineLevel="0" collapsed="false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</row>
    <row r="713" customFormat="false" ht="14.25" hidden="false" customHeight="true" outlineLevel="0" collapsed="false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</row>
    <row r="714" customFormat="false" ht="14.25" hidden="false" customHeight="true" outlineLevel="0" collapsed="false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</row>
    <row r="715" customFormat="false" ht="14.25" hidden="false" customHeight="true" outlineLevel="0" collapsed="false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</row>
    <row r="716" customFormat="false" ht="14.25" hidden="false" customHeight="true" outlineLevel="0" collapsed="false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</row>
    <row r="717" customFormat="false" ht="14.25" hidden="false" customHeight="true" outlineLevel="0" collapsed="false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</row>
    <row r="718" customFormat="false" ht="14.25" hidden="false" customHeight="true" outlineLevel="0" collapsed="false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</row>
    <row r="719" customFormat="false" ht="14.25" hidden="false" customHeight="true" outlineLevel="0" collapsed="false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</row>
    <row r="720" customFormat="false" ht="14.25" hidden="false" customHeight="true" outlineLevel="0" collapsed="false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</row>
    <row r="721" customFormat="false" ht="14.25" hidden="false" customHeight="true" outlineLevel="0" collapsed="false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</row>
    <row r="722" customFormat="false" ht="14.25" hidden="false" customHeight="true" outlineLevel="0" collapsed="false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</row>
    <row r="723" customFormat="false" ht="14.25" hidden="false" customHeight="true" outlineLevel="0" collapsed="false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</row>
    <row r="724" customFormat="false" ht="14.25" hidden="false" customHeight="true" outlineLevel="0" collapsed="false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</row>
    <row r="725" customFormat="false" ht="14.25" hidden="false" customHeight="true" outlineLevel="0" collapsed="false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</row>
    <row r="726" customFormat="false" ht="14.25" hidden="false" customHeight="true" outlineLevel="0" collapsed="false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</row>
    <row r="727" customFormat="false" ht="14.25" hidden="false" customHeight="true" outlineLevel="0" collapsed="false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</row>
    <row r="728" customFormat="false" ht="14.25" hidden="false" customHeight="true" outlineLevel="0" collapsed="false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</row>
    <row r="729" customFormat="false" ht="14.25" hidden="false" customHeight="true" outlineLevel="0" collapsed="false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</row>
    <row r="730" customFormat="false" ht="14.25" hidden="false" customHeight="true" outlineLevel="0" collapsed="false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</row>
    <row r="731" customFormat="false" ht="14.25" hidden="false" customHeight="true" outlineLevel="0" collapsed="false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</row>
    <row r="732" customFormat="false" ht="14.25" hidden="false" customHeight="true" outlineLevel="0" collapsed="false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</row>
    <row r="733" customFormat="false" ht="14.25" hidden="false" customHeight="true" outlineLevel="0" collapsed="false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</row>
    <row r="734" customFormat="false" ht="14.25" hidden="false" customHeight="true" outlineLevel="0" collapsed="false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</row>
    <row r="735" customFormat="false" ht="14.25" hidden="false" customHeight="true" outlineLevel="0" collapsed="false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</row>
    <row r="736" customFormat="false" ht="14.25" hidden="false" customHeight="true" outlineLevel="0" collapsed="false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</row>
    <row r="737" customFormat="false" ht="14.25" hidden="false" customHeight="true" outlineLevel="0" collapsed="false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</row>
    <row r="738" customFormat="false" ht="14.25" hidden="false" customHeight="true" outlineLevel="0" collapsed="false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</row>
    <row r="739" customFormat="false" ht="14.25" hidden="false" customHeight="true" outlineLevel="0" collapsed="false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</row>
    <row r="740" customFormat="false" ht="14.25" hidden="false" customHeight="true" outlineLevel="0" collapsed="false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</row>
    <row r="741" customFormat="false" ht="14.25" hidden="false" customHeight="true" outlineLevel="0" collapsed="false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</row>
    <row r="742" customFormat="false" ht="14.25" hidden="false" customHeight="true" outlineLevel="0" collapsed="false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</row>
    <row r="743" customFormat="false" ht="14.25" hidden="false" customHeight="true" outlineLevel="0" collapsed="false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</row>
    <row r="744" customFormat="false" ht="14.25" hidden="false" customHeight="true" outlineLevel="0" collapsed="false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</row>
    <row r="745" customFormat="false" ht="14.25" hidden="false" customHeight="true" outlineLevel="0" collapsed="false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</row>
    <row r="746" customFormat="false" ht="14.25" hidden="false" customHeight="true" outlineLevel="0" collapsed="false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</row>
    <row r="747" customFormat="false" ht="14.25" hidden="false" customHeight="true" outlineLevel="0" collapsed="false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</row>
    <row r="748" customFormat="false" ht="14.25" hidden="false" customHeight="true" outlineLevel="0" collapsed="false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</row>
    <row r="749" customFormat="false" ht="14.25" hidden="false" customHeight="true" outlineLevel="0" collapsed="false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</row>
    <row r="750" customFormat="false" ht="14.25" hidden="false" customHeight="true" outlineLevel="0" collapsed="false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</row>
    <row r="751" customFormat="false" ht="14.25" hidden="false" customHeight="true" outlineLevel="0" collapsed="false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</row>
    <row r="752" customFormat="false" ht="14.25" hidden="false" customHeight="true" outlineLevel="0" collapsed="false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</row>
    <row r="753" customFormat="false" ht="14.25" hidden="false" customHeight="true" outlineLevel="0" collapsed="false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</row>
    <row r="754" customFormat="false" ht="14.25" hidden="false" customHeight="true" outlineLevel="0" collapsed="false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</row>
    <row r="755" customFormat="false" ht="14.25" hidden="false" customHeight="true" outlineLevel="0" collapsed="false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</row>
    <row r="756" customFormat="false" ht="14.25" hidden="false" customHeight="true" outlineLevel="0" collapsed="false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</row>
    <row r="757" customFormat="false" ht="14.25" hidden="false" customHeight="true" outlineLevel="0" collapsed="false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</row>
    <row r="758" customFormat="false" ht="14.25" hidden="false" customHeight="true" outlineLevel="0" collapsed="false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</row>
    <row r="759" customFormat="false" ht="14.25" hidden="false" customHeight="true" outlineLevel="0" collapsed="false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</row>
    <row r="760" customFormat="false" ht="14.25" hidden="false" customHeight="true" outlineLevel="0" collapsed="false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</row>
    <row r="761" customFormat="false" ht="14.25" hidden="false" customHeight="true" outlineLevel="0" collapsed="false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</row>
    <row r="762" customFormat="false" ht="14.25" hidden="false" customHeight="true" outlineLevel="0" collapsed="false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</row>
    <row r="763" customFormat="false" ht="14.25" hidden="false" customHeight="true" outlineLevel="0" collapsed="false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</row>
    <row r="764" customFormat="false" ht="14.25" hidden="false" customHeight="true" outlineLevel="0" collapsed="false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</row>
    <row r="765" customFormat="false" ht="14.25" hidden="false" customHeight="true" outlineLevel="0" collapsed="false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</row>
    <row r="766" customFormat="false" ht="14.25" hidden="false" customHeight="true" outlineLevel="0" collapsed="false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</row>
    <row r="767" customFormat="false" ht="14.25" hidden="false" customHeight="true" outlineLevel="0" collapsed="false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</row>
    <row r="768" customFormat="false" ht="14.25" hidden="false" customHeight="true" outlineLevel="0" collapsed="false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</row>
    <row r="769" customFormat="false" ht="14.25" hidden="false" customHeight="true" outlineLevel="0" collapsed="false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</row>
    <row r="770" customFormat="false" ht="14.25" hidden="false" customHeight="true" outlineLevel="0" collapsed="false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</row>
    <row r="771" customFormat="false" ht="14.25" hidden="false" customHeight="true" outlineLevel="0" collapsed="false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</row>
    <row r="772" customFormat="false" ht="14.25" hidden="false" customHeight="true" outlineLevel="0" collapsed="false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</row>
    <row r="773" customFormat="false" ht="14.25" hidden="false" customHeight="true" outlineLevel="0" collapsed="false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</row>
    <row r="774" customFormat="false" ht="14.25" hidden="false" customHeight="true" outlineLevel="0" collapsed="false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</row>
    <row r="775" customFormat="false" ht="14.25" hidden="false" customHeight="true" outlineLevel="0" collapsed="false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</row>
    <row r="776" customFormat="false" ht="14.25" hidden="false" customHeight="true" outlineLevel="0" collapsed="false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</row>
    <row r="777" customFormat="false" ht="14.25" hidden="false" customHeight="true" outlineLevel="0" collapsed="false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</row>
    <row r="778" customFormat="false" ht="14.25" hidden="false" customHeight="true" outlineLevel="0" collapsed="false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</row>
    <row r="779" customFormat="false" ht="14.25" hidden="false" customHeight="true" outlineLevel="0" collapsed="false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</row>
    <row r="780" customFormat="false" ht="14.25" hidden="false" customHeight="true" outlineLevel="0" collapsed="false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</row>
    <row r="781" customFormat="false" ht="14.25" hidden="false" customHeight="true" outlineLevel="0" collapsed="false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</row>
    <row r="782" customFormat="false" ht="14.25" hidden="false" customHeight="true" outlineLevel="0" collapsed="false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</row>
    <row r="783" customFormat="false" ht="14.25" hidden="false" customHeight="true" outlineLevel="0" collapsed="false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</row>
    <row r="784" customFormat="false" ht="14.25" hidden="false" customHeight="true" outlineLevel="0" collapsed="false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</row>
    <row r="785" customFormat="false" ht="14.25" hidden="false" customHeight="true" outlineLevel="0" collapsed="false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</row>
    <row r="786" customFormat="false" ht="14.25" hidden="false" customHeight="true" outlineLevel="0" collapsed="false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</row>
    <row r="787" customFormat="false" ht="14.25" hidden="false" customHeight="true" outlineLevel="0" collapsed="false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</row>
    <row r="788" customFormat="false" ht="14.25" hidden="false" customHeight="true" outlineLevel="0" collapsed="false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</row>
    <row r="789" customFormat="false" ht="14.25" hidden="false" customHeight="true" outlineLevel="0" collapsed="false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</row>
    <row r="790" customFormat="false" ht="14.25" hidden="false" customHeight="true" outlineLevel="0" collapsed="false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</row>
    <row r="791" customFormat="false" ht="14.25" hidden="false" customHeight="true" outlineLevel="0" collapsed="false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</row>
    <row r="792" customFormat="false" ht="14.25" hidden="false" customHeight="true" outlineLevel="0" collapsed="false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</row>
    <row r="793" customFormat="false" ht="14.25" hidden="false" customHeight="true" outlineLevel="0" collapsed="false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</row>
    <row r="794" customFormat="false" ht="14.25" hidden="false" customHeight="true" outlineLevel="0" collapsed="false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</row>
    <row r="795" customFormat="false" ht="14.25" hidden="false" customHeight="true" outlineLevel="0" collapsed="false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</row>
    <row r="796" customFormat="false" ht="14.25" hidden="false" customHeight="true" outlineLevel="0" collapsed="false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</row>
    <row r="797" customFormat="false" ht="14.25" hidden="false" customHeight="true" outlineLevel="0" collapsed="false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</row>
    <row r="798" customFormat="false" ht="14.25" hidden="false" customHeight="true" outlineLevel="0" collapsed="false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</row>
    <row r="799" customFormat="false" ht="14.25" hidden="false" customHeight="true" outlineLevel="0" collapsed="false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</row>
    <row r="800" customFormat="false" ht="14.25" hidden="false" customHeight="true" outlineLevel="0" collapsed="false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</row>
    <row r="801" customFormat="false" ht="14.25" hidden="false" customHeight="true" outlineLevel="0" collapsed="false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</row>
    <row r="802" customFormat="false" ht="14.25" hidden="false" customHeight="true" outlineLevel="0" collapsed="false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</row>
    <row r="803" customFormat="false" ht="14.25" hidden="false" customHeight="true" outlineLevel="0" collapsed="false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</row>
    <row r="804" customFormat="false" ht="14.25" hidden="false" customHeight="true" outlineLevel="0" collapsed="false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</row>
    <row r="805" customFormat="false" ht="14.25" hidden="false" customHeight="true" outlineLevel="0" collapsed="false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</row>
    <row r="806" customFormat="false" ht="14.25" hidden="false" customHeight="true" outlineLevel="0" collapsed="false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</row>
    <row r="807" customFormat="false" ht="14.25" hidden="false" customHeight="true" outlineLevel="0" collapsed="false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</row>
    <row r="808" customFormat="false" ht="14.25" hidden="false" customHeight="true" outlineLevel="0" collapsed="false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</row>
    <row r="809" customFormat="false" ht="14.25" hidden="false" customHeight="true" outlineLevel="0" collapsed="false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</row>
    <row r="810" customFormat="false" ht="14.25" hidden="false" customHeight="true" outlineLevel="0" collapsed="false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</row>
    <row r="811" customFormat="false" ht="14.25" hidden="false" customHeight="true" outlineLevel="0" collapsed="false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</row>
    <row r="812" customFormat="false" ht="14.25" hidden="false" customHeight="true" outlineLevel="0" collapsed="false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</row>
    <row r="813" customFormat="false" ht="14.25" hidden="false" customHeight="true" outlineLevel="0" collapsed="false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</row>
    <row r="814" customFormat="false" ht="14.25" hidden="false" customHeight="true" outlineLevel="0" collapsed="false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</row>
    <row r="815" customFormat="false" ht="14.25" hidden="false" customHeight="true" outlineLevel="0" collapsed="false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</row>
    <row r="816" customFormat="false" ht="14.25" hidden="false" customHeight="true" outlineLevel="0" collapsed="false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</row>
    <row r="817" customFormat="false" ht="14.25" hidden="false" customHeight="true" outlineLevel="0" collapsed="false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</row>
    <row r="818" customFormat="false" ht="14.25" hidden="false" customHeight="true" outlineLevel="0" collapsed="false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</row>
    <row r="819" customFormat="false" ht="14.25" hidden="false" customHeight="true" outlineLevel="0" collapsed="false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</row>
    <row r="820" customFormat="false" ht="14.25" hidden="false" customHeight="true" outlineLevel="0" collapsed="false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</row>
    <row r="821" customFormat="false" ht="14.25" hidden="false" customHeight="true" outlineLevel="0" collapsed="false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</row>
    <row r="822" customFormat="false" ht="14.25" hidden="false" customHeight="true" outlineLevel="0" collapsed="false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</row>
    <row r="823" customFormat="false" ht="14.25" hidden="false" customHeight="true" outlineLevel="0" collapsed="false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</row>
    <row r="824" customFormat="false" ht="14.25" hidden="false" customHeight="true" outlineLevel="0" collapsed="false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</row>
    <row r="825" customFormat="false" ht="14.25" hidden="false" customHeight="true" outlineLevel="0" collapsed="false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</row>
    <row r="826" customFormat="false" ht="14.25" hidden="false" customHeight="true" outlineLevel="0" collapsed="false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</row>
    <row r="827" customFormat="false" ht="14.25" hidden="false" customHeight="true" outlineLevel="0" collapsed="false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</row>
    <row r="828" customFormat="false" ht="14.25" hidden="false" customHeight="true" outlineLevel="0" collapsed="false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</row>
    <row r="829" customFormat="false" ht="14.25" hidden="false" customHeight="true" outlineLevel="0" collapsed="false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</row>
    <row r="830" customFormat="false" ht="14.25" hidden="false" customHeight="true" outlineLevel="0" collapsed="false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</row>
    <row r="831" customFormat="false" ht="14.25" hidden="false" customHeight="true" outlineLevel="0" collapsed="false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</row>
    <row r="832" customFormat="false" ht="14.25" hidden="false" customHeight="true" outlineLevel="0" collapsed="false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</row>
    <row r="833" customFormat="false" ht="14.25" hidden="false" customHeight="true" outlineLevel="0" collapsed="false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</row>
    <row r="834" customFormat="false" ht="14.25" hidden="false" customHeight="true" outlineLevel="0" collapsed="false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</row>
    <row r="835" customFormat="false" ht="14.25" hidden="false" customHeight="true" outlineLevel="0" collapsed="false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</row>
    <row r="836" customFormat="false" ht="14.25" hidden="false" customHeight="true" outlineLevel="0" collapsed="false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</row>
    <row r="837" customFormat="false" ht="14.25" hidden="false" customHeight="true" outlineLevel="0" collapsed="false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</row>
    <row r="838" customFormat="false" ht="14.25" hidden="false" customHeight="true" outlineLevel="0" collapsed="false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</row>
    <row r="839" customFormat="false" ht="14.25" hidden="false" customHeight="true" outlineLevel="0" collapsed="false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</row>
    <row r="840" customFormat="false" ht="14.25" hidden="false" customHeight="true" outlineLevel="0" collapsed="false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</row>
    <row r="841" customFormat="false" ht="14.25" hidden="false" customHeight="true" outlineLevel="0" collapsed="false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</row>
    <row r="842" customFormat="false" ht="14.25" hidden="false" customHeight="true" outlineLevel="0" collapsed="false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</row>
    <row r="843" customFormat="false" ht="14.25" hidden="false" customHeight="true" outlineLevel="0" collapsed="false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</row>
    <row r="844" customFormat="false" ht="14.25" hidden="false" customHeight="true" outlineLevel="0" collapsed="false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</row>
    <row r="845" customFormat="false" ht="14.25" hidden="false" customHeight="true" outlineLevel="0" collapsed="false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</row>
    <row r="846" customFormat="false" ht="14.25" hidden="false" customHeight="true" outlineLevel="0" collapsed="false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</row>
    <row r="847" customFormat="false" ht="14.25" hidden="false" customHeight="true" outlineLevel="0" collapsed="false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</row>
    <row r="848" customFormat="false" ht="14.25" hidden="false" customHeight="true" outlineLevel="0" collapsed="false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</row>
    <row r="849" customFormat="false" ht="14.25" hidden="false" customHeight="true" outlineLevel="0" collapsed="false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</row>
    <row r="850" customFormat="false" ht="14.25" hidden="false" customHeight="true" outlineLevel="0" collapsed="false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</row>
    <row r="851" customFormat="false" ht="14.25" hidden="false" customHeight="true" outlineLevel="0" collapsed="false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</row>
    <row r="852" customFormat="false" ht="14.25" hidden="false" customHeight="true" outlineLevel="0" collapsed="false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</row>
    <row r="853" customFormat="false" ht="14.25" hidden="false" customHeight="true" outlineLevel="0" collapsed="false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</row>
    <row r="854" customFormat="false" ht="14.25" hidden="false" customHeight="true" outlineLevel="0" collapsed="false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</row>
    <row r="855" customFormat="false" ht="14.25" hidden="false" customHeight="true" outlineLevel="0" collapsed="false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</row>
    <row r="856" customFormat="false" ht="14.25" hidden="false" customHeight="true" outlineLevel="0" collapsed="false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</row>
    <row r="857" customFormat="false" ht="14.25" hidden="false" customHeight="true" outlineLevel="0" collapsed="false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</row>
    <row r="858" customFormat="false" ht="14.25" hidden="false" customHeight="true" outlineLevel="0" collapsed="false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</row>
    <row r="859" customFormat="false" ht="14.25" hidden="false" customHeight="true" outlineLevel="0" collapsed="false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</row>
    <row r="860" customFormat="false" ht="14.25" hidden="false" customHeight="true" outlineLevel="0" collapsed="false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</row>
    <row r="861" customFormat="false" ht="14.25" hidden="false" customHeight="true" outlineLevel="0" collapsed="false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</row>
    <row r="862" customFormat="false" ht="14.25" hidden="false" customHeight="true" outlineLevel="0" collapsed="false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</row>
    <row r="863" customFormat="false" ht="14.25" hidden="false" customHeight="true" outlineLevel="0" collapsed="false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</row>
    <row r="864" customFormat="false" ht="14.25" hidden="false" customHeight="true" outlineLevel="0" collapsed="false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</row>
    <row r="865" customFormat="false" ht="14.25" hidden="false" customHeight="true" outlineLevel="0" collapsed="false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</row>
    <row r="866" customFormat="false" ht="14.25" hidden="false" customHeight="true" outlineLevel="0" collapsed="false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</row>
    <row r="867" customFormat="false" ht="14.25" hidden="false" customHeight="true" outlineLevel="0" collapsed="false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</row>
    <row r="868" customFormat="false" ht="14.25" hidden="false" customHeight="true" outlineLevel="0" collapsed="false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</row>
    <row r="869" customFormat="false" ht="14.25" hidden="false" customHeight="true" outlineLevel="0" collapsed="false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</row>
    <row r="870" customFormat="false" ht="14.25" hidden="false" customHeight="true" outlineLevel="0" collapsed="false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</row>
    <row r="871" customFormat="false" ht="14.25" hidden="false" customHeight="true" outlineLevel="0" collapsed="false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</row>
    <row r="872" customFormat="false" ht="14.25" hidden="false" customHeight="true" outlineLevel="0" collapsed="false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</row>
    <row r="873" customFormat="false" ht="14.25" hidden="false" customHeight="true" outlineLevel="0" collapsed="false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</row>
    <row r="874" customFormat="false" ht="14.25" hidden="false" customHeight="true" outlineLevel="0" collapsed="false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</row>
    <row r="875" customFormat="false" ht="14.25" hidden="false" customHeight="true" outlineLevel="0" collapsed="false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</row>
    <row r="876" customFormat="false" ht="14.25" hidden="false" customHeight="true" outlineLevel="0" collapsed="false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</row>
    <row r="877" customFormat="false" ht="14.25" hidden="false" customHeight="true" outlineLevel="0" collapsed="false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</row>
    <row r="878" customFormat="false" ht="14.25" hidden="false" customHeight="true" outlineLevel="0" collapsed="false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</row>
    <row r="879" customFormat="false" ht="14.25" hidden="false" customHeight="true" outlineLevel="0" collapsed="false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</row>
    <row r="880" customFormat="false" ht="14.25" hidden="false" customHeight="true" outlineLevel="0" collapsed="false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</row>
    <row r="881" customFormat="false" ht="14.25" hidden="false" customHeight="true" outlineLevel="0" collapsed="false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</row>
    <row r="882" customFormat="false" ht="14.25" hidden="false" customHeight="true" outlineLevel="0" collapsed="false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</row>
    <row r="883" customFormat="false" ht="14.25" hidden="false" customHeight="true" outlineLevel="0" collapsed="false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</row>
    <row r="884" customFormat="false" ht="14.25" hidden="false" customHeight="true" outlineLevel="0" collapsed="false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</row>
    <row r="885" customFormat="false" ht="14.25" hidden="false" customHeight="true" outlineLevel="0" collapsed="false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</row>
    <row r="886" customFormat="false" ht="14.25" hidden="false" customHeight="true" outlineLevel="0" collapsed="false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</row>
    <row r="887" customFormat="false" ht="14.25" hidden="false" customHeight="true" outlineLevel="0" collapsed="false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</row>
    <row r="888" customFormat="false" ht="14.25" hidden="false" customHeight="true" outlineLevel="0" collapsed="false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</row>
    <row r="889" customFormat="false" ht="14.25" hidden="false" customHeight="true" outlineLevel="0" collapsed="false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</row>
    <row r="890" customFormat="false" ht="14.25" hidden="false" customHeight="true" outlineLevel="0" collapsed="false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</row>
    <row r="891" customFormat="false" ht="14.25" hidden="false" customHeight="true" outlineLevel="0" collapsed="false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</row>
    <row r="892" customFormat="false" ht="14.25" hidden="false" customHeight="true" outlineLevel="0" collapsed="false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</row>
    <row r="893" customFormat="false" ht="14.25" hidden="false" customHeight="true" outlineLevel="0" collapsed="false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</row>
    <row r="894" customFormat="false" ht="14.25" hidden="false" customHeight="true" outlineLevel="0" collapsed="false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</row>
    <row r="895" customFormat="false" ht="14.25" hidden="false" customHeight="true" outlineLevel="0" collapsed="false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</row>
    <row r="896" customFormat="false" ht="14.25" hidden="false" customHeight="true" outlineLevel="0" collapsed="false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</row>
    <row r="897" customFormat="false" ht="14.25" hidden="false" customHeight="true" outlineLevel="0" collapsed="false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</row>
    <row r="898" customFormat="false" ht="14.25" hidden="false" customHeight="true" outlineLevel="0" collapsed="false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</row>
    <row r="899" customFormat="false" ht="14.25" hidden="false" customHeight="true" outlineLevel="0" collapsed="false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</row>
    <row r="900" customFormat="false" ht="14.25" hidden="false" customHeight="true" outlineLevel="0" collapsed="false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</row>
    <row r="901" customFormat="false" ht="14.25" hidden="false" customHeight="true" outlineLevel="0" collapsed="false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</row>
    <row r="902" customFormat="false" ht="14.25" hidden="false" customHeight="true" outlineLevel="0" collapsed="false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</row>
    <row r="903" customFormat="false" ht="14.25" hidden="false" customHeight="true" outlineLevel="0" collapsed="false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</row>
    <row r="904" customFormat="false" ht="14.25" hidden="false" customHeight="true" outlineLevel="0" collapsed="false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</row>
    <row r="905" customFormat="false" ht="14.25" hidden="false" customHeight="true" outlineLevel="0" collapsed="false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</row>
    <row r="906" customFormat="false" ht="14.25" hidden="false" customHeight="true" outlineLevel="0" collapsed="false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</row>
    <row r="907" customFormat="false" ht="14.25" hidden="false" customHeight="true" outlineLevel="0" collapsed="false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</row>
    <row r="908" customFormat="false" ht="14.25" hidden="false" customHeight="true" outlineLevel="0" collapsed="false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</row>
    <row r="909" customFormat="false" ht="14.25" hidden="false" customHeight="true" outlineLevel="0" collapsed="false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</row>
    <row r="910" customFormat="false" ht="14.25" hidden="false" customHeight="true" outlineLevel="0" collapsed="false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</row>
    <row r="911" customFormat="false" ht="14.25" hidden="false" customHeight="true" outlineLevel="0" collapsed="false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</row>
    <row r="912" customFormat="false" ht="14.25" hidden="false" customHeight="true" outlineLevel="0" collapsed="false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</row>
    <row r="913" customFormat="false" ht="14.25" hidden="false" customHeight="true" outlineLevel="0" collapsed="false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</row>
    <row r="914" customFormat="false" ht="14.25" hidden="false" customHeight="true" outlineLevel="0" collapsed="false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</row>
    <row r="915" customFormat="false" ht="14.25" hidden="false" customHeight="true" outlineLevel="0" collapsed="false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</row>
    <row r="916" customFormat="false" ht="14.25" hidden="false" customHeight="true" outlineLevel="0" collapsed="false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</row>
    <row r="917" customFormat="false" ht="14.25" hidden="false" customHeight="true" outlineLevel="0" collapsed="false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</row>
    <row r="918" customFormat="false" ht="14.25" hidden="false" customHeight="true" outlineLevel="0" collapsed="false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</row>
    <row r="919" customFormat="false" ht="14.25" hidden="false" customHeight="true" outlineLevel="0" collapsed="false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</row>
    <row r="920" customFormat="false" ht="14.25" hidden="false" customHeight="true" outlineLevel="0" collapsed="false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</row>
    <row r="921" customFormat="false" ht="14.25" hidden="false" customHeight="true" outlineLevel="0" collapsed="false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</row>
    <row r="922" customFormat="false" ht="14.25" hidden="false" customHeight="true" outlineLevel="0" collapsed="false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</row>
    <row r="923" customFormat="false" ht="14.25" hidden="false" customHeight="true" outlineLevel="0" collapsed="false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</row>
    <row r="924" customFormat="false" ht="14.25" hidden="false" customHeight="true" outlineLevel="0" collapsed="false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</row>
    <row r="925" customFormat="false" ht="14.25" hidden="false" customHeight="true" outlineLevel="0" collapsed="false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</row>
    <row r="926" customFormat="false" ht="14.25" hidden="false" customHeight="true" outlineLevel="0" collapsed="false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</row>
    <row r="927" customFormat="false" ht="14.25" hidden="false" customHeight="true" outlineLevel="0" collapsed="false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</row>
    <row r="928" customFormat="false" ht="14.25" hidden="false" customHeight="true" outlineLevel="0" collapsed="false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</row>
    <row r="929" customFormat="false" ht="14.25" hidden="false" customHeight="true" outlineLevel="0" collapsed="false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</row>
    <row r="930" customFormat="false" ht="14.25" hidden="false" customHeight="true" outlineLevel="0" collapsed="false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</row>
    <row r="931" customFormat="false" ht="14.25" hidden="false" customHeight="true" outlineLevel="0" collapsed="false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</row>
    <row r="932" customFormat="false" ht="14.25" hidden="false" customHeight="true" outlineLevel="0" collapsed="false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</row>
    <row r="933" customFormat="false" ht="14.25" hidden="false" customHeight="true" outlineLevel="0" collapsed="false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</row>
    <row r="934" customFormat="false" ht="14.25" hidden="false" customHeight="true" outlineLevel="0" collapsed="false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</row>
    <row r="935" customFormat="false" ht="14.25" hidden="false" customHeight="true" outlineLevel="0" collapsed="false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</row>
    <row r="936" customFormat="false" ht="14.25" hidden="false" customHeight="true" outlineLevel="0" collapsed="false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</row>
    <row r="937" customFormat="false" ht="14.25" hidden="false" customHeight="true" outlineLevel="0" collapsed="false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</row>
    <row r="938" customFormat="false" ht="14.25" hidden="false" customHeight="true" outlineLevel="0" collapsed="false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</row>
    <row r="939" customFormat="false" ht="14.25" hidden="false" customHeight="true" outlineLevel="0" collapsed="false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</row>
    <row r="940" customFormat="false" ht="14.25" hidden="false" customHeight="true" outlineLevel="0" collapsed="false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</row>
    <row r="941" customFormat="false" ht="14.25" hidden="false" customHeight="true" outlineLevel="0" collapsed="false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</row>
    <row r="942" customFormat="false" ht="14.25" hidden="false" customHeight="true" outlineLevel="0" collapsed="false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</row>
    <row r="943" customFormat="false" ht="14.25" hidden="false" customHeight="true" outlineLevel="0" collapsed="false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</row>
    <row r="944" customFormat="false" ht="14.25" hidden="false" customHeight="true" outlineLevel="0" collapsed="false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</row>
    <row r="945" customFormat="false" ht="14.25" hidden="false" customHeight="true" outlineLevel="0" collapsed="false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</row>
    <row r="946" customFormat="false" ht="14.25" hidden="false" customHeight="true" outlineLevel="0" collapsed="false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</row>
    <row r="947" customFormat="false" ht="14.25" hidden="false" customHeight="true" outlineLevel="0" collapsed="false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</row>
    <row r="948" customFormat="false" ht="14.25" hidden="false" customHeight="true" outlineLevel="0" collapsed="false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</row>
    <row r="949" customFormat="false" ht="14.25" hidden="false" customHeight="true" outlineLevel="0" collapsed="false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</row>
    <row r="950" customFormat="false" ht="14.25" hidden="false" customHeight="true" outlineLevel="0" collapsed="false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</row>
    <row r="951" customFormat="false" ht="14.25" hidden="false" customHeight="true" outlineLevel="0" collapsed="false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</row>
    <row r="952" customFormat="false" ht="14.25" hidden="false" customHeight="true" outlineLevel="0" collapsed="false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</row>
    <row r="953" customFormat="false" ht="14.25" hidden="false" customHeight="true" outlineLevel="0" collapsed="false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</row>
    <row r="954" customFormat="false" ht="14.25" hidden="false" customHeight="true" outlineLevel="0" collapsed="false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</row>
    <row r="955" customFormat="false" ht="14.25" hidden="false" customHeight="true" outlineLevel="0" collapsed="false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</row>
    <row r="956" customFormat="false" ht="14.25" hidden="false" customHeight="true" outlineLevel="0" collapsed="false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</row>
    <row r="957" customFormat="false" ht="14.25" hidden="false" customHeight="true" outlineLevel="0" collapsed="false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</row>
    <row r="958" customFormat="false" ht="14.25" hidden="false" customHeight="true" outlineLevel="0" collapsed="false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</row>
    <row r="959" customFormat="false" ht="14.25" hidden="false" customHeight="true" outlineLevel="0" collapsed="false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</row>
    <row r="960" customFormat="false" ht="14.25" hidden="false" customHeight="true" outlineLevel="0" collapsed="false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</row>
    <row r="961" customFormat="false" ht="14.25" hidden="false" customHeight="true" outlineLevel="0" collapsed="false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</row>
    <row r="962" customFormat="false" ht="14.25" hidden="false" customHeight="true" outlineLevel="0" collapsed="false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</row>
    <row r="963" customFormat="false" ht="14.25" hidden="false" customHeight="true" outlineLevel="0" collapsed="false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</row>
    <row r="964" customFormat="false" ht="14.25" hidden="false" customHeight="true" outlineLevel="0" collapsed="false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</row>
    <row r="965" customFormat="false" ht="14.25" hidden="false" customHeight="true" outlineLevel="0" collapsed="false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</row>
    <row r="966" customFormat="false" ht="14.25" hidden="false" customHeight="true" outlineLevel="0" collapsed="false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</row>
    <row r="967" customFormat="false" ht="14.25" hidden="false" customHeight="true" outlineLevel="0" collapsed="false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</row>
    <row r="968" customFormat="false" ht="14.25" hidden="false" customHeight="true" outlineLevel="0" collapsed="false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</row>
    <row r="969" customFormat="false" ht="14.25" hidden="false" customHeight="true" outlineLevel="0" collapsed="false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</row>
    <row r="970" customFormat="false" ht="14.25" hidden="false" customHeight="true" outlineLevel="0" collapsed="false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</row>
    <row r="971" customFormat="false" ht="14.25" hidden="false" customHeight="true" outlineLevel="0" collapsed="false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</row>
    <row r="972" customFormat="false" ht="14.25" hidden="false" customHeight="true" outlineLevel="0" collapsed="false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</row>
    <row r="973" customFormat="false" ht="14.25" hidden="false" customHeight="true" outlineLevel="0" collapsed="false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</row>
    <row r="974" customFormat="false" ht="14.25" hidden="false" customHeight="true" outlineLevel="0" collapsed="false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</row>
    <row r="975" customFormat="false" ht="14.25" hidden="false" customHeight="true" outlineLevel="0" collapsed="false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</row>
    <row r="976" customFormat="false" ht="14.25" hidden="false" customHeight="true" outlineLevel="0" collapsed="false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</row>
    <row r="977" customFormat="false" ht="14.25" hidden="false" customHeight="true" outlineLevel="0" collapsed="false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</row>
    <row r="978" customFormat="false" ht="14.25" hidden="false" customHeight="true" outlineLevel="0" collapsed="false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</row>
    <row r="979" customFormat="false" ht="14.25" hidden="false" customHeight="true" outlineLevel="0" collapsed="false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</row>
    <row r="980" customFormat="false" ht="14.25" hidden="false" customHeight="true" outlineLevel="0" collapsed="false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</row>
    <row r="981" customFormat="false" ht="14.25" hidden="false" customHeight="true" outlineLevel="0" collapsed="false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</row>
    <row r="982" customFormat="false" ht="14.25" hidden="false" customHeight="true" outlineLevel="0" collapsed="false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</row>
    <row r="983" customFormat="false" ht="14.25" hidden="false" customHeight="true" outlineLevel="0" collapsed="false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</row>
    <row r="984" customFormat="false" ht="14.25" hidden="false" customHeight="true" outlineLevel="0" collapsed="false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</row>
    <row r="985" customFormat="false" ht="14.25" hidden="false" customHeight="true" outlineLevel="0" collapsed="false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</row>
    <row r="986" customFormat="false" ht="14.25" hidden="false" customHeight="true" outlineLevel="0" collapsed="false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</row>
    <row r="987" customFormat="false" ht="14.25" hidden="false" customHeight="true" outlineLevel="0" collapsed="false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</row>
    <row r="988" customFormat="false" ht="14.25" hidden="false" customHeight="true" outlineLevel="0" collapsed="false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</row>
    <row r="989" customFormat="false" ht="14.25" hidden="false" customHeight="true" outlineLevel="0" collapsed="false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</row>
    <row r="990" customFormat="false" ht="14.25" hidden="false" customHeight="true" outlineLevel="0" collapsed="false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</row>
    <row r="991" customFormat="false" ht="14.25" hidden="false" customHeight="true" outlineLevel="0" collapsed="false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</row>
    <row r="992" customFormat="false" ht="14.25" hidden="false" customHeight="true" outlineLevel="0" collapsed="false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</row>
    <row r="993" customFormat="false" ht="14.25" hidden="false" customHeight="true" outlineLevel="0" collapsed="false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</row>
    <row r="994" customFormat="false" ht="14.25" hidden="false" customHeight="true" outlineLevel="0" collapsed="false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</row>
    <row r="995" customFormat="false" ht="14.25" hidden="false" customHeight="true" outlineLevel="0" collapsed="false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</row>
    <row r="996" customFormat="false" ht="14.25" hidden="false" customHeight="true" outlineLevel="0" collapsed="false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</row>
    <row r="997" customFormat="false" ht="14.25" hidden="false" customHeight="true" outlineLevel="0" collapsed="false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</row>
    <row r="998" customFormat="false" ht="14.25" hidden="false" customHeight="true" outlineLevel="0" collapsed="false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</row>
    <row r="999" customFormat="false" ht="14.25" hidden="false" customHeight="true" outlineLevel="0" collapsed="false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</row>
    <row r="1000" customFormat="false" ht="14.25" hidden="false" customHeight="true" outlineLevel="0" collapsed="false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</row>
  </sheetData>
  <autoFilter ref="A6:AD99"/>
  <mergeCells count="85">
    <mergeCell ref="A1:J1"/>
    <mergeCell ref="A2:J2"/>
    <mergeCell ref="A3:J3"/>
    <mergeCell ref="B4:J4"/>
    <mergeCell ref="A5:J5"/>
    <mergeCell ref="L7:P8"/>
    <mergeCell ref="L9:P9"/>
    <mergeCell ref="A101:I101"/>
    <mergeCell ref="A121:I121"/>
    <mergeCell ref="A145:F145"/>
    <mergeCell ref="A146:F146"/>
    <mergeCell ref="A147:F147"/>
    <mergeCell ref="A148:F148"/>
    <mergeCell ref="A149:F149"/>
    <mergeCell ref="A150:F150"/>
    <mergeCell ref="A151:F151"/>
    <mergeCell ref="A152:F152"/>
    <mergeCell ref="A153:F153"/>
    <mergeCell ref="A154:F154"/>
    <mergeCell ref="A155:F155"/>
    <mergeCell ref="A156:F156"/>
    <mergeCell ref="A157:F157"/>
    <mergeCell ref="A158:F158"/>
    <mergeCell ref="A159:F159"/>
    <mergeCell ref="A160:F160"/>
    <mergeCell ref="A161:F161"/>
    <mergeCell ref="A162:F162"/>
    <mergeCell ref="A163:F163"/>
    <mergeCell ref="A164:F164"/>
    <mergeCell ref="A165:F165"/>
    <mergeCell ref="A166:F166"/>
    <mergeCell ref="A167:F167"/>
    <mergeCell ref="A168:F168"/>
    <mergeCell ref="A169:F169"/>
    <mergeCell ref="A170:F170"/>
    <mergeCell ref="A171:F171"/>
    <mergeCell ref="A172:F172"/>
    <mergeCell ref="A173:F173"/>
    <mergeCell ref="A174:F174"/>
    <mergeCell ref="A175:F175"/>
    <mergeCell ref="A176:F176"/>
    <mergeCell ref="A177:F177"/>
    <mergeCell ref="A178:F178"/>
    <mergeCell ref="A179:F179"/>
    <mergeCell ref="A180:F180"/>
    <mergeCell ref="A181:F181"/>
    <mergeCell ref="A182:F182"/>
    <mergeCell ref="A183:F183"/>
    <mergeCell ref="A184:F184"/>
    <mergeCell ref="A185:F185"/>
    <mergeCell ref="A186:F186"/>
    <mergeCell ref="A187:F187"/>
    <mergeCell ref="A188:F188"/>
    <mergeCell ref="A189:F189"/>
    <mergeCell ref="A190:F190"/>
    <mergeCell ref="A191:F191"/>
    <mergeCell ref="A192:F192"/>
    <mergeCell ref="A193:F193"/>
    <mergeCell ref="A194:F194"/>
    <mergeCell ref="A195:F195"/>
    <mergeCell ref="A196:F196"/>
    <mergeCell ref="A197:F197"/>
    <mergeCell ref="A198:F198"/>
    <mergeCell ref="A199:F199"/>
    <mergeCell ref="A200:F200"/>
    <mergeCell ref="A201:F201"/>
    <mergeCell ref="A202:F202"/>
    <mergeCell ref="A203:F203"/>
    <mergeCell ref="A204:F204"/>
    <mergeCell ref="A205:F205"/>
    <mergeCell ref="A206:F206"/>
    <mergeCell ref="A207:F207"/>
    <mergeCell ref="A208:F208"/>
    <mergeCell ref="A209:F209"/>
    <mergeCell ref="A210:F210"/>
    <mergeCell ref="A211:F211"/>
    <mergeCell ref="A212:F212"/>
    <mergeCell ref="A213:F213"/>
    <mergeCell ref="A214:F214"/>
    <mergeCell ref="A215:F215"/>
    <mergeCell ref="A216:F216"/>
    <mergeCell ref="A217:F217"/>
    <mergeCell ref="A218:F218"/>
    <mergeCell ref="A219:F219"/>
    <mergeCell ref="A220:F220"/>
  </mergeCells>
  <dataValidations count="4">
    <dataValidation allowBlank="true" errorStyle="stop" operator="between" showDropDown="false" showErrorMessage="false" showInputMessage="false" sqref="D7:D86 D103:D112 D123:D132" type="list">
      <formula1>"AGP,CLH,CLT,COM,CTD,CTI,DES,DISP,ELE,ESG,EST,EXM,EXQ,EXR,FRQ,REV,VAGO"</formula1>
      <formula2>0</formula2>
    </dataValidation>
    <dataValidation allowBlank="true" errorStyle="stop" operator="between" showDropDown="false" showErrorMessage="false" showInputMessage="false" sqref="B103:B112" type="list">
      <formula1>"FDA,FDA-1,FDA-2,FDA-3,FDA-4"</formula1>
      <formula2>0</formula2>
    </dataValidation>
    <dataValidation allowBlank="true" errorStyle="stop" operator="between" showDropDown="false" showErrorMessage="false" showInputMessage="false" sqref="B7:B86" type="list">
      <formula1>"DAS,DAS-1,DAS-2,DAS-3,DAS-4,DAS-5,CAA-1,CAA-2,CAA-3,CAA-4,CAA-5"</formula1>
      <formula2>0</formula2>
    </dataValidation>
    <dataValidation allowBlank="true" errorStyle="stop" operator="between" showDropDown="false" showErrorMessage="false" showInputMessage="false" sqref="B123:B132" type="list">
      <formula1>"FGS-1,FGS-2,FGS-3,FGA-1,FGA-2,FGA-3"</formula1>
      <formula2>0</formula2>
    </dataValidation>
  </dataValidation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0" man="true" max="65535" min="0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D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328125" defaultRowHeight="15" zeroHeight="false" outlineLevelRow="0" outlineLevelCol="0"/>
  <cols>
    <col collapsed="false" customWidth="true" hidden="false" outlineLevel="0" max="1" min="1" style="1" width="59.5"/>
    <col collapsed="false" customWidth="true" hidden="false" outlineLevel="0" max="2" min="2" style="1" width="12"/>
    <col collapsed="false" customWidth="true" hidden="false" outlineLevel="0" max="3" min="3" style="1" width="17.37"/>
    <col collapsed="false" customWidth="true" hidden="false" outlineLevel="0" max="4" min="4" style="1" width="14.5"/>
    <col collapsed="false" customWidth="true" hidden="false" outlineLevel="0" max="5" min="5" style="1" width="9.87"/>
    <col collapsed="false" customWidth="true" hidden="false" outlineLevel="0" max="6" min="6" style="1" width="52.38"/>
    <col collapsed="false" customWidth="true" hidden="false" outlineLevel="0" max="7" min="7" style="1" width="19.88"/>
    <col collapsed="false" customWidth="true" hidden="false" outlineLevel="0" max="8" min="8" style="1" width="18.25"/>
    <col collapsed="false" customWidth="true" hidden="false" outlineLevel="0" max="9" min="9" style="1" width="17.88"/>
    <col collapsed="false" customWidth="true" hidden="false" outlineLevel="0" max="10" min="10" style="1" width="15"/>
    <col collapsed="false" customWidth="true" hidden="false" outlineLevel="0" max="11" min="11" style="1" width="8"/>
    <col collapsed="false" customWidth="true" hidden="false" outlineLevel="0" max="12" min="12" style="1" width="15.26"/>
    <col collapsed="false" customWidth="true" hidden="false" outlineLevel="0" max="14" min="13" style="1" width="9.75"/>
    <col collapsed="false" customWidth="true" hidden="false" outlineLevel="0" max="15" min="15" style="1" width="6.5"/>
    <col collapsed="false" customWidth="true" hidden="false" outlineLevel="0" max="16" min="16" style="1" width="9"/>
    <col collapsed="false" customWidth="true" hidden="false" outlineLevel="0" max="17" min="17" style="1" width="43.88"/>
    <col collapsed="false" customWidth="true" hidden="false" outlineLevel="0" max="30" min="18" style="1" width="8"/>
  </cols>
  <sheetData>
    <row r="1" customFormat="false" ht="14.25" hidden="false" customHeight="true" outlineLevel="0" collapsed="false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4"/>
      <c r="AC1" s="4"/>
      <c r="AD1" s="4"/>
    </row>
    <row r="2" customFormat="false" ht="14.25" hidden="false" customHeight="true" outlineLevel="0" collapsed="false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4"/>
      <c r="AC2" s="4"/>
      <c r="AD2" s="4"/>
    </row>
    <row r="3" customFormat="false" ht="14.25" hidden="false" customHeight="true" outlineLevel="0" collapsed="false">
      <c r="A3" s="5" t="s">
        <v>2</v>
      </c>
      <c r="B3" s="5"/>
      <c r="C3" s="5"/>
      <c r="D3" s="5"/>
      <c r="E3" s="5"/>
      <c r="F3" s="5"/>
      <c r="G3" s="5"/>
      <c r="H3" s="5"/>
      <c r="I3" s="5"/>
      <c r="J3" s="5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7"/>
      <c r="AA3" s="7"/>
      <c r="AB3" s="4"/>
      <c r="AC3" s="4"/>
      <c r="AD3" s="4"/>
    </row>
    <row r="4" customFormat="false" ht="14.25" hidden="false" customHeight="true" outlineLevel="0" collapsed="false">
      <c r="A4" s="8" t="s">
        <v>363</v>
      </c>
      <c r="B4" s="9"/>
      <c r="C4" s="9"/>
      <c r="D4" s="9"/>
      <c r="E4" s="9"/>
      <c r="F4" s="9"/>
      <c r="G4" s="9"/>
      <c r="H4" s="9"/>
      <c r="I4" s="9"/>
      <c r="J4" s="9"/>
      <c r="K4" s="10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customFormat="false" ht="15" hidden="false" customHeight="true" outlineLevel="0" collapsed="false">
      <c r="A5" s="11" t="s">
        <v>4</v>
      </c>
      <c r="B5" s="11"/>
      <c r="C5" s="11"/>
      <c r="D5" s="11"/>
      <c r="E5" s="11"/>
      <c r="F5" s="11"/>
      <c r="G5" s="11"/>
      <c r="H5" s="11"/>
      <c r="I5" s="11"/>
      <c r="J5" s="11"/>
      <c r="K5" s="12"/>
      <c r="L5" s="13"/>
      <c r="M5" s="14"/>
      <c r="N5" s="14"/>
      <c r="O5" s="14"/>
      <c r="P5" s="14"/>
      <c r="Q5" s="1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customFormat="false" ht="14.25" hidden="false" customHeight="true" outlineLevel="0" collapsed="false">
      <c r="A6" s="15" t="s">
        <v>5</v>
      </c>
      <c r="B6" s="15" t="s">
        <v>6</v>
      </c>
      <c r="C6" s="15" t="s">
        <v>7</v>
      </c>
      <c r="D6" s="15" t="s">
        <v>8</v>
      </c>
      <c r="E6" s="11" t="s">
        <v>9</v>
      </c>
      <c r="F6" s="15" t="s">
        <v>10</v>
      </c>
      <c r="G6" s="11" t="s">
        <v>11</v>
      </c>
      <c r="H6" s="11" t="s">
        <v>12</v>
      </c>
      <c r="I6" s="11" t="s">
        <v>13</v>
      </c>
      <c r="J6" s="11" t="s">
        <v>14</v>
      </c>
      <c r="K6" s="16"/>
      <c r="L6" s="18"/>
      <c r="M6" s="18"/>
      <c r="N6" s="18"/>
      <c r="O6" s="18"/>
      <c r="P6" s="18"/>
      <c r="Q6" s="18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</row>
    <row r="7" customFormat="false" ht="14.25" hidden="false" customHeight="true" outlineLevel="0" collapsed="false">
      <c r="A7" s="20" t="s">
        <v>15</v>
      </c>
      <c r="B7" s="21" t="s">
        <v>16</v>
      </c>
      <c r="C7" s="21" t="s">
        <v>17</v>
      </c>
      <c r="D7" s="21" t="s">
        <v>18</v>
      </c>
      <c r="E7" s="22" t="n">
        <v>1</v>
      </c>
      <c r="F7" s="20" t="s">
        <v>19</v>
      </c>
      <c r="G7" s="23" t="n">
        <v>0</v>
      </c>
      <c r="H7" s="24" t="n">
        <v>3526.4</v>
      </c>
      <c r="I7" s="24" t="n">
        <v>14105.6</v>
      </c>
      <c r="J7" s="25" t="n">
        <f aca="false">SUM(G7:I7)</f>
        <v>17632</v>
      </c>
      <c r="K7" s="26"/>
      <c r="L7" s="27" t="s">
        <v>20</v>
      </c>
      <c r="M7" s="27"/>
      <c r="N7" s="27"/>
      <c r="O7" s="27"/>
      <c r="P7" s="27"/>
      <c r="Q7" s="26"/>
      <c r="R7" s="28"/>
      <c r="S7" s="28"/>
      <c r="T7" s="28"/>
      <c r="U7" s="28"/>
      <c r="V7" s="28"/>
      <c r="W7" s="28"/>
      <c r="X7" s="28"/>
      <c r="Y7" s="28"/>
      <c r="Z7" s="28"/>
      <c r="AA7" s="10"/>
      <c r="AB7" s="10"/>
      <c r="AC7" s="10"/>
      <c r="AD7" s="10"/>
    </row>
    <row r="8" customFormat="false" ht="14.25" hidden="false" customHeight="true" outlineLevel="0" collapsed="false">
      <c r="A8" s="20" t="s">
        <v>21</v>
      </c>
      <c r="B8" s="21" t="s">
        <v>16</v>
      </c>
      <c r="C8" s="21" t="s">
        <v>17</v>
      </c>
      <c r="D8" s="21" t="s">
        <v>18</v>
      </c>
      <c r="E8" s="22" t="n">
        <v>1</v>
      </c>
      <c r="F8" s="20" t="s">
        <v>22</v>
      </c>
      <c r="G8" s="23" t="n">
        <v>0</v>
      </c>
      <c r="H8" s="24" t="n">
        <v>3016</v>
      </c>
      <c r="I8" s="24" t="n">
        <v>12064</v>
      </c>
      <c r="J8" s="25" t="n">
        <f aca="false">SUM(G8:I8)</f>
        <v>15080</v>
      </c>
      <c r="K8" s="26"/>
      <c r="L8" s="27"/>
      <c r="M8" s="27"/>
      <c r="N8" s="27"/>
      <c r="O8" s="27"/>
      <c r="P8" s="27"/>
      <c r="Q8" s="26"/>
      <c r="R8" s="28"/>
      <c r="S8" s="28"/>
      <c r="T8" s="28"/>
      <c r="U8" s="28"/>
      <c r="V8" s="28"/>
      <c r="W8" s="28"/>
      <c r="X8" s="28"/>
      <c r="Y8" s="28"/>
      <c r="Z8" s="28"/>
      <c r="AA8" s="10"/>
      <c r="AB8" s="10"/>
      <c r="AC8" s="10"/>
      <c r="AD8" s="10"/>
    </row>
    <row r="9" customFormat="false" ht="14.25" hidden="false" customHeight="true" outlineLevel="0" collapsed="false">
      <c r="A9" s="81" t="s">
        <v>23</v>
      </c>
      <c r="B9" s="82" t="s">
        <v>16</v>
      </c>
      <c r="C9" s="82" t="s">
        <v>17</v>
      </c>
      <c r="D9" s="82" t="s">
        <v>91</v>
      </c>
      <c r="E9" s="83" t="n">
        <v>1</v>
      </c>
      <c r="F9" s="81"/>
      <c r="G9" s="84" t="n">
        <v>0</v>
      </c>
      <c r="H9" s="85" t="n">
        <v>0</v>
      </c>
      <c r="I9" s="85" t="n">
        <v>0</v>
      </c>
      <c r="J9" s="85" t="n">
        <f aca="false">SUM(G9:I9)</f>
        <v>0</v>
      </c>
      <c r="K9" s="26"/>
      <c r="L9" s="30" t="s">
        <v>25</v>
      </c>
      <c r="M9" s="30"/>
      <c r="N9" s="30"/>
      <c r="O9" s="30"/>
      <c r="P9" s="30"/>
      <c r="Q9" s="26"/>
      <c r="R9" s="28"/>
      <c r="S9" s="28"/>
      <c r="T9" s="28"/>
      <c r="U9" s="28"/>
      <c r="V9" s="28"/>
      <c r="W9" s="28"/>
      <c r="X9" s="28"/>
      <c r="Y9" s="28"/>
      <c r="Z9" s="28"/>
      <c r="AA9" s="10"/>
      <c r="AB9" s="10"/>
      <c r="AC9" s="10"/>
      <c r="AD9" s="10"/>
    </row>
    <row r="10" customFormat="false" ht="14.25" hidden="false" customHeight="true" outlineLevel="0" collapsed="false">
      <c r="A10" s="20" t="s">
        <v>26</v>
      </c>
      <c r="B10" s="21" t="s">
        <v>16</v>
      </c>
      <c r="C10" s="21" t="s">
        <v>17</v>
      </c>
      <c r="D10" s="21" t="s">
        <v>27</v>
      </c>
      <c r="E10" s="22" t="n">
        <v>1</v>
      </c>
      <c r="F10" s="20" t="s">
        <v>28</v>
      </c>
      <c r="G10" s="23" t="n">
        <v>0</v>
      </c>
      <c r="H10" s="24" t="n">
        <v>0</v>
      </c>
      <c r="I10" s="24" t="n">
        <v>12064</v>
      </c>
      <c r="J10" s="25" t="n">
        <f aca="false">SUM(G10:I10)</f>
        <v>12064</v>
      </c>
      <c r="K10" s="26"/>
      <c r="L10" s="31" t="s">
        <v>29</v>
      </c>
      <c r="M10" s="32" t="s">
        <v>29</v>
      </c>
      <c r="N10" s="32" t="s">
        <v>30</v>
      </c>
      <c r="O10" s="32" t="s">
        <v>31</v>
      </c>
      <c r="P10" s="33" t="s">
        <v>32</v>
      </c>
      <c r="Q10" s="26"/>
      <c r="R10" s="28"/>
      <c r="S10" s="28"/>
      <c r="T10" s="28"/>
      <c r="U10" s="28"/>
      <c r="V10" s="28"/>
      <c r="W10" s="28"/>
      <c r="X10" s="28"/>
      <c r="Y10" s="28"/>
      <c r="Z10" s="28"/>
      <c r="AA10" s="10"/>
      <c r="AB10" s="10"/>
      <c r="AC10" s="10"/>
      <c r="AD10" s="10"/>
    </row>
    <row r="11" customFormat="false" ht="14.25" hidden="false" customHeight="true" outlineLevel="0" collapsed="false">
      <c r="A11" s="20" t="s">
        <v>33</v>
      </c>
      <c r="B11" s="21" t="s">
        <v>34</v>
      </c>
      <c r="C11" s="21" t="s">
        <v>17</v>
      </c>
      <c r="D11" s="21" t="s">
        <v>18</v>
      </c>
      <c r="E11" s="22" t="n">
        <v>1</v>
      </c>
      <c r="F11" s="20" t="s">
        <v>35</v>
      </c>
      <c r="G11" s="23" t="n">
        <v>0</v>
      </c>
      <c r="H11" s="24" t="n">
        <v>1695.65</v>
      </c>
      <c r="I11" s="24" t="n">
        <v>6782.62</v>
      </c>
      <c r="J11" s="25" t="n">
        <f aca="false">SUM(G11:I11)</f>
        <v>8478.27</v>
      </c>
      <c r="K11" s="26"/>
      <c r="L11" s="34" t="s">
        <v>15</v>
      </c>
      <c r="M11" s="35" t="n">
        <f aca="false">COUNTIFS(B7:B87,P11,A7:A87,L11)</f>
        <v>1</v>
      </c>
      <c r="N11" s="35" t="n">
        <f aca="false">COUNTIFS(B7:B87,P11,A7:A87,L11,D7:D87,"&lt;&gt;VAGO")</f>
        <v>1</v>
      </c>
      <c r="O11" s="35" t="n">
        <f aca="false">COUNTIFS(B7:B87,P11,A7:A87,L11,D7:D87,"=VAGO")</f>
        <v>0</v>
      </c>
      <c r="P11" s="36" t="s">
        <v>16</v>
      </c>
      <c r="Q11" s="26"/>
      <c r="R11" s="28"/>
      <c r="S11" s="28"/>
      <c r="T11" s="28"/>
      <c r="U11" s="28"/>
      <c r="V11" s="28"/>
      <c r="W11" s="28"/>
      <c r="X11" s="28"/>
      <c r="Y11" s="28"/>
      <c r="Z11" s="28"/>
      <c r="AA11" s="10"/>
      <c r="AB11" s="10"/>
      <c r="AC11" s="10"/>
      <c r="AD11" s="10"/>
    </row>
    <row r="12" customFormat="false" ht="14.25" hidden="false" customHeight="true" outlineLevel="0" collapsed="false">
      <c r="A12" s="20" t="s">
        <v>36</v>
      </c>
      <c r="B12" s="21" t="s">
        <v>34</v>
      </c>
      <c r="C12" s="21" t="s">
        <v>17</v>
      </c>
      <c r="D12" s="21" t="s">
        <v>18</v>
      </c>
      <c r="E12" s="22" t="n">
        <v>1</v>
      </c>
      <c r="F12" s="20" t="s">
        <v>37</v>
      </c>
      <c r="G12" s="23" t="n">
        <v>0</v>
      </c>
      <c r="H12" s="24" t="n">
        <v>1695.65</v>
      </c>
      <c r="I12" s="24" t="n">
        <v>6782.62</v>
      </c>
      <c r="J12" s="25" t="n">
        <f aca="false">SUM(G12:I12)</f>
        <v>8478.27</v>
      </c>
      <c r="K12" s="26"/>
      <c r="L12" s="34" t="s">
        <v>38</v>
      </c>
      <c r="M12" s="35" t="n">
        <f aca="false">COUNTIFS(B7:B87,P12,A7:A87,"&lt;&gt;Presidente")</f>
        <v>3</v>
      </c>
      <c r="N12" s="35" t="n">
        <f aca="false">COUNTIFS(B7:B87,P12,A7:A87,"&lt;&gt;Presidente",D7:D87,"&lt;&gt;VAGO")</f>
        <v>2</v>
      </c>
      <c r="O12" s="35" t="n">
        <f aca="false">COUNTIFS(B7:B87,P12,A7:A87,"&lt;&gt;Presidente",D7:D87,"=VAGO")</f>
        <v>1</v>
      </c>
      <c r="P12" s="36" t="s">
        <v>16</v>
      </c>
      <c r="Q12" s="26"/>
      <c r="R12" s="28"/>
      <c r="S12" s="28"/>
      <c r="T12" s="28"/>
      <c r="U12" s="28"/>
      <c r="V12" s="28"/>
      <c r="W12" s="28"/>
      <c r="X12" s="28"/>
      <c r="Y12" s="28"/>
      <c r="Z12" s="28"/>
      <c r="AA12" s="10"/>
      <c r="AB12" s="10"/>
      <c r="AC12" s="10"/>
      <c r="AD12" s="10"/>
    </row>
    <row r="13" customFormat="false" ht="14.25" hidden="false" customHeight="true" outlineLevel="0" collapsed="false">
      <c r="A13" s="20" t="s">
        <v>39</v>
      </c>
      <c r="B13" s="37" t="s">
        <v>34</v>
      </c>
      <c r="C13" s="37" t="s">
        <v>17</v>
      </c>
      <c r="D13" s="37" t="s">
        <v>18</v>
      </c>
      <c r="E13" s="38" t="n">
        <v>1</v>
      </c>
      <c r="F13" s="20" t="s">
        <v>40</v>
      </c>
      <c r="G13" s="39" t="n">
        <v>0</v>
      </c>
      <c r="H13" s="40" t="n">
        <v>1695.65</v>
      </c>
      <c r="I13" s="40" t="n">
        <v>6782.62</v>
      </c>
      <c r="J13" s="41" t="n">
        <f aca="false">SUM(G13:I13)</f>
        <v>8478.27</v>
      </c>
      <c r="K13" s="12"/>
      <c r="L13" s="34" t="s">
        <v>41</v>
      </c>
      <c r="M13" s="35" t="n">
        <f aca="false">COUNTIFS(B7:B87,P13)</f>
        <v>6</v>
      </c>
      <c r="N13" s="35" t="n">
        <f aca="false">COUNTIFS(B7:B87,P13,D7:D87,"&lt;&gt;VAGO")</f>
        <v>6</v>
      </c>
      <c r="O13" s="35" t="n">
        <f aca="false">COUNTIFS(B7:B87,P13,D7:D87,"=VAGO")</f>
        <v>0</v>
      </c>
      <c r="P13" s="36" t="s">
        <v>34</v>
      </c>
      <c r="Q13" s="12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</row>
    <row r="14" customFormat="false" ht="14.25" hidden="false" customHeight="true" outlineLevel="0" collapsed="false">
      <c r="A14" s="20" t="s">
        <v>42</v>
      </c>
      <c r="B14" s="21" t="s">
        <v>34</v>
      </c>
      <c r="C14" s="21" t="s">
        <v>17</v>
      </c>
      <c r="D14" s="21" t="s">
        <v>18</v>
      </c>
      <c r="E14" s="22" t="n">
        <v>1</v>
      </c>
      <c r="F14" s="20" t="s">
        <v>43</v>
      </c>
      <c r="G14" s="23" t="n">
        <v>0</v>
      </c>
      <c r="H14" s="24" t="n">
        <v>1695.65</v>
      </c>
      <c r="I14" s="24" t="n">
        <v>6782.62</v>
      </c>
      <c r="J14" s="25" t="n">
        <f aca="false">SUM(G14:I14)</f>
        <v>8478.27</v>
      </c>
      <c r="K14" s="26"/>
      <c r="L14" s="34" t="s">
        <v>44</v>
      </c>
      <c r="M14" s="35" t="n">
        <f aca="false">COUNTIFS(B7:B87,P14)</f>
        <v>11</v>
      </c>
      <c r="N14" s="35" t="n">
        <f aca="false">COUNTIFS(B9:B89,P14,A9:A89,"&lt;&gt;Presidente",D9:D89,"&lt;&gt;VAGO")</f>
        <v>9</v>
      </c>
      <c r="O14" s="35" t="n">
        <f aca="false">COUNTIFS(B7:B87,P14,D7:D87,"=VAGO")</f>
        <v>2</v>
      </c>
      <c r="P14" s="36" t="s">
        <v>45</v>
      </c>
      <c r="Q14" s="26"/>
      <c r="R14" s="28"/>
      <c r="S14" s="28"/>
      <c r="T14" s="28"/>
      <c r="U14" s="28"/>
      <c r="V14" s="28"/>
      <c r="W14" s="28"/>
      <c r="X14" s="28"/>
      <c r="Y14" s="28"/>
      <c r="Z14" s="28"/>
      <c r="AA14" s="10"/>
      <c r="AB14" s="10"/>
      <c r="AC14" s="10"/>
      <c r="AD14" s="10"/>
    </row>
    <row r="15" customFormat="false" ht="14.25" hidden="false" customHeight="true" outlineLevel="0" collapsed="false">
      <c r="A15" s="20" t="s">
        <v>46</v>
      </c>
      <c r="B15" s="21" t="s">
        <v>34</v>
      </c>
      <c r="C15" s="21" t="s">
        <v>17</v>
      </c>
      <c r="D15" s="21" t="s">
        <v>27</v>
      </c>
      <c r="E15" s="22" t="n">
        <v>1</v>
      </c>
      <c r="F15" s="20" t="s">
        <v>47</v>
      </c>
      <c r="G15" s="23" t="n">
        <v>0</v>
      </c>
      <c r="H15" s="24" t="n">
        <v>0</v>
      </c>
      <c r="I15" s="24" t="n">
        <v>6782.62</v>
      </c>
      <c r="J15" s="25" t="n">
        <f aca="false">SUM(G15:I15)</f>
        <v>6782.62</v>
      </c>
      <c r="K15" s="26"/>
      <c r="L15" s="34" t="s">
        <v>48</v>
      </c>
      <c r="M15" s="35" t="n">
        <f aca="false">COUNTIFS(B7:B87,P15)</f>
        <v>5</v>
      </c>
      <c r="N15" s="35" t="n">
        <f aca="false">COUNTIFS(B7:B87,P15,D7:D87,"&lt;&gt;VAGO")</f>
        <v>5</v>
      </c>
      <c r="O15" s="35" t="n">
        <f aca="false">COUNTIFS(B7:B87,P15,D7:D87,"=VAGO")</f>
        <v>0</v>
      </c>
      <c r="P15" s="36" t="s">
        <v>49</v>
      </c>
      <c r="Q15" s="26"/>
      <c r="R15" s="28"/>
      <c r="S15" s="28"/>
      <c r="T15" s="28"/>
      <c r="U15" s="28"/>
      <c r="V15" s="28"/>
      <c r="W15" s="28"/>
      <c r="X15" s="28"/>
      <c r="Y15" s="28"/>
      <c r="Z15" s="28"/>
      <c r="AA15" s="10"/>
      <c r="AB15" s="10"/>
      <c r="AC15" s="10"/>
      <c r="AD15" s="10"/>
    </row>
    <row r="16" customFormat="false" ht="14.25" hidden="false" customHeight="true" outlineLevel="0" collapsed="false">
      <c r="A16" s="20" t="s">
        <v>50</v>
      </c>
      <c r="B16" s="21" t="s">
        <v>34</v>
      </c>
      <c r="C16" s="21" t="s">
        <v>17</v>
      </c>
      <c r="D16" s="21" t="s">
        <v>18</v>
      </c>
      <c r="E16" s="22" t="n">
        <v>1</v>
      </c>
      <c r="F16" s="20" t="s">
        <v>51</v>
      </c>
      <c r="G16" s="23" t="n">
        <v>0</v>
      </c>
      <c r="H16" s="24" t="n">
        <v>1695.65</v>
      </c>
      <c r="I16" s="24" t="n">
        <v>6782.62</v>
      </c>
      <c r="J16" s="25" t="n">
        <f aca="false">SUM(G16:I16)</f>
        <v>8478.27</v>
      </c>
      <c r="K16" s="26"/>
      <c r="L16" s="34" t="s">
        <v>52</v>
      </c>
      <c r="M16" s="35" t="n">
        <f aca="false">COUNTIFS(B7:B87,P16)</f>
        <v>22</v>
      </c>
      <c r="N16" s="35" t="n">
        <f aca="false">COUNTIFS(B7:B87,P16,D7:D87,"&lt;&gt;VAGO")</f>
        <v>21</v>
      </c>
      <c r="O16" s="35" t="n">
        <f aca="false">COUNTIFS(B7:B87,P16,D7:D87,"=VAGO")</f>
        <v>1</v>
      </c>
      <c r="P16" s="36" t="s">
        <v>53</v>
      </c>
      <c r="Q16" s="26"/>
      <c r="R16" s="28"/>
      <c r="S16" s="28"/>
      <c r="T16" s="28"/>
      <c r="U16" s="28"/>
      <c r="V16" s="28"/>
      <c r="W16" s="28"/>
      <c r="X16" s="28"/>
      <c r="Y16" s="28"/>
      <c r="Z16" s="28"/>
      <c r="AA16" s="10"/>
      <c r="AB16" s="10"/>
      <c r="AC16" s="10"/>
      <c r="AD16" s="10"/>
    </row>
    <row r="17" customFormat="false" ht="14.25" hidden="false" customHeight="true" outlineLevel="0" collapsed="false">
      <c r="A17" s="20" t="s">
        <v>54</v>
      </c>
      <c r="B17" s="21" t="s">
        <v>45</v>
      </c>
      <c r="C17" s="21" t="s">
        <v>17</v>
      </c>
      <c r="D17" s="21" t="s">
        <v>18</v>
      </c>
      <c r="E17" s="22" t="n">
        <v>1</v>
      </c>
      <c r="F17" s="20" t="s">
        <v>364</v>
      </c>
      <c r="G17" s="23" t="n">
        <v>0</v>
      </c>
      <c r="H17" s="24" t="n">
        <v>1310.28</v>
      </c>
      <c r="I17" s="24" t="n">
        <v>5241.11</v>
      </c>
      <c r="J17" s="25" t="n">
        <f aca="false">SUM(G17:I17)</f>
        <v>6551.39</v>
      </c>
      <c r="K17" s="26"/>
      <c r="L17" s="34" t="s">
        <v>56</v>
      </c>
      <c r="M17" s="35" t="n">
        <f aca="false">COUNTIFS(B7:B87,P17)</f>
        <v>10</v>
      </c>
      <c r="N17" s="35" t="n">
        <f aca="false">COUNTIFS(B7:B87,P17,D7:D87,"&lt;&gt;VAGO")</f>
        <v>10</v>
      </c>
      <c r="O17" s="35" t="n">
        <f aca="false">COUNTIFS(B7:B87,P17,D7:D87,"=VAGO")</f>
        <v>0</v>
      </c>
      <c r="P17" s="36" t="s">
        <v>57</v>
      </c>
      <c r="Q17" s="26"/>
      <c r="R17" s="28"/>
      <c r="S17" s="28"/>
      <c r="T17" s="28"/>
      <c r="U17" s="28"/>
      <c r="V17" s="28"/>
      <c r="W17" s="28"/>
      <c r="X17" s="28"/>
      <c r="Y17" s="28"/>
      <c r="Z17" s="28"/>
      <c r="AA17" s="10"/>
      <c r="AB17" s="10"/>
      <c r="AC17" s="10"/>
      <c r="AD17" s="10"/>
    </row>
    <row r="18" customFormat="false" ht="14.25" hidden="false" customHeight="true" outlineLevel="0" collapsed="false">
      <c r="A18" s="20" t="s">
        <v>58</v>
      </c>
      <c r="B18" s="21" t="s">
        <v>45</v>
      </c>
      <c r="C18" s="21" t="s">
        <v>17</v>
      </c>
      <c r="D18" s="21" t="s">
        <v>18</v>
      </c>
      <c r="E18" s="22" t="n">
        <v>1</v>
      </c>
      <c r="F18" s="20" t="s">
        <v>59</v>
      </c>
      <c r="G18" s="23" t="n">
        <v>0</v>
      </c>
      <c r="H18" s="24" t="n">
        <v>1310.28</v>
      </c>
      <c r="I18" s="24" t="n">
        <v>5241.11</v>
      </c>
      <c r="J18" s="25" t="n">
        <f aca="false">SUM(G18:I18)</f>
        <v>6551.39</v>
      </c>
      <c r="K18" s="26"/>
      <c r="L18" s="34" t="s">
        <v>60</v>
      </c>
      <c r="M18" s="35" t="n">
        <f aca="false">COUNTIFS(B7:B87,P18)</f>
        <v>11</v>
      </c>
      <c r="N18" s="35" t="n">
        <f aca="false">COUNTIFS(B7:B87,P18,D7:D87,"&lt;&gt;VAGO")</f>
        <v>10</v>
      </c>
      <c r="O18" s="35" t="n">
        <f aca="false">COUNTIFS(B7:B87,P18,D7:D87,"=VAGO")</f>
        <v>1</v>
      </c>
      <c r="P18" s="36" t="s">
        <v>61</v>
      </c>
      <c r="Q18" s="26"/>
      <c r="R18" s="28"/>
      <c r="S18" s="28"/>
      <c r="T18" s="28"/>
      <c r="U18" s="28"/>
      <c r="V18" s="28"/>
      <c r="W18" s="28"/>
      <c r="X18" s="28"/>
      <c r="Y18" s="28"/>
      <c r="Z18" s="28"/>
      <c r="AA18" s="10"/>
      <c r="AB18" s="10"/>
      <c r="AC18" s="10"/>
      <c r="AD18" s="10"/>
    </row>
    <row r="19" customFormat="false" ht="14.25" hidden="false" customHeight="true" outlineLevel="0" collapsed="false">
      <c r="A19" s="20" t="s">
        <v>62</v>
      </c>
      <c r="B19" s="37" t="s">
        <v>45</v>
      </c>
      <c r="C19" s="37" t="s">
        <v>17</v>
      </c>
      <c r="D19" s="37" t="s">
        <v>27</v>
      </c>
      <c r="E19" s="22" t="n">
        <v>1</v>
      </c>
      <c r="F19" s="20" t="s">
        <v>63</v>
      </c>
      <c r="G19" s="39" t="n">
        <v>0</v>
      </c>
      <c r="H19" s="40" t="n">
        <v>0</v>
      </c>
      <c r="I19" s="40" t="n">
        <v>5241.11</v>
      </c>
      <c r="J19" s="25" t="n">
        <f aca="false">SUM(G19:I19)</f>
        <v>5241.11</v>
      </c>
      <c r="K19" s="12"/>
      <c r="L19" s="34" t="s">
        <v>64</v>
      </c>
      <c r="M19" s="35" t="n">
        <f aca="false">COUNTIFS(B7:B87,P19)</f>
        <v>11</v>
      </c>
      <c r="N19" s="35" t="n">
        <f aca="false">COUNTIFS(B7:B87,P19,D7:D87,"&lt;&gt;VAGO")</f>
        <v>7</v>
      </c>
      <c r="O19" s="35" t="n">
        <f aca="false">COUNTIFS(B7:B87,P19,D7:D87,"=VAGO")</f>
        <v>4</v>
      </c>
      <c r="P19" s="36" t="s">
        <v>65</v>
      </c>
      <c r="Q19" s="12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</row>
    <row r="20" customFormat="false" ht="14.25" hidden="false" customHeight="true" outlineLevel="0" collapsed="false">
      <c r="A20" s="81" t="s">
        <v>66</v>
      </c>
      <c r="B20" s="82" t="s">
        <v>45</v>
      </c>
      <c r="C20" s="82" t="s">
        <v>17</v>
      </c>
      <c r="D20" s="82" t="s">
        <v>91</v>
      </c>
      <c r="E20" s="83" t="n">
        <v>1</v>
      </c>
      <c r="F20" s="81"/>
      <c r="G20" s="84" t="n">
        <v>0</v>
      </c>
      <c r="H20" s="85" t="n">
        <v>1310.28</v>
      </c>
      <c r="I20" s="85" t="n">
        <v>5241.11</v>
      </c>
      <c r="J20" s="85" t="n">
        <f aca="false">SUM(G20:I20)</f>
        <v>6551.39</v>
      </c>
      <c r="K20" s="26"/>
      <c r="L20" s="45" t="s">
        <v>75</v>
      </c>
      <c r="M20" s="46" t="n">
        <f aca="false">SUM(M11:M19)</f>
        <v>80</v>
      </c>
      <c r="N20" s="46" t="n">
        <f aca="false">SUM(N11:N19)</f>
        <v>71</v>
      </c>
      <c r="O20" s="46" t="n">
        <f aca="false">SUM(O11:O19)</f>
        <v>9</v>
      </c>
      <c r="P20" s="47"/>
      <c r="Q20" s="26"/>
      <c r="R20" s="28"/>
      <c r="S20" s="28"/>
      <c r="T20" s="28"/>
      <c r="U20" s="28"/>
      <c r="V20" s="28"/>
      <c r="W20" s="28"/>
      <c r="X20" s="28"/>
      <c r="Y20" s="28"/>
      <c r="Z20" s="28"/>
      <c r="AA20" s="10"/>
      <c r="AB20" s="10"/>
      <c r="AC20" s="10"/>
      <c r="AD20" s="10"/>
    </row>
    <row r="21" customFormat="false" ht="14.25" hidden="false" customHeight="true" outlineLevel="0" collapsed="false">
      <c r="A21" s="20" t="s">
        <v>70</v>
      </c>
      <c r="B21" s="21" t="s">
        <v>45</v>
      </c>
      <c r="C21" s="21" t="s">
        <v>17</v>
      </c>
      <c r="D21" s="21" t="s">
        <v>18</v>
      </c>
      <c r="E21" s="22" t="n">
        <v>1</v>
      </c>
      <c r="F21" s="20" t="s">
        <v>361</v>
      </c>
      <c r="G21" s="23" t="n">
        <v>0</v>
      </c>
      <c r="H21" s="24" t="n">
        <v>1310.28</v>
      </c>
      <c r="I21" s="24" t="n">
        <v>5241.11</v>
      </c>
      <c r="J21" s="25" t="n">
        <f aca="false">SUM(G21:I21)</f>
        <v>6551.39</v>
      </c>
      <c r="K21" s="26"/>
      <c r="L21" s="26"/>
      <c r="M21" s="26"/>
      <c r="N21" s="26"/>
      <c r="O21" s="26"/>
      <c r="P21" s="26"/>
      <c r="Q21" s="26"/>
      <c r="R21" s="28"/>
      <c r="S21" s="28"/>
      <c r="T21" s="28"/>
      <c r="U21" s="28"/>
      <c r="V21" s="28"/>
      <c r="W21" s="28"/>
      <c r="X21" s="28"/>
      <c r="Y21" s="28"/>
      <c r="Z21" s="28"/>
      <c r="AA21" s="10"/>
      <c r="AB21" s="10"/>
      <c r="AC21" s="10"/>
      <c r="AD21" s="10"/>
    </row>
    <row r="22" customFormat="false" ht="14.25" hidden="false" customHeight="true" outlineLevel="0" collapsed="false">
      <c r="A22" s="20" t="s">
        <v>66</v>
      </c>
      <c r="B22" s="21" t="s">
        <v>45</v>
      </c>
      <c r="C22" s="21" t="s">
        <v>17</v>
      </c>
      <c r="D22" s="21" t="s">
        <v>18</v>
      </c>
      <c r="E22" s="22" t="n">
        <v>1</v>
      </c>
      <c r="F22" s="20" t="s">
        <v>74</v>
      </c>
      <c r="G22" s="23" t="n">
        <v>0</v>
      </c>
      <c r="H22" s="24" t="n">
        <v>1310.28</v>
      </c>
      <c r="I22" s="24" t="n">
        <v>5241.11</v>
      </c>
      <c r="J22" s="25" t="n">
        <f aca="false">SUM(G22:I22)</f>
        <v>6551.39</v>
      </c>
      <c r="K22" s="26"/>
      <c r="L22" s="26"/>
      <c r="M22" s="26"/>
      <c r="N22" s="26"/>
      <c r="O22" s="26"/>
      <c r="P22" s="26"/>
      <c r="Q22" s="26"/>
      <c r="R22" s="28"/>
      <c r="S22" s="28"/>
      <c r="T22" s="28"/>
      <c r="U22" s="28"/>
      <c r="V22" s="28"/>
      <c r="W22" s="28"/>
      <c r="X22" s="28"/>
      <c r="Y22" s="28"/>
      <c r="Z22" s="28"/>
      <c r="AA22" s="10"/>
      <c r="AB22" s="10"/>
      <c r="AC22" s="10"/>
      <c r="AD22" s="10"/>
    </row>
    <row r="23" customFormat="false" ht="14.25" hidden="false" customHeight="true" outlineLevel="0" collapsed="false">
      <c r="A23" s="20" t="s">
        <v>76</v>
      </c>
      <c r="B23" s="21" t="s">
        <v>45</v>
      </c>
      <c r="C23" s="21" t="s">
        <v>17</v>
      </c>
      <c r="D23" s="21" t="s">
        <v>18</v>
      </c>
      <c r="E23" s="22" t="n">
        <v>1</v>
      </c>
      <c r="F23" s="20" t="s">
        <v>77</v>
      </c>
      <c r="G23" s="23" t="n">
        <v>0</v>
      </c>
      <c r="H23" s="24" t="n">
        <v>1310.28</v>
      </c>
      <c r="I23" s="24" t="n">
        <v>5241.11</v>
      </c>
      <c r="J23" s="25" t="n">
        <f aca="false">SUM(G23:I23)</f>
        <v>6551.39</v>
      </c>
      <c r="K23" s="26"/>
      <c r="L23" s="26"/>
      <c r="M23" s="26"/>
      <c r="N23" s="26"/>
      <c r="O23" s="26"/>
      <c r="P23" s="26"/>
      <c r="Q23" s="26"/>
      <c r="R23" s="28"/>
      <c r="S23" s="28"/>
      <c r="T23" s="28"/>
      <c r="U23" s="28"/>
      <c r="V23" s="28"/>
      <c r="W23" s="28"/>
      <c r="X23" s="28"/>
      <c r="Y23" s="28"/>
      <c r="Z23" s="28"/>
      <c r="AA23" s="10"/>
      <c r="AB23" s="10"/>
      <c r="AC23" s="10"/>
      <c r="AD23" s="10"/>
    </row>
    <row r="24" customFormat="false" ht="14.25" hidden="false" customHeight="true" outlineLevel="0" collapsed="false">
      <c r="A24" s="20" t="s">
        <v>78</v>
      </c>
      <c r="B24" s="21" t="s">
        <v>45</v>
      </c>
      <c r="C24" s="21" t="s">
        <v>17</v>
      </c>
      <c r="D24" s="21" t="s">
        <v>27</v>
      </c>
      <c r="E24" s="22" t="n">
        <v>1</v>
      </c>
      <c r="F24" s="20" t="s">
        <v>79</v>
      </c>
      <c r="G24" s="23" t="n">
        <v>0</v>
      </c>
      <c r="H24" s="24" t="n">
        <v>0</v>
      </c>
      <c r="I24" s="24" t="n">
        <v>5241.11</v>
      </c>
      <c r="J24" s="25" t="n">
        <f aca="false">SUM(G24:I24)</f>
        <v>5241.11</v>
      </c>
      <c r="K24" s="26"/>
      <c r="L24" s="26"/>
      <c r="M24" s="26"/>
      <c r="N24" s="26"/>
      <c r="O24" s="26"/>
      <c r="P24" s="26"/>
      <c r="Q24" s="26"/>
      <c r="R24" s="28"/>
      <c r="S24" s="28"/>
      <c r="T24" s="28"/>
      <c r="U24" s="28"/>
      <c r="V24" s="28"/>
      <c r="W24" s="28"/>
      <c r="X24" s="28"/>
      <c r="Y24" s="28"/>
      <c r="Z24" s="28"/>
      <c r="AA24" s="10"/>
      <c r="AB24" s="10"/>
      <c r="AC24" s="10"/>
      <c r="AD24" s="10"/>
    </row>
    <row r="25" customFormat="false" ht="14.25" hidden="false" customHeight="true" outlineLevel="0" collapsed="false">
      <c r="A25" s="20" t="s">
        <v>80</v>
      </c>
      <c r="B25" s="21" t="s">
        <v>45</v>
      </c>
      <c r="C25" s="21" t="s">
        <v>17</v>
      </c>
      <c r="D25" s="21" t="s">
        <v>18</v>
      </c>
      <c r="E25" s="22" t="n">
        <v>1</v>
      </c>
      <c r="F25" s="20" t="s">
        <v>81</v>
      </c>
      <c r="G25" s="23" t="n">
        <v>0</v>
      </c>
      <c r="H25" s="24" t="n">
        <v>1310.28</v>
      </c>
      <c r="I25" s="24" t="n">
        <v>5241.11</v>
      </c>
      <c r="J25" s="25" t="n">
        <f aca="false">SUM(G25:I25)</f>
        <v>6551.39</v>
      </c>
      <c r="K25" s="26"/>
      <c r="L25" s="26"/>
      <c r="M25" s="26"/>
      <c r="N25" s="26"/>
      <c r="O25" s="26"/>
      <c r="P25" s="26"/>
      <c r="Q25" s="26"/>
      <c r="R25" s="28"/>
      <c r="S25" s="28"/>
      <c r="T25" s="28"/>
      <c r="U25" s="28"/>
      <c r="V25" s="28"/>
      <c r="W25" s="28"/>
      <c r="X25" s="28"/>
      <c r="Y25" s="28"/>
      <c r="Z25" s="28"/>
      <c r="AA25" s="10"/>
      <c r="AB25" s="10"/>
      <c r="AC25" s="10"/>
      <c r="AD25" s="10"/>
    </row>
    <row r="26" customFormat="false" ht="14.25" hidden="false" customHeight="true" outlineLevel="0" collapsed="false">
      <c r="A26" s="20" t="s">
        <v>82</v>
      </c>
      <c r="B26" s="37" t="s">
        <v>45</v>
      </c>
      <c r="C26" s="37" t="s">
        <v>17</v>
      </c>
      <c r="D26" s="37" t="s">
        <v>27</v>
      </c>
      <c r="E26" s="38" t="n">
        <v>1</v>
      </c>
      <c r="F26" s="20" t="s">
        <v>83</v>
      </c>
      <c r="G26" s="39" t="n">
        <v>0</v>
      </c>
      <c r="H26" s="40" t="n">
        <v>0</v>
      </c>
      <c r="I26" s="40" t="n">
        <v>5241.11</v>
      </c>
      <c r="J26" s="41" t="n">
        <f aca="false">SUM(G26:I26)</f>
        <v>5241.11</v>
      </c>
      <c r="K26" s="26"/>
      <c r="L26" s="26"/>
      <c r="M26" s="26"/>
      <c r="N26" s="26"/>
      <c r="O26" s="26"/>
      <c r="P26" s="26"/>
      <c r="Q26" s="26"/>
      <c r="R26" s="28"/>
      <c r="S26" s="28"/>
      <c r="T26" s="28"/>
      <c r="U26" s="28"/>
      <c r="V26" s="28"/>
      <c r="W26" s="28"/>
      <c r="X26" s="28"/>
      <c r="Y26" s="28"/>
      <c r="Z26" s="28"/>
      <c r="AA26" s="10"/>
      <c r="AB26" s="10"/>
      <c r="AC26" s="10"/>
      <c r="AD26" s="10"/>
    </row>
    <row r="27" customFormat="false" ht="14.25" hidden="false" customHeight="true" outlineLevel="0" collapsed="false">
      <c r="A27" s="81" t="s">
        <v>365</v>
      </c>
      <c r="B27" s="82" t="s">
        <v>45</v>
      </c>
      <c r="C27" s="82" t="s">
        <v>17</v>
      </c>
      <c r="D27" s="82" t="s">
        <v>91</v>
      </c>
      <c r="E27" s="83" t="n">
        <v>1</v>
      </c>
      <c r="F27" s="81"/>
      <c r="G27" s="84" t="n">
        <v>0</v>
      </c>
      <c r="H27" s="85" t="n">
        <v>1310.28</v>
      </c>
      <c r="I27" s="85" t="n">
        <v>5241.11</v>
      </c>
      <c r="J27" s="85" t="n">
        <f aca="false">SUM(G27:I27)</f>
        <v>6551.39</v>
      </c>
      <c r="K27" s="12"/>
      <c r="L27" s="12"/>
      <c r="M27" s="12"/>
      <c r="N27" s="12"/>
      <c r="O27" s="12"/>
      <c r="P27" s="12"/>
      <c r="Q27" s="12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</row>
    <row r="28" customFormat="false" ht="14.25" hidden="false" customHeight="true" outlineLevel="0" collapsed="false">
      <c r="A28" s="20" t="s">
        <v>86</v>
      </c>
      <c r="B28" s="21" t="s">
        <v>49</v>
      </c>
      <c r="C28" s="21" t="s">
        <v>17</v>
      </c>
      <c r="D28" s="21" t="s">
        <v>18</v>
      </c>
      <c r="E28" s="22" t="n">
        <v>1</v>
      </c>
      <c r="F28" s="20" t="s">
        <v>87</v>
      </c>
      <c r="G28" s="23" t="n">
        <v>0</v>
      </c>
      <c r="H28" s="24" t="n">
        <v>1079.05</v>
      </c>
      <c r="I28" s="24" t="n">
        <v>4316.21</v>
      </c>
      <c r="J28" s="25" t="n">
        <f aca="false">SUM(G28:I28)</f>
        <v>5395.26</v>
      </c>
      <c r="K28" s="26"/>
      <c r="L28" s="26"/>
      <c r="M28" s="26"/>
      <c r="N28" s="26"/>
      <c r="O28" s="26"/>
      <c r="P28" s="26"/>
      <c r="Q28" s="26"/>
      <c r="R28" s="28"/>
      <c r="S28" s="28"/>
      <c r="T28" s="28"/>
      <c r="U28" s="28"/>
      <c r="V28" s="28"/>
      <c r="W28" s="28"/>
      <c r="X28" s="28"/>
      <c r="Y28" s="28"/>
      <c r="Z28" s="28"/>
      <c r="AA28" s="10"/>
      <c r="AB28" s="10"/>
      <c r="AC28" s="10"/>
      <c r="AD28" s="10"/>
    </row>
    <row r="29" customFormat="false" ht="14.25" hidden="false" customHeight="true" outlineLevel="0" collapsed="false">
      <c r="A29" s="20" t="s">
        <v>88</v>
      </c>
      <c r="B29" s="21" t="s">
        <v>49</v>
      </c>
      <c r="C29" s="21" t="s">
        <v>17</v>
      </c>
      <c r="D29" s="21" t="s">
        <v>18</v>
      </c>
      <c r="E29" s="22" t="n">
        <v>1</v>
      </c>
      <c r="F29" s="20" t="s">
        <v>89</v>
      </c>
      <c r="G29" s="23" t="n">
        <v>0</v>
      </c>
      <c r="H29" s="24" t="n">
        <v>1079.05</v>
      </c>
      <c r="I29" s="24" t="n">
        <v>4316.21</v>
      </c>
      <c r="J29" s="25" t="n">
        <f aca="false">SUM(G29:I29)</f>
        <v>5395.26</v>
      </c>
      <c r="K29" s="26"/>
      <c r="L29" s="26"/>
      <c r="M29" s="26"/>
      <c r="N29" s="26"/>
      <c r="O29" s="26"/>
      <c r="P29" s="26"/>
      <c r="Q29" s="26"/>
      <c r="R29" s="28"/>
      <c r="S29" s="28"/>
      <c r="T29" s="28"/>
      <c r="U29" s="28"/>
      <c r="V29" s="28"/>
      <c r="W29" s="28"/>
      <c r="X29" s="28"/>
      <c r="Y29" s="28"/>
      <c r="Z29" s="28"/>
      <c r="AA29" s="10"/>
      <c r="AB29" s="10"/>
      <c r="AC29" s="10"/>
      <c r="AD29" s="10"/>
    </row>
    <row r="30" customFormat="false" ht="14.25" hidden="false" customHeight="true" outlineLevel="0" collapsed="false">
      <c r="A30" s="20" t="s">
        <v>92</v>
      </c>
      <c r="B30" s="21" t="s">
        <v>49</v>
      </c>
      <c r="C30" s="21" t="s">
        <v>17</v>
      </c>
      <c r="D30" s="21" t="s">
        <v>18</v>
      </c>
      <c r="E30" s="22" t="n">
        <v>1</v>
      </c>
      <c r="F30" s="20" t="s">
        <v>93</v>
      </c>
      <c r="G30" s="23" t="n">
        <v>0</v>
      </c>
      <c r="H30" s="24" t="n">
        <v>1079.05</v>
      </c>
      <c r="I30" s="24" t="n">
        <v>4316.21</v>
      </c>
      <c r="J30" s="25" t="n">
        <f aca="false">SUM(G30:I30)</f>
        <v>5395.26</v>
      </c>
      <c r="K30" s="26"/>
      <c r="L30" s="26"/>
      <c r="M30" s="26"/>
      <c r="N30" s="26"/>
      <c r="O30" s="26"/>
      <c r="P30" s="26"/>
      <c r="Q30" s="26"/>
      <c r="R30" s="28"/>
      <c r="S30" s="28"/>
      <c r="T30" s="28"/>
      <c r="U30" s="28"/>
      <c r="V30" s="28"/>
      <c r="W30" s="28"/>
      <c r="X30" s="28"/>
      <c r="Y30" s="28"/>
      <c r="Z30" s="28"/>
      <c r="AA30" s="10"/>
      <c r="AB30" s="10"/>
      <c r="AC30" s="10"/>
      <c r="AD30" s="10"/>
    </row>
    <row r="31" customFormat="false" ht="14.25" hidden="false" customHeight="true" outlineLevel="0" collapsed="false">
      <c r="A31" s="20" t="s">
        <v>94</v>
      </c>
      <c r="B31" s="21" t="s">
        <v>49</v>
      </c>
      <c r="C31" s="21" t="s">
        <v>17</v>
      </c>
      <c r="D31" s="21" t="s">
        <v>18</v>
      </c>
      <c r="E31" s="22" t="n">
        <v>1</v>
      </c>
      <c r="F31" s="20" t="s">
        <v>366</v>
      </c>
      <c r="G31" s="23" t="n">
        <v>0</v>
      </c>
      <c r="H31" s="24" t="n">
        <v>1079.05</v>
      </c>
      <c r="I31" s="24" t="n">
        <v>4316.21</v>
      </c>
      <c r="J31" s="25" t="n">
        <f aca="false">SUM(G31:I31)</f>
        <v>5395.26</v>
      </c>
      <c r="K31" s="26"/>
      <c r="L31" s="26"/>
      <c r="M31" s="26"/>
      <c r="N31" s="26"/>
      <c r="O31" s="26"/>
      <c r="P31" s="26"/>
      <c r="Q31" s="26"/>
      <c r="R31" s="28"/>
      <c r="S31" s="28"/>
      <c r="T31" s="28"/>
      <c r="U31" s="28"/>
      <c r="V31" s="28"/>
      <c r="W31" s="28"/>
      <c r="X31" s="28"/>
      <c r="Y31" s="28"/>
      <c r="Z31" s="28"/>
      <c r="AA31" s="10"/>
      <c r="AB31" s="10"/>
      <c r="AC31" s="10"/>
      <c r="AD31" s="10"/>
    </row>
    <row r="32" customFormat="false" ht="14.25" hidden="false" customHeight="true" outlineLevel="0" collapsed="false">
      <c r="A32" s="29" t="s">
        <v>367</v>
      </c>
      <c r="B32" s="21" t="s">
        <v>49</v>
      </c>
      <c r="C32" s="21" t="s">
        <v>17</v>
      </c>
      <c r="D32" s="21" t="s">
        <v>18</v>
      </c>
      <c r="E32" s="22" t="n">
        <v>1</v>
      </c>
      <c r="F32" s="29" t="s">
        <v>95</v>
      </c>
      <c r="G32" s="23" t="n">
        <v>0</v>
      </c>
      <c r="H32" s="24" t="n">
        <v>1079.06</v>
      </c>
      <c r="I32" s="24" t="n">
        <v>4316.21</v>
      </c>
      <c r="J32" s="24" t="n">
        <f aca="false">SUM(G32:I32)</f>
        <v>5395.27</v>
      </c>
      <c r="K32" s="26"/>
      <c r="L32" s="26"/>
      <c r="M32" s="26"/>
      <c r="N32" s="26"/>
      <c r="O32" s="26"/>
      <c r="P32" s="26"/>
      <c r="Q32" s="26"/>
      <c r="R32" s="28"/>
      <c r="S32" s="28"/>
      <c r="T32" s="28"/>
      <c r="U32" s="28"/>
      <c r="V32" s="28"/>
      <c r="W32" s="28"/>
      <c r="X32" s="28"/>
      <c r="Y32" s="28"/>
      <c r="Z32" s="28"/>
      <c r="AA32" s="10"/>
      <c r="AB32" s="10"/>
      <c r="AC32" s="10"/>
      <c r="AD32" s="10"/>
    </row>
    <row r="33" customFormat="false" ht="14.25" hidden="false" customHeight="true" outlineLevel="0" collapsed="false">
      <c r="A33" s="20" t="s">
        <v>96</v>
      </c>
      <c r="B33" s="21" t="s">
        <v>53</v>
      </c>
      <c r="C33" s="21" t="s">
        <v>17</v>
      </c>
      <c r="D33" s="21" t="s">
        <v>18</v>
      </c>
      <c r="E33" s="22" t="n">
        <v>1</v>
      </c>
      <c r="F33" s="20" t="s">
        <v>97</v>
      </c>
      <c r="G33" s="23" t="n">
        <v>0</v>
      </c>
      <c r="H33" s="24" t="n">
        <v>936.46</v>
      </c>
      <c r="I33" s="24" t="n">
        <v>3745.85</v>
      </c>
      <c r="J33" s="25" t="n">
        <f aca="false">SUM(G33:I33)</f>
        <v>4682.31</v>
      </c>
      <c r="K33" s="26"/>
      <c r="L33" s="26"/>
      <c r="M33" s="26"/>
      <c r="N33" s="26"/>
      <c r="O33" s="26"/>
      <c r="P33" s="26"/>
      <c r="Q33" s="26"/>
      <c r="R33" s="28"/>
      <c r="S33" s="28"/>
      <c r="T33" s="28"/>
      <c r="U33" s="28"/>
      <c r="V33" s="28"/>
      <c r="W33" s="28"/>
      <c r="X33" s="28"/>
      <c r="Y33" s="28"/>
      <c r="Z33" s="28"/>
      <c r="AA33" s="10"/>
      <c r="AB33" s="10"/>
      <c r="AC33" s="10"/>
      <c r="AD33" s="10"/>
    </row>
    <row r="34" customFormat="false" ht="14.25" hidden="false" customHeight="true" outlineLevel="0" collapsed="false">
      <c r="A34" s="20" t="s">
        <v>98</v>
      </c>
      <c r="B34" s="21" t="s">
        <v>53</v>
      </c>
      <c r="C34" s="21" t="s">
        <v>17</v>
      </c>
      <c r="D34" s="21" t="s">
        <v>18</v>
      </c>
      <c r="E34" s="22" t="n">
        <v>1</v>
      </c>
      <c r="F34" s="20" t="s">
        <v>99</v>
      </c>
      <c r="G34" s="23" t="n">
        <v>0</v>
      </c>
      <c r="H34" s="24" t="n">
        <v>936.46</v>
      </c>
      <c r="I34" s="24" t="n">
        <v>3745.85</v>
      </c>
      <c r="J34" s="25" t="n">
        <f aca="false">SUM(G34:I34)</f>
        <v>4682.31</v>
      </c>
      <c r="K34" s="26"/>
      <c r="L34" s="26"/>
      <c r="M34" s="26"/>
      <c r="N34" s="26"/>
      <c r="O34" s="26"/>
      <c r="P34" s="26"/>
      <c r="Q34" s="26"/>
      <c r="R34" s="28"/>
      <c r="S34" s="28"/>
      <c r="T34" s="28"/>
      <c r="U34" s="28"/>
      <c r="V34" s="28"/>
      <c r="W34" s="28"/>
      <c r="X34" s="28"/>
      <c r="Y34" s="28"/>
      <c r="Z34" s="28"/>
      <c r="AA34" s="10"/>
      <c r="AB34" s="10"/>
      <c r="AC34" s="10"/>
      <c r="AD34" s="10"/>
    </row>
    <row r="35" customFormat="false" ht="14.25" hidden="false" customHeight="true" outlineLevel="0" collapsed="false">
      <c r="A35" s="81" t="s">
        <v>100</v>
      </c>
      <c r="B35" s="82" t="s">
        <v>53</v>
      </c>
      <c r="C35" s="82" t="s">
        <v>17</v>
      </c>
      <c r="D35" s="82" t="s">
        <v>91</v>
      </c>
      <c r="E35" s="83" t="n">
        <v>1</v>
      </c>
      <c r="F35" s="81"/>
      <c r="G35" s="84" t="n">
        <v>0</v>
      </c>
      <c r="H35" s="85" t="n">
        <v>936.46</v>
      </c>
      <c r="I35" s="85" t="n">
        <v>3745.85</v>
      </c>
      <c r="J35" s="85" t="n">
        <f aca="false">SUM(G35:I35)</f>
        <v>4682.31</v>
      </c>
      <c r="K35" s="12"/>
      <c r="L35" s="12"/>
      <c r="M35" s="12"/>
      <c r="N35" s="12"/>
      <c r="O35" s="12"/>
      <c r="P35" s="12"/>
      <c r="Q35" s="12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</row>
    <row r="36" customFormat="false" ht="14.25" hidden="false" customHeight="true" outlineLevel="0" collapsed="false">
      <c r="A36" s="20" t="s">
        <v>104</v>
      </c>
      <c r="B36" s="21" t="s">
        <v>53</v>
      </c>
      <c r="C36" s="21" t="s">
        <v>17</v>
      </c>
      <c r="D36" s="21" t="s">
        <v>18</v>
      </c>
      <c r="E36" s="22" t="n">
        <v>1</v>
      </c>
      <c r="F36" s="20" t="s">
        <v>105</v>
      </c>
      <c r="G36" s="23" t="n">
        <v>0</v>
      </c>
      <c r="H36" s="24" t="n">
        <v>936.46</v>
      </c>
      <c r="I36" s="24" t="n">
        <v>3745.85</v>
      </c>
      <c r="J36" s="25" t="n">
        <f aca="false">SUM(G36:I36)</f>
        <v>4682.31</v>
      </c>
      <c r="K36" s="26"/>
      <c r="L36" s="26"/>
      <c r="M36" s="26"/>
      <c r="N36" s="26"/>
      <c r="O36" s="26"/>
      <c r="P36" s="26"/>
      <c r="Q36" s="26"/>
      <c r="R36" s="28"/>
      <c r="S36" s="28"/>
      <c r="T36" s="28"/>
      <c r="U36" s="28"/>
      <c r="V36" s="28"/>
      <c r="W36" s="28"/>
      <c r="X36" s="28"/>
      <c r="Y36" s="28"/>
      <c r="Z36" s="28"/>
      <c r="AA36" s="10"/>
      <c r="AB36" s="10"/>
      <c r="AC36" s="10"/>
      <c r="AD36" s="10"/>
    </row>
    <row r="37" customFormat="false" ht="14.25" hidden="false" customHeight="true" outlineLevel="0" collapsed="false">
      <c r="A37" s="20" t="s">
        <v>106</v>
      </c>
      <c r="B37" s="21" t="s">
        <v>53</v>
      </c>
      <c r="C37" s="21" t="s">
        <v>17</v>
      </c>
      <c r="D37" s="21" t="s">
        <v>18</v>
      </c>
      <c r="E37" s="22" t="n">
        <v>1</v>
      </c>
      <c r="F37" s="20" t="s">
        <v>107</v>
      </c>
      <c r="G37" s="23" t="n">
        <v>0</v>
      </c>
      <c r="H37" s="24" t="n">
        <v>936.46</v>
      </c>
      <c r="I37" s="24" t="n">
        <v>3745.85</v>
      </c>
      <c r="J37" s="25" t="n">
        <f aca="false">SUM(G37:I37)</f>
        <v>4682.31</v>
      </c>
      <c r="K37" s="26"/>
      <c r="L37" s="26"/>
      <c r="M37" s="26"/>
      <c r="N37" s="26"/>
      <c r="O37" s="26"/>
      <c r="P37" s="26"/>
      <c r="Q37" s="26"/>
      <c r="R37" s="28"/>
      <c r="S37" s="28"/>
      <c r="T37" s="28"/>
      <c r="U37" s="28"/>
      <c r="V37" s="28"/>
      <c r="W37" s="28"/>
      <c r="X37" s="28"/>
      <c r="Y37" s="28"/>
      <c r="Z37" s="28"/>
      <c r="AA37" s="10"/>
      <c r="AB37" s="10"/>
      <c r="AC37" s="10"/>
      <c r="AD37" s="10"/>
    </row>
    <row r="38" customFormat="false" ht="14.25" hidden="false" customHeight="true" outlineLevel="0" collapsed="false">
      <c r="A38" s="20" t="s">
        <v>98</v>
      </c>
      <c r="B38" s="21" t="s">
        <v>53</v>
      </c>
      <c r="C38" s="21" t="s">
        <v>17</v>
      </c>
      <c r="D38" s="21" t="s">
        <v>18</v>
      </c>
      <c r="E38" s="22" t="n">
        <v>1</v>
      </c>
      <c r="F38" s="20" t="s">
        <v>108</v>
      </c>
      <c r="G38" s="23" t="n">
        <v>0</v>
      </c>
      <c r="H38" s="24" t="n">
        <v>936.46</v>
      </c>
      <c r="I38" s="24" t="n">
        <v>3745.85</v>
      </c>
      <c r="J38" s="25" t="n">
        <f aca="false">SUM(G38:I38)</f>
        <v>4682.31</v>
      </c>
      <c r="K38" s="26"/>
      <c r="L38" s="26"/>
      <c r="M38" s="26"/>
      <c r="N38" s="26"/>
      <c r="O38" s="26"/>
      <c r="P38" s="26"/>
      <c r="Q38" s="26"/>
      <c r="R38" s="28"/>
      <c r="S38" s="28"/>
      <c r="T38" s="28"/>
      <c r="U38" s="28"/>
      <c r="V38" s="28"/>
      <c r="W38" s="28"/>
      <c r="X38" s="28"/>
      <c r="Y38" s="28"/>
      <c r="Z38" s="28"/>
      <c r="AA38" s="10"/>
      <c r="AB38" s="10"/>
      <c r="AC38" s="10"/>
      <c r="AD38" s="10"/>
    </row>
    <row r="39" customFormat="false" ht="14.25" hidden="false" customHeight="true" outlineLevel="0" collapsed="false">
      <c r="A39" s="29" t="s">
        <v>106</v>
      </c>
      <c r="B39" s="21" t="s">
        <v>53</v>
      </c>
      <c r="C39" s="21" t="s">
        <v>17</v>
      </c>
      <c r="D39" s="21" t="s">
        <v>18</v>
      </c>
      <c r="E39" s="22" t="n">
        <v>1</v>
      </c>
      <c r="F39" s="29" t="s">
        <v>109</v>
      </c>
      <c r="G39" s="23" t="n">
        <v>0</v>
      </c>
      <c r="H39" s="24" t="n">
        <v>936.46</v>
      </c>
      <c r="I39" s="24" t="n">
        <v>3745.85</v>
      </c>
      <c r="J39" s="25" t="n">
        <f aca="false">SUM(G39:I39)</f>
        <v>4682.31</v>
      </c>
      <c r="K39" s="26"/>
      <c r="L39" s="26"/>
      <c r="M39" s="26"/>
      <c r="N39" s="26"/>
      <c r="O39" s="26"/>
      <c r="P39" s="26"/>
      <c r="Q39" s="26"/>
      <c r="R39" s="28"/>
      <c r="S39" s="28"/>
      <c r="T39" s="28"/>
      <c r="U39" s="28"/>
      <c r="V39" s="28"/>
      <c r="W39" s="28"/>
      <c r="X39" s="28"/>
      <c r="Y39" s="28"/>
      <c r="Z39" s="28"/>
      <c r="AA39" s="10"/>
      <c r="AB39" s="10"/>
      <c r="AC39" s="10"/>
      <c r="AD39" s="10"/>
    </row>
    <row r="40" customFormat="false" ht="14.25" hidden="false" customHeight="true" outlineLevel="0" collapsed="false">
      <c r="A40" s="20" t="s">
        <v>98</v>
      </c>
      <c r="B40" s="21" t="s">
        <v>53</v>
      </c>
      <c r="C40" s="21" t="s">
        <v>17</v>
      </c>
      <c r="D40" s="21" t="s">
        <v>18</v>
      </c>
      <c r="E40" s="22" t="n">
        <v>1</v>
      </c>
      <c r="F40" s="20" t="s">
        <v>110</v>
      </c>
      <c r="G40" s="23" t="n">
        <v>0</v>
      </c>
      <c r="H40" s="24" t="n">
        <v>936.46</v>
      </c>
      <c r="I40" s="24" t="n">
        <v>3745.85</v>
      </c>
      <c r="J40" s="25" t="n">
        <f aca="false">SUM(G40:I40)</f>
        <v>4682.31</v>
      </c>
      <c r="K40" s="26"/>
      <c r="L40" s="26"/>
      <c r="M40" s="26"/>
      <c r="N40" s="26"/>
      <c r="O40" s="26"/>
      <c r="P40" s="26"/>
      <c r="Q40" s="26"/>
      <c r="R40" s="28"/>
      <c r="S40" s="28"/>
      <c r="T40" s="28"/>
      <c r="U40" s="28"/>
      <c r="V40" s="28"/>
      <c r="W40" s="28"/>
      <c r="X40" s="28"/>
      <c r="Y40" s="28"/>
      <c r="Z40" s="28"/>
      <c r="AA40" s="10"/>
      <c r="AB40" s="10"/>
      <c r="AC40" s="10"/>
      <c r="AD40" s="10"/>
    </row>
    <row r="41" customFormat="false" ht="14.25" hidden="false" customHeight="true" outlineLevel="0" collapsed="false">
      <c r="A41" s="20" t="s">
        <v>111</v>
      </c>
      <c r="B41" s="21" t="s">
        <v>53</v>
      </c>
      <c r="C41" s="21" t="s">
        <v>17</v>
      </c>
      <c r="D41" s="21" t="s">
        <v>18</v>
      </c>
      <c r="E41" s="22" t="n">
        <v>1</v>
      </c>
      <c r="F41" s="20" t="s">
        <v>112</v>
      </c>
      <c r="G41" s="23" t="n">
        <v>0</v>
      </c>
      <c r="H41" s="24" t="n">
        <v>936.46</v>
      </c>
      <c r="I41" s="24" t="n">
        <v>3745.85</v>
      </c>
      <c r="J41" s="25" t="n">
        <f aca="false">SUM(G41:I41)</f>
        <v>4682.31</v>
      </c>
      <c r="K41" s="26"/>
      <c r="L41" s="26"/>
      <c r="M41" s="26"/>
      <c r="N41" s="26"/>
      <c r="O41" s="26"/>
      <c r="P41" s="26"/>
      <c r="Q41" s="26"/>
      <c r="R41" s="28"/>
      <c r="S41" s="28"/>
      <c r="T41" s="28"/>
      <c r="U41" s="28"/>
      <c r="V41" s="28"/>
      <c r="W41" s="28"/>
      <c r="X41" s="28"/>
      <c r="Y41" s="28"/>
      <c r="Z41" s="28"/>
      <c r="AA41" s="10"/>
      <c r="AB41" s="10"/>
      <c r="AC41" s="10"/>
      <c r="AD41" s="10"/>
    </row>
    <row r="42" customFormat="false" ht="14.25" hidden="false" customHeight="true" outlineLevel="0" collapsed="false">
      <c r="A42" s="20" t="s">
        <v>113</v>
      </c>
      <c r="B42" s="21" t="s">
        <v>53</v>
      </c>
      <c r="C42" s="21" t="s">
        <v>17</v>
      </c>
      <c r="D42" s="21" t="s">
        <v>18</v>
      </c>
      <c r="E42" s="22" t="n">
        <v>1</v>
      </c>
      <c r="F42" s="20" t="s">
        <v>114</v>
      </c>
      <c r="G42" s="23" t="n">
        <v>0</v>
      </c>
      <c r="H42" s="24" t="n">
        <v>936.46</v>
      </c>
      <c r="I42" s="24" t="n">
        <v>3745.85</v>
      </c>
      <c r="J42" s="25" t="n">
        <f aca="false">SUM(G42:I42)</f>
        <v>4682.31</v>
      </c>
      <c r="K42" s="26"/>
      <c r="L42" s="26"/>
      <c r="M42" s="26"/>
      <c r="N42" s="26"/>
      <c r="O42" s="26"/>
      <c r="P42" s="26"/>
      <c r="Q42" s="26"/>
      <c r="R42" s="28"/>
      <c r="S42" s="28"/>
      <c r="T42" s="28"/>
      <c r="U42" s="28"/>
      <c r="V42" s="28"/>
      <c r="W42" s="28"/>
      <c r="X42" s="28"/>
      <c r="Y42" s="28"/>
      <c r="Z42" s="28"/>
      <c r="AA42" s="10"/>
      <c r="AB42" s="10"/>
      <c r="AC42" s="10"/>
      <c r="AD42" s="10"/>
    </row>
    <row r="43" customFormat="false" ht="14.25" hidden="false" customHeight="true" outlineLevel="0" collapsed="false">
      <c r="A43" s="20" t="s">
        <v>115</v>
      </c>
      <c r="B43" s="21" t="s">
        <v>53</v>
      </c>
      <c r="C43" s="21" t="s">
        <v>17</v>
      </c>
      <c r="D43" s="21" t="s">
        <v>18</v>
      </c>
      <c r="E43" s="22" t="n">
        <v>1</v>
      </c>
      <c r="F43" s="20" t="s">
        <v>368</v>
      </c>
      <c r="G43" s="23" t="n">
        <v>0</v>
      </c>
      <c r="H43" s="24" t="n">
        <v>936.46</v>
      </c>
      <c r="I43" s="24" t="n">
        <v>3745.85</v>
      </c>
      <c r="J43" s="25" t="n">
        <f aca="false">SUM(G43:I43)</f>
        <v>4682.31</v>
      </c>
      <c r="K43" s="26"/>
      <c r="L43" s="26"/>
      <c r="M43" s="26"/>
      <c r="N43" s="26"/>
      <c r="O43" s="26"/>
      <c r="P43" s="26"/>
      <c r="Q43" s="26"/>
      <c r="R43" s="28"/>
      <c r="S43" s="28"/>
      <c r="T43" s="28"/>
      <c r="U43" s="28"/>
      <c r="V43" s="28"/>
      <c r="W43" s="28"/>
      <c r="X43" s="28"/>
      <c r="Y43" s="28"/>
      <c r="Z43" s="28"/>
      <c r="AA43" s="10"/>
      <c r="AB43" s="10"/>
      <c r="AC43" s="10"/>
      <c r="AD43" s="10"/>
    </row>
    <row r="44" customFormat="false" ht="14.25" hidden="false" customHeight="true" outlineLevel="0" collapsed="false">
      <c r="A44" s="20" t="s">
        <v>117</v>
      </c>
      <c r="B44" s="21" t="s">
        <v>53</v>
      </c>
      <c r="C44" s="21" t="s">
        <v>17</v>
      </c>
      <c r="D44" s="21" t="s">
        <v>18</v>
      </c>
      <c r="E44" s="22" t="n">
        <v>1</v>
      </c>
      <c r="F44" s="20" t="s">
        <v>118</v>
      </c>
      <c r="G44" s="23" t="n">
        <v>0</v>
      </c>
      <c r="H44" s="24" t="n">
        <v>936.46</v>
      </c>
      <c r="I44" s="24" t="n">
        <v>3745.85</v>
      </c>
      <c r="J44" s="25" t="n">
        <f aca="false">SUM(G44:I44)</f>
        <v>4682.31</v>
      </c>
      <c r="K44" s="26" t="s">
        <v>119</v>
      </c>
      <c r="L44" s="26"/>
      <c r="M44" s="26"/>
      <c r="N44" s="26"/>
      <c r="O44" s="26"/>
      <c r="P44" s="26"/>
      <c r="Q44" s="26"/>
      <c r="R44" s="28"/>
      <c r="S44" s="28"/>
      <c r="T44" s="28"/>
      <c r="U44" s="28"/>
      <c r="V44" s="28"/>
      <c r="W44" s="28"/>
      <c r="X44" s="28"/>
      <c r="Y44" s="28"/>
      <c r="Z44" s="28"/>
      <c r="AA44" s="10"/>
      <c r="AB44" s="10"/>
      <c r="AC44" s="10"/>
      <c r="AD44" s="10"/>
    </row>
    <row r="45" customFormat="false" ht="14.25" hidden="false" customHeight="true" outlineLevel="0" collapsed="false">
      <c r="A45" s="20" t="s">
        <v>120</v>
      </c>
      <c r="B45" s="21" t="s">
        <v>53</v>
      </c>
      <c r="C45" s="21" t="s">
        <v>17</v>
      </c>
      <c r="D45" s="21" t="s">
        <v>18</v>
      </c>
      <c r="E45" s="22" t="n">
        <v>1</v>
      </c>
      <c r="F45" s="20" t="s">
        <v>121</v>
      </c>
      <c r="G45" s="23" t="n">
        <v>0</v>
      </c>
      <c r="H45" s="24" t="n">
        <v>936.46</v>
      </c>
      <c r="I45" s="24" t="n">
        <v>3745.85</v>
      </c>
      <c r="J45" s="25" t="n">
        <f aca="false">SUM(G45:I45)</f>
        <v>4682.31</v>
      </c>
      <c r="K45" s="26"/>
      <c r="L45" s="26"/>
      <c r="M45" s="26"/>
      <c r="N45" s="26"/>
      <c r="O45" s="26"/>
      <c r="P45" s="26"/>
      <c r="Q45" s="26"/>
      <c r="R45" s="28"/>
      <c r="S45" s="28"/>
      <c r="T45" s="28"/>
      <c r="U45" s="28"/>
      <c r="V45" s="28"/>
      <c r="W45" s="28"/>
      <c r="X45" s="28"/>
      <c r="Y45" s="28"/>
      <c r="Z45" s="28"/>
      <c r="AA45" s="10"/>
      <c r="AB45" s="10"/>
      <c r="AC45" s="10"/>
      <c r="AD45" s="10"/>
    </row>
    <row r="46" customFormat="false" ht="14.25" hidden="false" customHeight="true" outlineLevel="0" collapsed="false">
      <c r="A46" s="29" t="s">
        <v>122</v>
      </c>
      <c r="B46" s="21" t="s">
        <v>53</v>
      </c>
      <c r="C46" s="21" t="s">
        <v>17</v>
      </c>
      <c r="D46" s="21" t="s">
        <v>18</v>
      </c>
      <c r="E46" s="22" t="n">
        <v>1</v>
      </c>
      <c r="F46" s="107" t="s">
        <v>123</v>
      </c>
      <c r="G46" s="23" t="n">
        <v>0</v>
      </c>
      <c r="H46" s="24" t="n">
        <v>936.46</v>
      </c>
      <c r="I46" s="24" t="n">
        <v>3745.85</v>
      </c>
      <c r="J46" s="24" t="n">
        <f aca="false">SUM(G46:I46)</f>
        <v>4682.31</v>
      </c>
      <c r="K46" s="26"/>
      <c r="L46" s="26"/>
      <c r="M46" s="26"/>
      <c r="N46" s="26"/>
      <c r="O46" s="26"/>
      <c r="P46" s="26"/>
      <c r="Q46" s="26"/>
      <c r="R46" s="28"/>
      <c r="S46" s="28"/>
      <c r="T46" s="28"/>
      <c r="U46" s="28"/>
      <c r="V46" s="28"/>
      <c r="W46" s="28"/>
      <c r="X46" s="28"/>
      <c r="Y46" s="28"/>
      <c r="Z46" s="28"/>
      <c r="AA46" s="10"/>
      <c r="AB46" s="10"/>
      <c r="AC46" s="10"/>
      <c r="AD46" s="10"/>
    </row>
    <row r="47" customFormat="false" ht="14.25" hidden="false" customHeight="true" outlineLevel="0" collapsed="false">
      <c r="A47" s="20" t="s">
        <v>115</v>
      </c>
      <c r="B47" s="21" t="s">
        <v>53</v>
      </c>
      <c r="C47" s="21" t="s">
        <v>17</v>
      </c>
      <c r="D47" s="21" t="s">
        <v>18</v>
      </c>
      <c r="E47" s="22" t="n">
        <v>1</v>
      </c>
      <c r="F47" s="20" t="s">
        <v>124</v>
      </c>
      <c r="G47" s="23" t="n">
        <v>0</v>
      </c>
      <c r="H47" s="24" t="n">
        <v>936.46</v>
      </c>
      <c r="I47" s="24" t="n">
        <v>3745.85</v>
      </c>
      <c r="J47" s="25" t="n">
        <f aca="false">SUM(G47:I47)</f>
        <v>4682.31</v>
      </c>
      <c r="K47" s="26"/>
      <c r="L47" s="26"/>
      <c r="M47" s="26"/>
      <c r="N47" s="26"/>
      <c r="O47" s="26"/>
      <c r="P47" s="26"/>
      <c r="Q47" s="26"/>
      <c r="R47" s="28"/>
      <c r="S47" s="28"/>
      <c r="T47" s="28"/>
      <c r="U47" s="28"/>
      <c r="V47" s="28"/>
      <c r="W47" s="28"/>
      <c r="X47" s="28"/>
      <c r="Y47" s="28"/>
      <c r="Z47" s="28"/>
      <c r="AA47" s="10"/>
      <c r="AB47" s="10"/>
      <c r="AC47" s="10"/>
      <c r="AD47" s="10"/>
    </row>
    <row r="48" customFormat="false" ht="14.25" hidden="false" customHeight="true" outlineLevel="0" collapsed="false">
      <c r="A48" s="20" t="s">
        <v>125</v>
      </c>
      <c r="B48" s="21" t="s">
        <v>53</v>
      </c>
      <c r="C48" s="21" t="s">
        <v>17</v>
      </c>
      <c r="D48" s="21" t="s">
        <v>18</v>
      </c>
      <c r="E48" s="22" t="n">
        <v>1</v>
      </c>
      <c r="F48" s="20" t="s">
        <v>126</v>
      </c>
      <c r="G48" s="23" t="n">
        <v>0</v>
      </c>
      <c r="H48" s="24" t="n">
        <v>936.46</v>
      </c>
      <c r="I48" s="24" t="n">
        <v>3745.85</v>
      </c>
      <c r="J48" s="25" t="n">
        <f aca="false">SUM(G48:I48)</f>
        <v>4682.31</v>
      </c>
      <c r="K48" s="26"/>
      <c r="L48" s="26"/>
      <c r="M48" s="26"/>
      <c r="N48" s="26"/>
      <c r="O48" s="26"/>
      <c r="P48" s="26"/>
      <c r="Q48" s="26"/>
      <c r="R48" s="28"/>
      <c r="S48" s="28"/>
      <c r="T48" s="28"/>
      <c r="U48" s="28"/>
      <c r="V48" s="28"/>
      <c r="W48" s="28"/>
      <c r="X48" s="28"/>
      <c r="Y48" s="28"/>
      <c r="Z48" s="28"/>
      <c r="AA48" s="10"/>
      <c r="AB48" s="10"/>
      <c r="AC48" s="10"/>
      <c r="AD48" s="10"/>
    </row>
    <row r="49" customFormat="false" ht="14.25" hidden="false" customHeight="true" outlineLevel="0" collapsed="false">
      <c r="A49" s="20" t="s">
        <v>120</v>
      </c>
      <c r="B49" s="21" t="s">
        <v>53</v>
      </c>
      <c r="C49" s="21" t="s">
        <v>17</v>
      </c>
      <c r="D49" s="21" t="s">
        <v>18</v>
      </c>
      <c r="E49" s="22" t="n">
        <v>1</v>
      </c>
      <c r="F49" s="20" t="s">
        <v>127</v>
      </c>
      <c r="G49" s="23" t="n">
        <v>0</v>
      </c>
      <c r="H49" s="24" t="n">
        <v>936.46</v>
      </c>
      <c r="I49" s="24" t="n">
        <v>3745.85</v>
      </c>
      <c r="J49" s="25" t="n">
        <f aca="false">SUM(G49:I49)</f>
        <v>4682.31</v>
      </c>
      <c r="K49" s="26"/>
      <c r="L49" s="26"/>
      <c r="M49" s="26"/>
      <c r="N49" s="26"/>
      <c r="O49" s="26"/>
      <c r="P49" s="26"/>
      <c r="Q49" s="26"/>
      <c r="R49" s="28"/>
      <c r="S49" s="28"/>
      <c r="T49" s="28"/>
      <c r="U49" s="28"/>
      <c r="V49" s="28"/>
      <c r="W49" s="28"/>
      <c r="X49" s="28"/>
      <c r="Y49" s="28"/>
      <c r="Z49" s="28"/>
      <c r="AA49" s="10"/>
      <c r="AB49" s="10"/>
      <c r="AC49" s="10"/>
      <c r="AD49" s="10"/>
    </row>
    <row r="50" customFormat="false" ht="14.25" hidden="false" customHeight="true" outlineLevel="0" collapsed="false">
      <c r="A50" s="20" t="s">
        <v>128</v>
      </c>
      <c r="B50" s="21" t="s">
        <v>53</v>
      </c>
      <c r="C50" s="21" t="s">
        <v>17</v>
      </c>
      <c r="D50" s="21" t="s">
        <v>18</v>
      </c>
      <c r="E50" s="22" t="n">
        <v>1</v>
      </c>
      <c r="F50" s="20" t="s">
        <v>129</v>
      </c>
      <c r="G50" s="23" t="n">
        <v>0</v>
      </c>
      <c r="H50" s="24" t="n">
        <v>936.46</v>
      </c>
      <c r="I50" s="24" t="n">
        <v>3745.85</v>
      </c>
      <c r="J50" s="25" t="n">
        <f aca="false">SUM(G50:I50)</f>
        <v>4682.31</v>
      </c>
      <c r="K50" s="26"/>
      <c r="L50" s="26"/>
      <c r="M50" s="26"/>
      <c r="N50" s="26"/>
      <c r="O50" s="26"/>
      <c r="P50" s="26"/>
      <c r="Q50" s="26"/>
      <c r="R50" s="28"/>
      <c r="S50" s="28"/>
      <c r="T50" s="28"/>
      <c r="U50" s="28"/>
      <c r="V50" s="28"/>
      <c r="W50" s="28"/>
      <c r="X50" s="28"/>
      <c r="Y50" s="28"/>
      <c r="Z50" s="28"/>
      <c r="AA50" s="10"/>
      <c r="AB50" s="10"/>
      <c r="AC50" s="10"/>
      <c r="AD50" s="10"/>
    </row>
    <row r="51" customFormat="false" ht="14.25" hidden="false" customHeight="true" outlineLevel="0" collapsed="false">
      <c r="A51" s="20" t="s">
        <v>96</v>
      </c>
      <c r="B51" s="21" t="s">
        <v>53</v>
      </c>
      <c r="C51" s="21" t="s">
        <v>17</v>
      </c>
      <c r="D51" s="21" t="s">
        <v>18</v>
      </c>
      <c r="E51" s="22" t="n">
        <v>1</v>
      </c>
      <c r="F51" s="20" t="s">
        <v>85</v>
      </c>
      <c r="G51" s="23" t="n">
        <v>0</v>
      </c>
      <c r="H51" s="24" t="n">
        <v>936.46</v>
      </c>
      <c r="I51" s="24" t="n">
        <v>3745.85</v>
      </c>
      <c r="J51" s="25" t="n">
        <f aca="false">SUM(G51:I51)</f>
        <v>4682.31</v>
      </c>
      <c r="K51" s="26"/>
      <c r="L51" s="26"/>
      <c r="M51" s="26"/>
      <c r="N51" s="26"/>
      <c r="O51" s="26"/>
      <c r="P51" s="26"/>
      <c r="Q51" s="26"/>
      <c r="R51" s="28"/>
      <c r="S51" s="28"/>
      <c r="T51" s="28"/>
      <c r="U51" s="28"/>
      <c r="V51" s="28"/>
      <c r="W51" s="28"/>
      <c r="X51" s="28"/>
      <c r="Y51" s="28"/>
      <c r="Z51" s="28"/>
      <c r="AA51" s="10"/>
      <c r="AB51" s="10"/>
      <c r="AC51" s="10"/>
      <c r="AD51" s="10"/>
    </row>
    <row r="52" customFormat="false" ht="14.25" hidden="false" customHeight="true" outlineLevel="0" collapsed="false">
      <c r="A52" s="20" t="s">
        <v>117</v>
      </c>
      <c r="B52" s="21" t="s">
        <v>53</v>
      </c>
      <c r="C52" s="21" t="s">
        <v>17</v>
      </c>
      <c r="D52" s="21" t="s">
        <v>18</v>
      </c>
      <c r="E52" s="22" t="n">
        <v>1</v>
      </c>
      <c r="F52" s="20" t="s">
        <v>132</v>
      </c>
      <c r="G52" s="23" t="n">
        <v>0</v>
      </c>
      <c r="H52" s="24" t="n">
        <v>936.46</v>
      </c>
      <c r="I52" s="24" t="n">
        <v>3745.85</v>
      </c>
      <c r="J52" s="25" t="n">
        <f aca="false">SUM(G52:I52)</f>
        <v>4682.31</v>
      </c>
      <c r="K52" s="26"/>
      <c r="L52" s="26"/>
      <c r="M52" s="26"/>
      <c r="N52" s="26"/>
      <c r="O52" s="26"/>
      <c r="P52" s="26"/>
      <c r="Q52" s="26"/>
      <c r="R52" s="28"/>
      <c r="S52" s="28"/>
      <c r="T52" s="28"/>
      <c r="U52" s="28"/>
      <c r="V52" s="28"/>
      <c r="W52" s="28"/>
      <c r="X52" s="28"/>
      <c r="Y52" s="28"/>
      <c r="Z52" s="28"/>
      <c r="AA52" s="10"/>
      <c r="AB52" s="10"/>
      <c r="AC52" s="10"/>
      <c r="AD52" s="10"/>
    </row>
    <row r="53" customFormat="false" ht="14.25" hidden="false" customHeight="true" outlineLevel="0" collapsed="false">
      <c r="A53" s="20" t="s">
        <v>133</v>
      </c>
      <c r="B53" s="21" t="s">
        <v>53</v>
      </c>
      <c r="C53" s="21" t="s">
        <v>17</v>
      </c>
      <c r="D53" s="21" t="s">
        <v>18</v>
      </c>
      <c r="E53" s="22" t="n">
        <v>1</v>
      </c>
      <c r="F53" s="20" t="s">
        <v>134</v>
      </c>
      <c r="G53" s="23" t="n">
        <v>0</v>
      </c>
      <c r="H53" s="24" t="n">
        <v>936.46</v>
      </c>
      <c r="I53" s="24" t="n">
        <v>3745.85</v>
      </c>
      <c r="J53" s="25" t="n">
        <f aca="false">SUM(G53:I53)</f>
        <v>4682.31</v>
      </c>
      <c r="K53" s="26"/>
      <c r="L53" s="26"/>
      <c r="M53" s="26"/>
      <c r="N53" s="26"/>
      <c r="O53" s="26"/>
      <c r="P53" s="26"/>
      <c r="Q53" s="26"/>
      <c r="R53" s="28"/>
      <c r="S53" s="28"/>
      <c r="T53" s="28"/>
      <c r="U53" s="28"/>
      <c r="V53" s="28"/>
      <c r="W53" s="28"/>
      <c r="X53" s="28"/>
      <c r="Y53" s="28"/>
      <c r="Z53" s="28"/>
      <c r="AA53" s="10"/>
      <c r="AB53" s="10"/>
      <c r="AC53" s="10"/>
      <c r="AD53" s="10"/>
    </row>
    <row r="54" customFormat="false" ht="14.25" hidden="false" customHeight="true" outlineLevel="0" collapsed="false">
      <c r="A54" s="20" t="s">
        <v>111</v>
      </c>
      <c r="B54" s="21" t="s">
        <v>53</v>
      </c>
      <c r="C54" s="21" t="s">
        <v>17</v>
      </c>
      <c r="D54" s="21" t="s">
        <v>18</v>
      </c>
      <c r="E54" s="22" t="n">
        <v>1</v>
      </c>
      <c r="F54" s="20" t="s">
        <v>369</v>
      </c>
      <c r="G54" s="23" t="n">
        <v>0</v>
      </c>
      <c r="H54" s="24" t="n">
        <v>936.46</v>
      </c>
      <c r="I54" s="24" t="n">
        <v>3745.85</v>
      </c>
      <c r="J54" s="25" t="n">
        <f aca="false">SUM(G54:I54)</f>
        <v>4682.31</v>
      </c>
      <c r="K54" s="26"/>
      <c r="L54" s="26"/>
      <c r="M54" s="26"/>
      <c r="N54" s="26"/>
      <c r="O54" s="26"/>
      <c r="P54" s="26"/>
      <c r="Q54" s="26"/>
      <c r="R54" s="28"/>
      <c r="S54" s="28"/>
      <c r="T54" s="28"/>
      <c r="U54" s="28"/>
      <c r="V54" s="28"/>
      <c r="W54" s="28"/>
      <c r="X54" s="28"/>
      <c r="Y54" s="28"/>
      <c r="Z54" s="28"/>
      <c r="AA54" s="10"/>
      <c r="AB54" s="10"/>
      <c r="AC54" s="10"/>
      <c r="AD54" s="10"/>
    </row>
    <row r="55" customFormat="false" ht="14.25" hidden="false" customHeight="true" outlineLevel="0" collapsed="false">
      <c r="A55" s="20" t="s">
        <v>136</v>
      </c>
      <c r="B55" s="21" t="s">
        <v>57</v>
      </c>
      <c r="C55" s="21" t="s">
        <v>17</v>
      </c>
      <c r="D55" s="21" t="s">
        <v>18</v>
      </c>
      <c r="E55" s="22" t="n">
        <v>1</v>
      </c>
      <c r="F55" s="20" t="s">
        <v>137</v>
      </c>
      <c r="G55" s="23" t="n">
        <v>0</v>
      </c>
      <c r="H55" s="24" t="n">
        <v>770.75</v>
      </c>
      <c r="I55" s="24" t="n">
        <v>3083.01</v>
      </c>
      <c r="J55" s="25" t="n">
        <f aca="false">SUM(G55:I55)</f>
        <v>3853.76</v>
      </c>
      <c r="K55" s="26"/>
      <c r="L55" s="26"/>
      <c r="M55" s="26"/>
      <c r="N55" s="26"/>
      <c r="O55" s="26"/>
      <c r="P55" s="26"/>
      <c r="Q55" s="26"/>
      <c r="R55" s="28"/>
      <c r="S55" s="28"/>
      <c r="T55" s="28"/>
      <c r="U55" s="28"/>
      <c r="V55" s="28"/>
      <c r="W55" s="28"/>
      <c r="X55" s="28"/>
      <c r="Y55" s="28"/>
      <c r="Z55" s="28"/>
      <c r="AA55" s="10"/>
      <c r="AB55" s="10"/>
      <c r="AC55" s="10"/>
      <c r="AD55" s="10"/>
    </row>
    <row r="56" customFormat="false" ht="14.25" hidden="false" customHeight="true" outlineLevel="0" collapsed="false">
      <c r="A56" s="20" t="s">
        <v>138</v>
      </c>
      <c r="B56" s="21" t="s">
        <v>57</v>
      </c>
      <c r="C56" s="21" t="s">
        <v>17</v>
      </c>
      <c r="D56" s="21" t="s">
        <v>18</v>
      </c>
      <c r="E56" s="22" t="n">
        <v>1</v>
      </c>
      <c r="F56" s="20" t="s">
        <v>139</v>
      </c>
      <c r="G56" s="23" t="n">
        <v>0</v>
      </c>
      <c r="H56" s="24" t="n">
        <v>770.75</v>
      </c>
      <c r="I56" s="24" t="n">
        <v>3083.01</v>
      </c>
      <c r="J56" s="25" t="n">
        <f aca="false">SUM(G56:I56)</f>
        <v>3853.76</v>
      </c>
      <c r="K56" s="26"/>
      <c r="L56" s="26"/>
      <c r="M56" s="26"/>
      <c r="N56" s="26"/>
      <c r="O56" s="26"/>
      <c r="P56" s="26"/>
      <c r="Q56" s="26"/>
      <c r="R56" s="28"/>
      <c r="S56" s="28"/>
      <c r="T56" s="28"/>
      <c r="U56" s="28"/>
      <c r="V56" s="28"/>
      <c r="W56" s="28"/>
      <c r="X56" s="28"/>
      <c r="Y56" s="28"/>
      <c r="Z56" s="28"/>
      <c r="AA56" s="10"/>
      <c r="AB56" s="10"/>
      <c r="AC56" s="10"/>
      <c r="AD56" s="10"/>
    </row>
    <row r="57" customFormat="false" ht="14.25" hidden="false" customHeight="true" outlineLevel="0" collapsed="false">
      <c r="A57" s="20" t="s">
        <v>140</v>
      </c>
      <c r="B57" s="21" t="s">
        <v>57</v>
      </c>
      <c r="C57" s="21" t="s">
        <v>17</v>
      </c>
      <c r="D57" s="21" t="s">
        <v>27</v>
      </c>
      <c r="E57" s="22" t="n">
        <v>1</v>
      </c>
      <c r="F57" s="20" t="s">
        <v>141</v>
      </c>
      <c r="G57" s="23" t="n">
        <v>0</v>
      </c>
      <c r="H57" s="24" t="n">
        <v>0</v>
      </c>
      <c r="I57" s="24" t="n">
        <v>3083.01</v>
      </c>
      <c r="J57" s="25" t="n">
        <f aca="false">SUM(G57:I57)</f>
        <v>3083.01</v>
      </c>
      <c r="K57" s="26"/>
      <c r="L57" s="26"/>
      <c r="M57" s="26"/>
      <c r="N57" s="26"/>
      <c r="O57" s="26"/>
      <c r="P57" s="26"/>
      <c r="Q57" s="26"/>
      <c r="R57" s="28"/>
      <c r="S57" s="28"/>
      <c r="T57" s="28"/>
      <c r="U57" s="28"/>
      <c r="V57" s="28"/>
      <c r="W57" s="28"/>
      <c r="X57" s="28"/>
      <c r="Y57" s="28"/>
      <c r="Z57" s="28"/>
      <c r="AA57" s="10"/>
      <c r="AB57" s="10"/>
      <c r="AC57" s="10"/>
      <c r="AD57" s="10"/>
    </row>
    <row r="58" customFormat="false" ht="14.25" hidden="false" customHeight="true" outlineLevel="0" collapsed="false">
      <c r="A58" s="20" t="s">
        <v>136</v>
      </c>
      <c r="B58" s="21" t="s">
        <v>57</v>
      </c>
      <c r="C58" s="21" t="s">
        <v>17</v>
      </c>
      <c r="D58" s="21" t="s">
        <v>18</v>
      </c>
      <c r="E58" s="22" t="n">
        <v>1</v>
      </c>
      <c r="F58" s="20" t="s">
        <v>131</v>
      </c>
      <c r="G58" s="23" t="n">
        <v>0</v>
      </c>
      <c r="H58" s="24" t="n">
        <v>770.75</v>
      </c>
      <c r="I58" s="24" t="n">
        <v>3083.01</v>
      </c>
      <c r="J58" s="25" t="n">
        <f aca="false">SUM(G58:I58)</f>
        <v>3853.76</v>
      </c>
      <c r="K58" s="26"/>
      <c r="L58" s="26"/>
      <c r="M58" s="26"/>
      <c r="N58" s="26"/>
      <c r="O58" s="26"/>
      <c r="P58" s="26"/>
      <c r="Q58" s="26"/>
      <c r="R58" s="28"/>
      <c r="S58" s="28"/>
      <c r="T58" s="28"/>
      <c r="U58" s="28"/>
      <c r="V58" s="28"/>
      <c r="W58" s="28"/>
      <c r="X58" s="28"/>
      <c r="Y58" s="28"/>
      <c r="Z58" s="28"/>
      <c r="AA58" s="10"/>
      <c r="AB58" s="10"/>
      <c r="AC58" s="10"/>
      <c r="AD58" s="10"/>
    </row>
    <row r="59" customFormat="false" ht="14.25" hidden="false" customHeight="true" outlineLevel="0" collapsed="false">
      <c r="A59" s="20" t="s">
        <v>143</v>
      </c>
      <c r="B59" s="21" t="s">
        <v>57</v>
      </c>
      <c r="C59" s="21" t="s">
        <v>17</v>
      </c>
      <c r="D59" s="21" t="s">
        <v>18</v>
      </c>
      <c r="E59" s="22" t="n">
        <v>1</v>
      </c>
      <c r="F59" s="20" t="s">
        <v>144</v>
      </c>
      <c r="G59" s="23" t="n">
        <v>0</v>
      </c>
      <c r="H59" s="24" t="n">
        <v>770.75</v>
      </c>
      <c r="I59" s="24" t="n">
        <v>3083.01</v>
      </c>
      <c r="J59" s="25" t="n">
        <f aca="false">SUM(G59:I59)</f>
        <v>3853.76</v>
      </c>
      <c r="K59" s="26"/>
      <c r="L59" s="26"/>
      <c r="M59" s="26"/>
      <c r="N59" s="26"/>
      <c r="O59" s="26"/>
      <c r="P59" s="26"/>
      <c r="Q59" s="26"/>
      <c r="R59" s="28"/>
      <c r="S59" s="28"/>
      <c r="T59" s="28"/>
      <c r="U59" s="28"/>
      <c r="V59" s="28"/>
      <c r="W59" s="28"/>
      <c r="X59" s="28"/>
      <c r="Y59" s="28"/>
      <c r="Z59" s="28"/>
      <c r="AA59" s="10"/>
      <c r="AB59" s="10"/>
      <c r="AC59" s="10"/>
      <c r="AD59" s="10"/>
    </row>
    <row r="60" customFormat="false" ht="14.25" hidden="false" customHeight="true" outlineLevel="0" collapsed="false">
      <c r="A60" s="20" t="s">
        <v>145</v>
      </c>
      <c r="B60" s="21" t="s">
        <v>57</v>
      </c>
      <c r="C60" s="21" t="s">
        <v>17</v>
      </c>
      <c r="D60" s="21" t="s">
        <v>18</v>
      </c>
      <c r="E60" s="22" t="n">
        <v>1</v>
      </c>
      <c r="F60" s="20" t="s">
        <v>358</v>
      </c>
      <c r="G60" s="23" t="n">
        <v>0</v>
      </c>
      <c r="H60" s="24" t="n">
        <v>770.75</v>
      </c>
      <c r="I60" s="24" t="n">
        <v>3083.01</v>
      </c>
      <c r="J60" s="25" t="n">
        <f aca="false">SUM(G60:I60)</f>
        <v>3853.76</v>
      </c>
      <c r="K60" s="26"/>
      <c r="L60" s="26"/>
      <c r="M60" s="26"/>
      <c r="N60" s="26"/>
      <c r="O60" s="26"/>
      <c r="P60" s="26"/>
      <c r="Q60" s="26"/>
      <c r="R60" s="28"/>
      <c r="S60" s="28"/>
      <c r="T60" s="28"/>
      <c r="U60" s="28"/>
      <c r="V60" s="28"/>
      <c r="W60" s="28"/>
      <c r="X60" s="28"/>
      <c r="Y60" s="28"/>
      <c r="Z60" s="28"/>
      <c r="AA60" s="10"/>
      <c r="AB60" s="10"/>
      <c r="AC60" s="10"/>
      <c r="AD60" s="10"/>
    </row>
    <row r="61" customFormat="false" ht="14.25" hidden="false" customHeight="true" outlineLevel="0" collapsed="false">
      <c r="A61" s="29" t="s">
        <v>147</v>
      </c>
      <c r="B61" s="21" t="s">
        <v>57</v>
      </c>
      <c r="C61" s="21" t="s">
        <v>17</v>
      </c>
      <c r="D61" s="21" t="s">
        <v>18</v>
      </c>
      <c r="E61" s="22" t="n">
        <v>1</v>
      </c>
      <c r="F61" s="29" t="s">
        <v>148</v>
      </c>
      <c r="G61" s="23" t="n">
        <v>0</v>
      </c>
      <c r="H61" s="24" t="n">
        <v>770.75</v>
      </c>
      <c r="I61" s="24" t="n">
        <v>3083.01</v>
      </c>
      <c r="J61" s="24" t="n">
        <f aca="false">SUM(G61:I61)</f>
        <v>3853.76</v>
      </c>
      <c r="K61" s="26"/>
      <c r="L61" s="26"/>
      <c r="M61" s="26"/>
      <c r="N61" s="26"/>
      <c r="O61" s="26"/>
      <c r="P61" s="26"/>
      <c r="Q61" s="26"/>
      <c r="R61" s="28"/>
      <c r="S61" s="28"/>
      <c r="T61" s="28"/>
      <c r="U61" s="28"/>
      <c r="V61" s="28"/>
      <c r="W61" s="28"/>
      <c r="X61" s="28"/>
      <c r="Y61" s="28"/>
      <c r="Z61" s="28"/>
      <c r="AA61" s="10"/>
      <c r="AB61" s="10"/>
      <c r="AC61" s="10"/>
      <c r="AD61" s="10"/>
    </row>
    <row r="62" customFormat="false" ht="14.25" hidden="false" customHeight="true" outlineLevel="0" collapsed="false">
      <c r="A62" s="20" t="s">
        <v>136</v>
      </c>
      <c r="B62" s="21" t="s">
        <v>57</v>
      </c>
      <c r="C62" s="21" t="s">
        <v>17</v>
      </c>
      <c r="D62" s="21" t="s">
        <v>18</v>
      </c>
      <c r="E62" s="22" t="n">
        <v>1</v>
      </c>
      <c r="F62" s="20" t="s">
        <v>149</v>
      </c>
      <c r="G62" s="23" t="n">
        <v>0</v>
      </c>
      <c r="H62" s="24" t="n">
        <v>770.75</v>
      </c>
      <c r="I62" s="24" t="n">
        <v>3083.01</v>
      </c>
      <c r="J62" s="25" t="n">
        <f aca="false">SUM(G62:I62)</f>
        <v>3853.76</v>
      </c>
      <c r="K62" s="26"/>
      <c r="L62" s="26"/>
      <c r="M62" s="26"/>
      <c r="N62" s="26"/>
      <c r="O62" s="26"/>
      <c r="P62" s="26"/>
      <c r="Q62" s="26"/>
      <c r="R62" s="28"/>
      <c r="S62" s="28"/>
      <c r="T62" s="28"/>
      <c r="U62" s="28"/>
      <c r="V62" s="28"/>
      <c r="W62" s="28"/>
      <c r="X62" s="28"/>
      <c r="Y62" s="28"/>
      <c r="Z62" s="28"/>
      <c r="AA62" s="10"/>
      <c r="AB62" s="10"/>
      <c r="AC62" s="10"/>
      <c r="AD62" s="10"/>
    </row>
    <row r="63" customFormat="false" ht="14.25" hidden="false" customHeight="true" outlineLevel="0" collapsed="false">
      <c r="A63" s="20" t="s">
        <v>150</v>
      </c>
      <c r="B63" s="21" t="s">
        <v>57</v>
      </c>
      <c r="C63" s="21" t="s">
        <v>17</v>
      </c>
      <c r="D63" s="21" t="s">
        <v>18</v>
      </c>
      <c r="E63" s="22" t="n">
        <v>1</v>
      </c>
      <c r="F63" s="20" t="s">
        <v>116</v>
      </c>
      <c r="G63" s="23" t="n">
        <v>0</v>
      </c>
      <c r="H63" s="24" t="n">
        <v>770.75</v>
      </c>
      <c r="I63" s="24" t="n">
        <v>3083.01</v>
      </c>
      <c r="J63" s="25" t="n">
        <f aca="false">SUM(G63:I63)</f>
        <v>3853.76</v>
      </c>
      <c r="K63" s="26"/>
      <c r="L63" s="26"/>
      <c r="M63" s="26"/>
      <c r="N63" s="26"/>
      <c r="O63" s="26"/>
      <c r="P63" s="26"/>
      <c r="Q63" s="26"/>
      <c r="R63" s="28"/>
      <c r="S63" s="28"/>
      <c r="T63" s="28"/>
      <c r="U63" s="28"/>
      <c r="V63" s="28"/>
      <c r="W63" s="28"/>
      <c r="X63" s="28"/>
      <c r="Y63" s="28"/>
      <c r="Z63" s="28"/>
      <c r="AA63" s="10"/>
      <c r="AB63" s="10"/>
      <c r="AC63" s="10"/>
      <c r="AD63" s="10"/>
    </row>
    <row r="64" customFormat="false" ht="14.25" hidden="false" customHeight="true" outlineLevel="0" collapsed="false">
      <c r="A64" s="20" t="s">
        <v>140</v>
      </c>
      <c r="B64" s="21" t="s">
        <v>57</v>
      </c>
      <c r="C64" s="21" t="s">
        <v>17</v>
      </c>
      <c r="D64" s="21" t="s">
        <v>18</v>
      </c>
      <c r="E64" s="22" t="n">
        <v>1</v>
      </c>
      <c r="F64" s="20" t="s">
        <v>152</v>
      </c>
      <c r="G64" s="23" t="n">
        <v>0</v>
      </c>
      <c r="H64" s="24" t="n">
        <v>770.75</v>
      </c>
      <c r="I64" s="24" t="n">
        <v>3083.01</v>
      </c>
      <c r="J64" s="25" t="n">
        <f aca="false">SUM(G64:I64)</f>
        <v>3853.76</v>
      </c>
      <c r="K64" s="26"/>
      <c r="L64" s="26"/>
      <c r="M64" s="26"/>
      <c r="N64" s="26"/>
      <c r="O64" s="26"/>
      <c r="P64" s="26"/>
      <c r="Q64" s="26"/>
      <c r="R64" s="28"/>
      <c r="S64" s="28"/>
      <c r="T64" s="28"/>
      <c r="U64" s="28"/>
      <c r="V64" s="28"/>
      <c r="W64" s="28"/>
      <c r="X64" s="28"/>
      <c r="Y64" s="28"/>
      <c r="Z64" s="28"/>
      <c r="AA64" s="10"/>
      <c r="AB64" s="10"/>
      <c r="AC64" s="10"/>
      <c r="AD64" s="10"/>
    </row>
    <row r="65" customFormat="false" ht="14.25" hidden="false" customHeight="true" outlineLevel="0" collapsed="false">
      <c r="A65" s="20" t="s">
        <v>153</v>
      </c>
      <c r="B65" s="21" t="s">
        <v>61</v>
      </c>
      <c r="C65" s="21" t="s">
        <v>17</v>
      </c>
      <c r="D65" s="21" t="s">
        <v>18</v>
      </c>
      <c r="E65" s="22" t="n">
        <v>1</v>
      </c>
      <c r="F65" s="20" t="s">
        <v>142</v>
      </c>
      <c r="G65" s="23" t="n">
        <v>0</v>
      </c>
      <c r="H65" s="24" t="n">
        <v>500.99</v>
      </c>
      <c r="I65" s="24" t="n">
        <v>2003.96</v>
      </c>
      <c r="J65" s="25" t="n">
        <f aca="false">SUM(G65:I65)</f>
        <v>2504.95</v>
      </c>
      <c r="K65" s="26"/>
      <c r="L65" s="26"/>
      <c r="M65" s="26"/>
      <c r="N65" s="26"/>
      <c r="O65" s="26"/>
      <c r="P65" s="26"/>
      <c r="Q65" s="26"/>
      <c r="R65" s="28"/>
      <c r="S65" s="28"/>
      <c r="T65" s="28"/>
      <c r="U65" s="28"/>
      <c r="V65" s="28"/>
      <c r="W65" s="28"/>
      <c r="X65" s="28"/>
      <c r="Y65" s="28"/>
      <c r="Z65" s="28"/>
      <c r="AA65" s="10"/>
      <c r="AB65" s="10"/>
      <c r="AC65" s="10"/>
      <c r="AD65" s="10"/>
    </row>
    <row r="66" customFormat="false" ht="14.25" hidden="false" customHeight="true" outlineLevel="0" collapsed="false">
      <c r="A66" s="20" t="s">
        <v>155</v>
      </c>
      <c r="B66" s="21" t="s">
        <v>61</v>
      </c>
      <c r="C66" s="21" t="s">
        <v>17</v>
      </c>
      <c r="D66" s="21" t="s">
        <v>18</v>
      </c>
      <c r="E66" s="22" t="n">
        <v>1</v>
      </c>
      <c r="F66" s="20" t="s">
        <v>156</v>
      </c>
      <c r="G66" s="23" t="n">
        <v>0</v>
      </c>
      <c r="H66" s="24" t="n">
        <v>500.99</v>
      </c>
      <c r="I66" s="24" t="n">
        <v>2003.96</v>
      </c>
      <c r="J66" s="25" t="n">
        <f aca="false">SUM(G66:I66)</f>
        <v>2504.95</v>
      </c>
      <c r="K66" s="26"/>
      <c r="L66" s="26"/>
      <c r="M66" s="26"/>
      <c r="N66" s="26"/>
      <c r="O66" s="26"/>
      <c r="P66" s="26"/>
      <c r="Q66" s="26"/>
      <c r="R66" s="28"/>
      <c r="S66" s="28"/>
      <c r="T66" s="28"/>
      <c r="U66" s="28"/>
      <c r="V66" s="28"/>
      <c r="W66" s="28"/>
      <c r="X66" s="28"/>
      <c r="Y66" s="28"/>
      <c r="Z66" s="28"/>
      <c r="AA66" s="10"/>
      <c r="AB66" s="10"/>
      <c r="AC66" s="10"/>
      <c r="AD66" s="10"/>
    </row>
    <row r="67" customFormat="false" ht="14.25" hidden="false" customHeight="true" outlineLevel="0" collapsed="false">
      <c r="A67" s="20" t="s">
        <v>157</v>
      </c>
      <c r="B67" s="37" t="s">
        <v>61</v>
      </c>
      <c r="C67" s="37" t="s">
        <v>17</v>
      </c>
      <c r="D67" s="37" t="s">
        <v>18</v>
      </c>
      <c r="E67" s="22" t="n">
        <v>1</v>
      </c>
      <c r="F67" s="20" t="s">
        <v>158</v>
      </c>
      <c r="G67" s="39" t="n">
        <v>0</v>
      </c>
      <c r="H67" s="40" t="n">
        <v>500.99</v>
      </c>
      <c r="I67" s="40" t="n">
        <v>2003.96</v>
      </c>
      <c r="J67" s="41" t="n">
        <f aca="false">SUM(G67:I67)</f>
        <v>2504.95</v>
      </c>
      <c r="K67" s="12"/>
      <c r="L67" s="12"/>
      <c r="M67" s="12"/>
      <c r="N67" s="12"/>
      <c r="O67" s="12"/>
      <c r="P67" s="12"/>
      <c r="Q67" s="12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</row>
    <row r="68" customFormat="false" ht="14.25" hidden="false" customHeight="true" outlineLevel="0" collapsed="false">
      <c r="A68" s="20" t="s">
        <v>159</v>
      </c>
      <c r="B68" s="21" t="s">
        <v>61</v>
      </c>
      <c r="C68" s="21" t="s">
        <v>17</v>
      </c>
      <c r="D68" s="21" t="s">
        <v>18</v>
      </c>
      <c r="E68" s="22" t="n">
        <v>1</v>
      </c>
      <c r="F68" s="20" t="s">
        <v>160</v>
      </c>
      <c r="G68" s="23" t="n">
        <v>0</v>
      </c>
      <c r="H68" s="24" t="n">
        <v>500.99</v>
      </c>
      <c r="I68" s="24" t="n">
        <v>2003.96</v>
      </c>
      <c r="J68" s="25" t="n">
        <f aca="false">SUM(G68:I68)</f>
        <v>2504.95</v>
      </c>
      <c r="K68" s="26"/>
      <c r="L68" s="26"/>
      <c r="M68" s="26"/>
      <c r="N68" s="26"/>
      <c r="O68" s="26"/>
      <c r="P68" s="26"/>
      <c r="Q68" s="26"/>
      <c r="R68" s="28"/>
      <c r="S68" s="28"/>
      <c r="T68" s="28"/>
      <c r="U68" s="28"/>
      <c r="V68" s="28"/>
      <c r="W68" s="28"/>
      <c r="X68" s="28"/>
      <c r="Y68" s="28"/>
      <c r="Z68" s="28"/>
      <c r="AA68" s="10"/>
      <c r="AB68" s="10"/>
      <c r="AC68" s="10"/>
      <c r="AD68" s="10"/>
    </row>
    <row r="69" customFormat="false" ht="14.25" hidden="false" customHeight="true" outlineLevel="0" collapsed="false">
      <c r="A69" s="20" t="s">
        <v>161</v>
      </c>
      <c r="B69" s="21" t="s">
        <v>61</v>
      </c>
      <c r="C69" s="21" t="s">
        <v>17</v>
      </c>
      <c r="D69" s="21" t="s">
        <v>18</v>
      </c>
      <c r="E69" s="22" t="n">
        <v>1</v>
      </c>
      <c r="F69" s="20" t="s">
        <v>162</v>
      </c>
      <c r="G69" s="23" t="n">
        <v>0</v>
      </c>
      <c r="H69" s="24" t="n">
        <v>500.99</v>
      </c>
      <c r="I69" s="24" t="n">
        <v>2003.96</v>
      </c>
      <c r="J69" s="25" t="n">
        <f aca="false">SUM(G69:I69)</f>
        <v>2504.95</v>
      </c>
      <c r="K69" s="26"/>
      <c r="L69" s="26"/>
      <c r="M69" s="26"/>
      <c r="N69" s="26"/>
      <c r="O69" s="26"/>
      <c r="P69" s="26"/>
      <c r="Q69" s="26"/>
      <c r="R69" s="28"/>
      <c r="S69" s="28"/>
      <c r="T69" s="28"/>
      <c r="U69" s="28"/>
      <c r="V69" s="28"/>
      <c r="W69" s="28"/>
      <c r="X69" s="28"/>
      <c r="Y69" s="28"/>
      <c r="Z69" s="28"/>
      <c r="AA69" s="10"/>
      <c r="AB69" s="10"/>
      <c r="AC69" s="10"/>
      <c r="AD69" s="10"/>
    </row>
    <row r="70" customFormat="false" ht="14.25" hidden="false" customHeight="true" outlineLevel="0" collapsed="false">
      <c r="A70" s="20" t="s">
        <v>159</v>
      </c>
      <c r="B70" s="21" t="s">
        <v>61</v>
      </c>
      <c r="C70" s="21" t="s">
        <v>17</v>
      </c>
      <c r="D70" s="21" t="s">
        <v>18</v>
      </c>
      <c r="E70" s="22" t="n">
        <v>1</v>
      </c>
      <c r="F70" s="20" t="s">
        <v>163</v>
      </c>
      <c r="G70" s="23" t="n">
        <v>0</v>
      </c>
      <c r="H70" s="24" t="n">
        <v>500.99</v>
      </c>
      <c r="I70" s="24" t="n">
        <v>2003.96</v>
      </c>
      <c r="J70" s="25" t="n">
        <f aca="false">SUM(G70:I70)</f>
        <v>2504.95</v>
      </c>
      <c r="K70" s="26"/>
      <c r="L70" s="26"/>
      <c r="M70" s="26"/>
      <c r="N70" s="26"/>
      <c r="O70" s="26"/>
      <c r="P70" s="26"/>
      <c r="Q70" s="26"/>
      <c r="R70" s="28"/>
      <c r="S70" s="28"/>
      <c r="T70" s="28"/>
      <c r="U70" s="28"/>
      <c r="V70" s="28"/>
      <c r="W70" s="28"/>
      <c r="X70" s="28"/>
      <c r="Y70" s="28"/>
      <c r="Z70" s="28"/>
      <c r="AA70" s="10"/>
      <c r="AB70" s="10"/>
      <c r="AC70" s="10"/>
      <c r="AD70" s="10"/>
    </row>
    <row r="71" customFormat="false" ht="14.25" hidden="false" customHeight="true" outlineLevel="0" collapsed="false">
      <c r="A71" s="20" t="s">
        <v>164</v>
      </c>
      <c r="B71" s="21" t="s">
        <v>61</v>
      </c>
      <c r="C71" s="21" t="s">
        <v>17</v>
      </c>
      <c r="D71" s="21" t="s">
        <v>18</v>
      </c>
      <c r="E71" s="22" t="n">
        <v>1</v>
      </c>
      <c r="F71" s="20" t="s">
        <v>165</v>
      </c>
      <c r="G71" s="23" t="n">
        <v>0</v>
      </c>
      <c r="H71" s="24" t="n">
        <v>500.99</v>
      </c>
      <c r="I71" s="24" t="n">
        <v>2003.96</v>
      </c>
      <c r="J71" s="25" t="n">
        <f aca="false">SUM(G71:I71)</f>
        <v>2504.95</v>
      </c>
      <c r="K71" s="26"/>
      <c r="L71" s="26"/>
      <c r="M71" s="26"/>
      <c r="N71" s="26"/>
      <c r="O71" s="26"/>
      <c r="P71" s="26"/>
      <c r="Q71" s="26"/>
      <c r="R71" s="28"/>
      <c r="S71" s="28"/>
      <c r="T71" s="28"/>
      <c r="U71" s="28"/>
      <c r="V71" s="28"/>
      <c r="W71" s="28"/>
      <c r="X71" s="28"/>
      <c r="Y71" s="28"/>
      <c r="Z71" s="28"/>
      <c r="AA71" s="10"/>
      <c r="AB71" s="10"/>
      <c r="AC71" s="10"/>
      <c r="AD71" s="10"/>
    </row>
    <row r="72" customFormat="false" ht="14.25" hidden="false" customHeight="true" outlineLevel="0" collapsed="false">
      <c r="A72" s="81" t="s">
        <v>370</v>
      </c>
      <c r="B72" s="82" t="s">
        <v>61</v>
      </c>
      <c r="C72" s="82" t="s">
        <v>17</v>
      </c>
      <c r="D72" s="82" t="s">
        <v>91</v>
      </c>
      <c r="E72" s="83" t="n">
        <v>1</v>
      </c>
      <c r="F72" s="81"/>
      <c r="G72" s="84" t="n">
        <v>0</v>
      </c>
      <c r="H72" s="85" t="n">
        <v>500.99</v>
      </c>
      <c r="I72" s="85" t="n">
        <v>2003.96</v>
      </c>
      <c r="J72" s="85" t="n">
        <f aca="false">SUM(G72:I72)</f>
        <v>2504.95</v>
      </c>
      <c r="K72" s="26"/>
      <c r="L72" s="26"/>
      <c r="M72" s="26"/>
      <c r="N72" s="26"/>
      <c r="O72" s="26"/>
      <c r="P72" s="26"/>
      <c r="Q72" s="26"/>
      <c r="R72" s="28"/>
      <c r="S72" s="28"/>
      <c r="T72" s="28"/>
      <c r="U72" s="28"/>
      <c r="V72" s="28"/>
      <c r="W72" s="28"/>
      <c r="X72" s="28"/>
      <c r="Y72" s="28"/>
      <c r="Z72" s="28"/>
      <c r="AA72" s="10"/>
      <c r="AB72" s="10"/>
      <c r="AC72" s="10"/>
      <c r="AD72" s="10"/>
    </row>
    <row r="73" customFormat="false" ht="14.25" hidden="false" customHeight="true" outlineLevel="0" collapsed="false">
      <c r="A73" s="20" t="s">
        <v>157</v>
      </c>
      <c r="B73" s="21" t="s">
        <v>61</v>
      </c>
      <c r="C73" s="21" t="s">
        <v>17</v>
      </c>
      <c r="D73" s="21" t="s">
        <v>18</v>
      </c>
      <c r="E73" s="22" t="n">
        <v>1</v>
      </c>
      <c r="F73" s="20" t="s">
        <v>167</v>
      </c>
      <c r="G73" s="23" t="n">
        <v>0</v>
      </c>
      <c r="H73" s="24" t="n">
        <v>500.99</v>
      </c>
      <c r="I73" s="24" t="n">
        <v>2003.96</v>
      </c>
      <c r="J73" s="25" t="n">
        <f aca="false">SUM(G73:I73)</f>
        <v>2504.95</v>
      </c>
      <c r="K73" s="26"/>
      <c r="L73" s="26"/>
      <c r="M73" s="26"/>
      <c r="N73" s="26"/>
      <c r="O73" s="26"/>
      <c r="P73" s="26"/>
      <c r="Q73" s="26"/>
      <c r="R73" s="28"/>
      <c r="S73" s="28"/>
      <c r="T73" s="28"/>
      <c r="U73" s="28"/>
      <c r="V73" s="28"/>
      <c r="W73" s="28"/>
      <c r="X73" s="28"/>
      <c r="Y73" s="28"/>
      <c r="Z73" s="28"/>
      <c r="AA73" s="10"/>
      <c r="AB73" s="10"/>
      <c r="AC73" s="10"/>
      <c r="AD73" s="10"/>
    </row>
    <row r="74" customFormat="false" ht="14.25" hidden="false" customHeight="true" outlineLevel="0" collapsed="false">
      <c r="A74" s="20" t="s">
        <v>157</v>
      </c>
      <c r="B74" s="21" t="s">
        <v>61</v>
      </c>
      <c r="C74" s="21" t="s">
        <v>17</v>
      </c>
      <c r="D74" s="21" t="s">
        <v>18</v>
      </c>
      <c r="E74" s="22" t="n">
        <v>1</v>
      </c>
      <c r="F74" s="20" t="s">
        <v>168</v>
      </c>
      <c r="G74" s="23" t="n">
        <v>0</v>
      </c>
      <c r="H74" s="24" t="n">
        <v>500.99</v>
      </c>
      <c r="I74" s="24" t="n">
        <v>2003.96</v>
      </c>
      <c r="J74" s="25" t="n">
        <f aca="false">SUM(G74:I74)</f>
        <v>2504.95</v>
      </c>
      <c r="K74" s="26"/>
      <c r="L74" s="26"/>
      <c r="M74" s="26"/>
      <c r="N74" s="26"/>
      <c r="O74" s="26"/>
      <c r="P74" s="26"/>
      <c r="Q74" s="26"/>
      <c r="R74" s="28"/>
      <c r="S74" s="28"/>
      <c r="T74" s="28"/>
      <c r="U74" s="28"/>
      <c r="V74" s="28"/>
      <c r="W74" s="28"/>
      <c r="X74" s="28"/>
      <c r="Y74" s="28"/>
      <c r="Z74" s="28"/>
      <c r="AA74" s="10"/>
      <c r="AB74" s="10"/>
      <c r="AC74" s="10"/>
      <c r="AD74" s="10"/>
    </row>
    <row r="75" customFormat="false" ht="14.25" hidden="false" customHeight="true" outlineLevel="0" collapsed="false">
      <c r="A75" s="20" t="s">
        <v>60</v>
      </c>
      <c r="B75" s="21" t="s">
        <v>61</v>
      </c>
      <c r="C75" s="21" t="s">
        <v>17</v>
      </c>
      <c r="D75" s="21" t="s">
        <v>18</v>
      </c>
      <c r="E75" s="22" t="n">
        <v>1</v>
      </c>
      <c r="F75" s="20" t="s">
        <v>170</v>
      </c>
      <c r="G75" s="23" t="n">
        <v>0</v>
      </c>
      <c r="H75" s="24" t="n">
        <v>500.99</v>
      </c>
      <c r="I75" s="24" t="n">
        <v>2003.96</v>
      </c>
      <c r="J75" s="25" t="n">
        <f aca="false">SUM(G75:I75)</f>
        <v>2504.95</v>
      </c>
      <c r="K75" s="26"/>
      <c r="L75" s="26"/>
      <c r="M75" s="26"/>
      <c r="N75" s="26"/>
      <c r="O75" s="26"/>
      <c r="P75" s="26"/>
      <c r="Q75" s="26"/>
      <c r="R75" s="28"/>
      <c r="S75" s="28"/>
      <c r="T75" s="28"/>
      <c r="U75" s="28"/>
      <c r="V75" s="28"/>
      <c r="W75" s="28"/>
      <c r="X75" s="28"/>
      <c r="Y75" s="28"/>
      <c r="Z75" s="28"/>
      <c r="AA75" s="10"/>
      <c r="AB75" s="10"/>
      <c r="AC75" s="10"/>
      <c r="AD75" s="10"/>
    </row>
    <row r="76" customFormat="false" ht="14.25" hidden="false" customHeight="true" outlineLevel="0" collapsed="false">
      <c r="A76" s="20" t="s">
        <v>102</v>
      </c>
      <c r="B76" s="21" t="s">
        <v>65</v>
      </c>
      <c r="C76" s="21" t="s">
        <v>17</v>
      </c>
      <c r="D76" s="21" t="s">
        <v>18</v>
      </c>
      <c r="E76" s="87" t="n">
        <v>1</v>
      </c>
      <c r="F76" s="20" t="s">
        <v>171</v>
      </c>
      <c r="G76" s="23" t="n">
        <v>0</v>
      </c>
      <c r="H76" s="24" t="n">
        <v>269.76</v>
      </c>
      <c r="I76" s="24" t="n">
        <v>1079.06</v>
      </c>
      <c r="J76" s="25" t="n">
        <f aca="false">SUM(G76:I76)</f>
        <v>1348.82</v>
      </c>
      <c r="K76" s="26"/>
      <c r="L76" s="26"/>
      <c r="M76" s="26"/>
      <c r="N76" s="26"/>
      <c r="O76" s="26"/>
      <c r="P76" s="26"/>
      <c r="Q76" s="26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</row>
    <row r="77" customFormat="false" ht="14.25" hidden="false" customHeight="true" outlineLevel="0" collapsed="false">
      <c r="A77" s="20" t="s">
        <v>177</v>
      </c>
      <c r="B77" s="37" t="s">
        <v>65</v>
      </c>
      <c r="C77" s="37" t="s">
        <v>17</v>
      </c>
      <c r="D77" s="37" t="s">
        <v>18</v>
      </c>
      <c r="E77" s="87" t="n">
        <v>1</v>
      </c>
      <c r="F77" s="20" t="s">
        <v>154</v>
      </c>
      <c r="G77" s="39" t="n">
        <v>0</v>
      </c>
      <c r="H77" s="40" t="n">
        <v>269.76</v>
      </c>
      <c r="I77" s="40" t="n">
        <v>1079.06</v>
      </c>
      <c r="J77" s="41" t="n">
        <f aca="false">SUM(G77:I77)</f>
        <v>1348.82</v>
      </c>
      <c r="K77" s="26"/>
      <c r="L77" s="26"/>
      <c r="M77" s="26"/>
      <c r="N77" s="26"/>
      <c r="O77" s="26"/>
      <c r="P77" s="26"/>
      <c r="Q77" s="26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</row>
    <row r="78" customFormat="false" ht="14.25" hidden="false" customHeight="true" outlineLevel="0" collapsed="false">
      <c r="A78" s="20" t="s">
        <v>177</v>
      </c>
      <c r="B78" s="21" t="s">
        <v>65</v>
      </c>
      <c r="C78" s="21" t="s">
        <v>17</v>
      </c>
      <c r="D78" s="21" t="s">
        <v>18</v>
      </c>
      <c r="E78" s="22" t="n">
        <v>1</v>
      </c>
      <c r="F78" s="20" t="s">
        <v>362</v>
      </c>
      <c r="G78" s="23" t="n">
        <v>0</v>
      </c>
      <c r="H78" s="24" t="n">
        <v>269.76</v>
      </c>
      <c r="I78" s="24" t="n">
        <v>1079.06</v>
      </c>
      <c r="J78" s="25" t="n">
        <f aca="false">SUM(G78:I78)</f>
        <v>1348.82</v>
      </c>
      <c r="K78" s="26"/>
      <c r="L78" s="26"/>
      <c r="M78" s="26"/>
      <c r="N78" s="26"/>
      <c r="O78" s="26"/>
      <c r="P78" s="26"/>
      <c r="Q78" s="26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</row>
    <row r="79" customFormat="false" ht="14.25" hidden="false" customHeight="true" outlineLevel="0" collapsed="false">
      <c r="A79" s="20" t="s">
        <v>102</v>
      </c>
      <c r="B79" s="21" t="s">
        <v>65</v>
      </c>
      <c r="C79" s="21" t="s">
        <v>17</v>
      </c>
      <c r="D79" s="21" t="s">
        <v>18</v>
      </c>
      <c r="E79" s="22" t="n">
        <v>1</v>
      </c>
      <c r="F79" s="20" t="s">
        <v>371</v>
      </c>
      <c r="G79" s="23" t="n">
        <v>0</v>
      </c>
      <c r="H79" s="24" t="n">
        <v>269.76</v>
      </c>
      <c r="I79" s="24" t="n">
        <v>1079.06</v>
      </c>
      <c r="J79" s="25" t="n">
        <f aca="false">SUM(G79:I79)</f>
        <v>1348.82</v>
      </c>
      <c r="K79" s="26"/>
      <c r="L79" s="26"/>
      <c r="M79" s="26"/>
      <c r="N79" s="26"/>
      <c r="O79" s="26"/>
      <c r="P79" s="26"/>
      <c r="Q79" s="26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</row>
    <row r="80" customFormat="false" ht="14.25" hidden="false" customHeight="true" outlineLevel="0" collapsed="false">
      <c r="A80" s="20" t="s">
        <v>177</v>
      </c>
      <c r="B80" s="37" t="s">
        <v>65</v>
      </c>
      <c r="C80" s="37" t="s">
        <v>17</v>
      </c>
      <c r="D80" s="37" t="s">
        <v>18</v>
      </c>
      <c r="E80" s="87" t="n">
        <v>1</v>
      </c>
      <c r="F80" s="20" t="s">
        <v>178</v>
      </c>
      <c r="G80" s="39" t="n">
        <v>0</v>
      </c>
      <c r="H80" s="40" t="n">
        <v>269.76</v>
      </c>
      <c r="I80" s="40" t="n">
        <v>1079.06</v>
      </c>
      <c r="J80" s="108" t="n">
        <f aca="false">SUM(G80:I80)</f>
        <v>1348.82</v>
      </c>
      <c r="K80" s="26"/>
      <c r="L80" s="26"/>
      <c r="M80" s="26"/>
      <c r="N80" s="26"/>
      <c r="O80" s="26"/>
      <c r="P80" s="26"/>
      <c r="Q80" s="26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</row>
    <row r="81" customFormat="false" ht="14.25" hidden="false" customHeight="true" outlineLevel="0" collapsed="false">
      <c r="A81" s="20" t="s">
        <v>177</v>
      </c>
      <c r="B81" s="37" t="s">
        <v>65</v>
      </c>
      <c r="C81" s="37" t="s">
        <v>17</v>
      </c>
      <c r="D81" s="37" t="s">
        <v>18</v>
      </c>
      <c r="E81" s="87" t="n">
        <v>1</v>
      </c>
      <c r="F81" s="20" t="s">
        <v>179</v>
      </c>
      <c r="G81" s="39" t="n">
        <v>0</v>
      </c>
      <c r="H81" s="40" t="n">
        <v>269.76</v>
      </c>
      <c r="I81" s="40" t="n">
        <v>1079.06</v>
      </c>
      <c r="J81" s="108" t="n">
        <f aca="false">SUM(G81:I81)</f>
        <v>1348.82</v>
      </c>
      <c r="K81" s="26"/>
      <c r="L81" s="26"/>
      <c r="M81" s="26"/>
      <c r="N81" s="26"/>
      <c r="O81" s="26"/>
      <c r="P81" s="26"/>
      <c r="Q81" s="26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</row>
    <row r="82" customFormat="false" ht="14.25" hidden="false" customHeight="true" outlineLevel="0" collapsed="false">
      <c r="A82" s="20" t="s">
        <v>177</v>
      </c>
      <c r="B82" s="37" t="s">
        <v>65</v>
      </c>
      <c r="C82" s="37" t="s">
        <v>17</v>
      </c>
      <c r="D82" s="37" t="s">
        <v>18</v>
      </c>
      <c r="E82" s="87" t="n">
        <v>1</v>
      </c>
      <c r="F82" s="20" t="s">
        <v>181</v>
      </c>
      <c r="G82" s="39" t="n">
        <v>0</v>
      </c>
      <c r="H82" s="40" t="n">
        <v>269.76</v>
      </c>
      <c r="I82" s="40" t="n">
        <v>1079.06</v>
      </c>
      <c r="J82" s="108" t="n">
        <f aca="false">SUM(G82:I82)</f>
        <v>1348.82</v>
      </c>
      <c r="K82" s="26"/>
      <c r="L82" s="26"/>
      <c r="M82" s="26"/>
      <c r="N82" s="26"/>
      <c r="O82" s="26"/>
      <c r="P82" s="26"/>
      <c r="Q82" s="26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</row>
    <row r="83" customFormat="false" ht="14.25" hidden="false" customHeight="true" outlineLevel="0" collapsed="false">
      <c r="A83" s="81" t="s">
        <v>64</v>
      </c>
      <c r="B83" s="82" t="s">
        <v>65</v>
      </c>
      <c r="C83" s="82" t="s">
        <v>17</v>
      </c>
      <c r="D83" s="82" t="s">
        <v>91</v>
      </c>
      <c r="E83" s="83" t="n">
        <v>1</v>
      </c>
      <c r="F83" s="81"/>
      <c r="G83" s="84" t="n">
        <v>0</v>
      </c>
      <c r="H83" s="40" t="n">
        <v>269.76</v>
      </c>
      <c r="I83" s="40" t="n">
        <v>1079.06</v>
      </c>
      <c r="J83" s="108" t="n">
        <f aca="false">SUM(G83:I83)</f>
        <v>1348.82</v>
      </c>
      <c r="K83" s="26"/>
      <c r="L83" s="26"/>
      <c r="M83" s="26"/>
      <c r="N83" s="26"/>
      <c r="O83" s="26"/>
      <c r="P83" s="26"/>
      <c r="Q83" s="26"/>
      <c r="R83" s="28"/>
      <c r="S83" s="28"/>
      <c r="T83" s="28"/>
      <c r="U83" s="28"/>
      <c r="V83" s="28"/>
      <c r="W83" s="28"/>
      <c r="X83" s="28"/>
      <c r="Y83" s="28"/>
      <c r="Z83" s="28"/>
      <c r="AA83" s="10"/>
      <c r="AB83" s="10"/>
      <c r="AC83" s="10"/>
      <c r="AD83" s="10"/>
    </row>
    <row r="84" customFormat="false" ht="14.25" hidden="false" customHeight="true" outlineLevel="0" collapsed="false">
      <c r="A84" s="81" t="s">
        <v>64</v>
      </c>
      <c r="B84" s="82" t="s">
        <v>65</v>
      </c>
      <c r="C84" s="82" t="s">
        <v>17</v>
      </c>
      <c r="D84" s="82" t="s">
        <v>91</v>
      </c>
      <c r="E84" s="83" t="n">
        <v>1</v>
      </c>
      <c r="F84" s="81"/>
      <c r="G84" s="84" t="n">
        <v>0</v>
      </c>
      <c r="H84" s="40" t="n">
        <v>269.76</v>
      </c>
      <c r="I84" s="40" t="n">
        <v>1079.06</v>
      </c>
      <c r="J84" s="108" t="n">
        <f aca="false">SUM(G84:I84)</f>
        <v>1348.82</v>
      </c>
      <c r="K84" s="26"/>
      <c r="L84" s="26"/>
      <c r="M84" s="26"/>
      <c r="N84" s="26"/>
      <c r="O84" s="26"/>
      <c r="P84" s="26"/>
      <c r="Q84" s="26"/>
      <c r="R84" s="28"/>
      <c r="S84" s="28"/>
      <c r="T84" s="28"/>
      <c r="U84" s="28"/>
      <c r="V84" s="28"/>
      <c r="W84" s="28"/>
      <c r="X84" s="28"/>
      <c r="Y84" s="28"/>
      <c r="Z84" s="28"/>
      <c r="AA84" s="10"/>
      <c r="AB84" s="10"/>
      <c r="AC84" s="10"/>
      <c r="AD84" s="10"/>
    </row>
    <row r="85" customFormat="false" ht="14.25" hidden="false" customHeight="true" outlineLevel="0" collapsed="false">
      <c r="A85" s="81" t="s">
        <v>64</v>
      </c>
      <c r="B85" s="82" t="s">
        <v>65</v>
      </c>
      <c r="C85" s="82" t="s">
        <v>17</v>
      </c>
      <c r="D85" s="82" t="s">
        <v>91</v>
      </c>
      <c r="E85" s="83" t="n">
        <v>1</v>
      </c>
      <c r="F85" s="81"/>
      <c r="G85" s="84" t="n">
        <v>0</v>
      </c>
      <c r="H85" s="40" t="n">
        <v>269.76</v>
      </c>
      <c r="I85" s="40" t="n">
        <v>1079.06</v>
      </c>
      <c r="J85" s="108" t="n">
        <f aca="false">SUM(G85:I85)</f>
        <v>1348.82</v>
      </c>
      <c r="K85" s="26"/>
      <c r="L85" s="26"/>
      <c r="M85" s="26"/>
      <c r="N85" s="26"/>
      <c r="O85" s="26"/>
      <c r="P85" s="26"/>
      <c r="Q85" s="26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</row>
    <row r="86" customFormat="false" ht="14.25" hidden="false" customHeight="true" outlineLevel="0" collapsed="false">
      <c r="A86" s="81" t="s">
        <v>64</v>
      </c>
      <c r="B86" s="82" t="s">
        <v>65</v>
      </c>
      <c r="C86" s="82" t="s">
        <v>17</v>
      </c>
      <c r="D86" s="82" t="s">
        <v>91</v>
      </c>
      <c r="E86" s="83" t="n">
        <v>1</v>
      </c>
      <c r="F86" s="81"/>
      <c r="G86" s="84" t="n">
        <v>0</v>
      </c>
      <c r="H86" s="40" t="n">
        <v>269.76</v>
      </c>
      <c r="I86" s="40" t="n">
        <v>1079.06</v>
      </c>
      <c r="J86" s="108" t="n">
        <f aca="false">SUM(G86:I86)</f>
        <v>1348.82</v>
      </c>
      <c r="K86" s="26"/>
      <c r="L86" s="26"/>
      <c r="M86" s="26"/>
      <c r="N86" s="26"/>
      <c r="O86" s="26"/>
      <c r="P86" s="26"/>
      <c r="Q86" s="26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</row>
    <row r="87" customFormat="false" ht="14.25" hidden="false" customHeight="true" outlineLevel="0" collapsed="false">
      <c r="A87" s="48" t="s">
        <v>195</v>
      </c>
      <c r="B87" s="48" t="s">
        <v>196</v>
      </c>
      <c r="C87" s="49" t="s">
        <v>197</v>
      </c>
      <c r="D87" s="49" t="s">
        <v>198</v>
      </c>
      <c r="E87" s="50" t="s">
        <v>199</v>
      </c>
      <c r="F87" s="51"/>
      <c r="G87" s="50" t="s">
        <v>200</v>
      </c>
      <c r="H87" s="50" t="s">
        <v>201</v>
      </c>
      <c r="I87" s="50" t="s">
        <v>202</v>
      </c>
      <c r="J87" s="50" t="s">
        <v>203</v>
      </c>
      <c r="K87" s="26"/>
      <c r="L87" s="26"/>
      <c r="M87" s="26"/>
      <c r="N87" s="26"/>
      <c r="O87" s="26"/>
      <c r="P87" s="26"/>
      <c r="Q87" s="26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</row>
    <row r="88" customFormat="false" ht="14.25" hidden="false" customHeight="true" outlineLevel="0" collapsed="false">
      <c r="A88" s="52" t="s">
        <v>204</v>
      </c>
      <c r="B88" s="53" t="s">
        <v>16</v>
      </c>
      <c r="C88" s="54" t="n">
        <f aca="false">SUMIFS($E$7:$E$86,$B$7:$B$86,"DAS",$D$7:$D$86,"&lt;&gt;VAGO")</f>
        <v>3</v>
      </c>
      <c r="D88" s="54" t="n">
        <f aca="false">SUMIFS($E$7:$E$86,$B$7:$B$86,"DAS",$D$7:$D$86,"VAGO")</f>
        <v>1</v>
      </c>
      <c r="E88" s="54" t="n">
        <f aca="false">C88+D88</f>
        <v>4</v>
      </c>
      <c r="F88" s="55"/>
      <c r="G88" s="25" t="n">
        <f aca="false">SUMIF($B$7:$B$86,"DAS",$G$7:$G$86)</f>
        <v>0</v>
      </c>
      <c r="H88" s="25" t="n">
        <f aca="false">SUMIF($B$7:$B$86,"DAS",$H$7:$H$86)</f>
        <v>6542.4</v>
      </c>
      <c r="I88" s="25" t="n">
        <f aca="false">SUMIF($B$7:$B$86,"DAS",$I$7:$I$86)</f>
        <v>38233.6</v>
      </c>
      <c r="J88" s="25" t="n">
        <f aca="false">SUMIF($B$7:$B$86,"DAS",$J$7:$J$86)</f>
        <v>44776</v>
      </c>
      <c r="K88" s="56"/>
      <c r="L88" s="56"/>
      <c r="M88" s="56"/>
      <c r="N88" s="56"/>
      <c r="O88" s="56"/>
      <c r="P88" s="56"/>
      <c r="Q88" s="56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</row>
    <row r="89" customFormat="false" ht="14.25" hidden="false" customHeight="true" outlineLevel="0" collapsed="false">
      <c r="A89" s="52" t="s">
        <v>205</v>
      </c>
      <c r="B89" s="53" t="s">
        <v>206</v>
      </c>
      <c r="C89" s="54" t="n">
        <f aca="false">SUMIFS($E$7:$E$86,$B$7:$B$86,"DAS-1",$D$7:$D$86,"&lt;&gt;VAGO")</f>
        <v>0</v>
      </c>
      <c r="D89" s="54" t="n">
        <f aca="false">SUMIFS($E$7:$E$86,$B$7:$B$86,"DAS-1",$D$7:$D$86,"VAGO")</f>
        <v>0</v>
      </c>
      <c r="E89" s="54" t="n">
        <f aca="false">C89+D89</f>
        <v>0</v>
      </c>
      <c r="F89" s="57"/>
      <c r="G89" s="25" t="n">
        <f aca="false">SUMIF($B$7:$B$86,"DAS-1",$G$7:$G$86)</f>
        <v>0</v>
      </c>
      <c r="H89" s="25" t="n">
        <f aca="false">SUMIF($B$7:$B$86,"DAS-1",$H$7:$H$86)</f>
        <v>0</v>
      </c>
      <c r="I89" s="25" t="n">
        <f aca="false">SUMIF($B$7:$B$86,"DAS-1",$I$7:$I$86)</f>
        <v>0</v>
      </c>
      <c r="J89" s="25" t="n">
        <f aca="false">SUMIF($B$7:$B$86,"DAS-1",$J$7:$J$86)</f>
        <v>0</v>
      </c>
      <c r="K89" s="56"/>
      <c r="L89" s="56"/>
      <c r="M89" s="56"/>
      <c r="N89" s="56"/>
      <c r="O89" s="56"/>
      <c r="P89" s="56"/>
      <c r="Q89" s="56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</row>
    <row r="90" customFormat="false" ht="14.25" hidden="false" customHeight="true" outlineLevel="0" collapsed="false">
      <c r="A90" s="52" t="s">
        <v>207</v>
      </c>
      <c r="B90" s="53" t="s">
        <v>34</v>
      </c>
      <c r="C90" s="54" t="n">
        <f aca="false">SUMIFS($E$7:$E$86,$B$7:$B$86,"DAS-2",$D$7:$D$86,"&lt;&gt;VAGO")</f>
        <v>6</v>
      </c>
      <c r="D90" s="54" t="n">
        <f aca="false">SUMIFS($E$7:$E$86,$B$7:$B$86,"DAS-2",$D$7:$D$86,"VAGO")</f>
        <v>0</v>
      </c>
      <c r="E90" s="54" t="n">
        <f aca="false">C90+D90</f>
        <v>6</v>
      </c>
      <c r="F90" s="57"/>
      <c r="G90" s="25" t="n">
        <f aca="false">SUMIF($B$7:$B$86,"DAS-2",$G$7:$G$86)</f>
        <v>0</v>
      </c>
      <c r="H90" s="25" t="n">
        <f aca="false">SUMIF($B$7:$B$86,"DAS-2",$H$7:$H$86)</f>
        <v>8478.25</v>
      </c>
      <c r="I90" s="25" t="n">
        <f aca="false">SUMIF($B$7:$B$86,"DAS-2",$I$7:$I$86)</f>
        <v>40695.72</v>
      </c>
      <c r="J90" s="25" t="n">
        <f aca="false">SUMIF($B$7:$B$86,"DAS-2",$J$7:$J$86)</f>
        <v>49173.97</v>
      </c>
      <c r="K90" s="56"/>
      <c r="L90" s="56"/>
      <c r="M90" s="56"/>
      <c r="N90" s="56"/>
      <c r="O90" s="56"/>
      <c r="P90" s="56"/>
      <c r="Q90" s="56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</row>
    <row r="91" customFormat="false" ht="14.25" hidden="false" customHeight="true" outlineLevel="0" collapsed="false">
      <c r="A91" s="52" t="s">
        <v>208</v>
      </c>
      <c r="B91" s="53" t="s">
        <v>209</v>
      </c>
      <c r="C91" s="54" t="n">
        <f aca="false">SUMIFS($E$7:$E$86,$B$7:$B$86,"DAS-3",$D$7:$D$86,"&lt;&gt;VAGO")</f>
        <v>0</v>
      </c>
      <c r="D91" s="54" t="n">
        <f aca="false">SUMIFS($E$7:$E$86,$B$7:$B$86,"DAS-3",$D$7:$D$86,"VAGO")</f>
        <v>0</v>
      </c>
      <c r="E91" s="54" t="n">
        <f aca="false">C91+D91</f>
        <v>0</v>
      </c>
      <c r="F91" s="57"/>
      <c r="G91" s="25" t="n">
        <f aca="false">SUMIF($B$7:$B$86,"DAS-3",$G$7:$G$86)</f>
        <v>0</v>
      </c>
      <c r="H91" s="25" t="n">
        <f aca="false">SUMIF($B$7:$B$86,"DAS-3",$H$7:$H$86)</f>
        <v>0</v>
      </c>
      <c r="I91" s="25" t="n">
        <f aca="false">SUMIF($B$7:$B$86,"DAS-3",$I$7:$I$86)</f>
        <v>0</v>
      </c>
      <c r="J91" s="25" t="n">
        <f aca="false">SUMIF($B$7:$B$86,"DAS-3",$J$7:$J$86)</f>
        <v>0</v>
      </c>
      <c r="K91" s="56"/>
      <c r="L91" s="56"/>
      <c r="M91" s="56"/>
      <c r="N91" s="56"/>
      <c r="O91" s="56"/>
      <c r="P91" s="56"/>
      <c r="Q91" s="56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</row>
    <row r="92" customFormat="false" ht="14.25" hidden="false" customHeight="true" outlineLevel="0" collapsed="false">
      <c r="A92" s="58" t="s">
        <v>210</v>
      </c>
      <c r="B92" s="53" t="s">
        <v>45</v>
      </c>
      <c r="C92" s="54" t="n">
        <f aca="false">SUMIFS($E$7:$E$86,$B$7:$B$86,"DAS-4",$D$7:$D$86,"&lt;&gt;VAGO")</f>
        <v>9</v>
      </c>
      <c r="D92" s="54" t="n">
        <f aca="false">SUMIFS($E$7:$E$86,$B$7:$B$86,"DAS-4",$D$7:$D$86,"VAGO")</f>
        <v>2</v>
      </c>
      <c r="E92" s="54" t="n">
        <f aca="false">C92+D92</f>
        <v>11</v>
      </c>
      <c r="F92" s="59"/>
      <c r="G92" s="25" t="n">
        <f aca="false">SUMIF($B$7:$B$86,"DAS-4",$G$7:$G$86)</f>
        <v>0</v>
      </c>
      <c r="H92" s="25" t="n">
        <f aca="false">SUMIF($B$7:$B$86,"DAS-4",$H$7:$H$86)</f>
        <v>10482.24</v>
      </c>
      <c r="I92" s="25" t="n">
        <f aca="false">SUMIF($B$7:$B$86,"DAS-4",$I$7:$I$86)</f>
        <v>57652.21</v>
      </c>
      <c r="J92" s="25" t="n">
        <f aca="false">SUMIF($B$7:$B$86,"DAS-4",$J$7:$J$86)</f>
        <v>68134.45</v>
      </c>
      <c r="K92" s="56"/>
      <c r="L92" s="56"/>
      <c r="M92" s="56"/>
      <c r="N92" s="56"/>
      <c r="O92" s="56"/>
      <c r="P92" s="56"/>
      <c r="Q92" s="56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</row>
    <row r="93" customFormat="false" ht="14.25" hidden="false" customHeight="true" outlineLevel="0" collapsed="false">
      <c r="A93" s="58" t="s">
        <v>211</v>
      </c>
      <c r="B93" s="53" t="s">
        <v>49</v>
      </c>
      <c r="C93" s="54" t="n">
        <f aca="false">SUMIFS($E$7:$E$86,$B$7:$B$86,"DAS-5",$D$7:$D$86,"&lt;&gt;VAGO")</f>
        <v>5</v>
      </c>
      <c r="D93" s="54" t="n">
        <f aca="false">SUMIFS($E$7:$E$86,$B$7:$B$86,"DAS-5",$D$7:$D$86,"VAGO")</f>
        <v>0</v>
      </c>
      <c r="E93" s="54" t="n">
        <f aca="false">C93+D93</f>
        <v>5</v>
      </c>
      <c r="F93" s="59"/>
      <c r="G93" s="25" t="n">
        <f aca="false">SUMIF($B$7:$B$86,"DAS-5",$G$7:$G$86)</f>
        <v>0</v>
      </c>
      <c r="H93" s="25" t="n">
        <f aca="false">SUMIF($B$7:$B$86,"DAS-5",$H$7:$H$86)</f>
        <v>5395.26</v>
      </c>
      <c r="I93" s="25" t="n">
        <f aca="false">SUMIF($B$7:$B$86,"DAS-5",$I$7:$I$86)</f>
        <v>21581.05</v>
      </c>
      <c r="J93" s="25" t="n">
        <f aca="false">SUMIF($B$7:$B$86,"DAS-5",$J$7:$J$86)</f>
        <v>26976.31</v>
      </c>
      <c r="K93" s="56"/>
      <c r="L93" s="56"/>
      <c r="M93" s="56"/>
      <c r="N93" s="56"/>
      <c r="O93" s="56"/>
      <c r="P93" s="56"/>
      <c r="Q93" s="56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</row>
    <row r="94" customFormat="false" ht="14.25" hidden="false" customHeight="true" outlineLevel="0" collapsed="false">
      <c r="A94" s="58" t="s">
        <v>212</v>
      </c>
      <c r="B94" s="53" t="s">
        <v>53</v>
      </c>
      <c r="C94" s="54" t="n">
        <f aca="false">SUMIFS($E$7:$E$86,$B$7:$B$86,"CAA-1",$D$7:$D$86,"&lt;&gt;VAGO")</f>
        <v>21</v>
      </c>
      <c r="D94" s="54" t="n">
        <f aca="false">SUMIFS($E$7:$E$86,$B$7:$B$86,"CAA-1",$D$7:$D$86,"VAGO")</f>
        <v>1</v>
      </c>
      <c r="E94" s="54" t="n">
        <f aca="false">C94+D94</f>
        <v>22</v>
      </c>
      <c r="F94" s="59"/>
      <c r="G94" s="25" t="n">
        <f aca="false">SUMIF($B$7:$B$86,"CAA-1",$G$7:$G$86)</f>
        <v>0</v>
      </c>
      <c r="H94" s="25" t="n">
        <f aca="false">SUMIF($B$7:$B$86,"CAA-1",$H$7:$H$86)</f>
        <v>20602.12</v>
      </c>
      <c r="I94" s="25" t="n">
        <f aca="false">SUMIF($B$7:$B$86,"CAA-1",$I$7:$I$86)</f>
        <v>82408.7</v>
      </c>
      <c r="J94" s="25" t="n">
        <f aca="false">SUMIF($B$7:$B$86,"CAA-1",$J$7:$J$86)</f>
        <v>103010.82</v>
      </c>
      <c r="K94" s="56"/>
      <c r="L94" s="56"/>
      <c r="M94" s="56"/>
      <c r="N94" s="56"/>
      <c r="O94" s="56"/>
      <c r="P94" s="56"/>
      <c r="Q94" s="56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</row>
    <row r="95" customFormat="false" ht="14.25" hidden="false" customHeight="true" outlineLevel="0" collapsed="false">
      <c r="A95" s="58" t="s">
        <v>213</v>
      </c>
      <c r="B95" s="53" t="s">
        <v>57</v>
      </c>
      <c r="C95" s="54" t="n">
        <f aca="false">SUMIFS($E$7:$E$86,$B$7:$B$86,"CAA-2",$D$7:$D$86,"&lt;&gt;VAGO")</f>
        <v>10</v>
      </c>
      <c r="D95" s="54" t="n">
        <f aca="false">SUMIFS($E$7:$E$86,$B$7:$B$86,"CAA-2",$D$7:$D$86,"VAGO")</f>
        <v>0</v>
      </c>
      <c r="E95" s="54" t="n">
        <f aca="false">C95+D95</f>
        <v>10</v>
      </c>
      <c r="F95" s="59"/>
      <c r="G95" s="25" t="n">
        <f aca="false">SUMIF($B$7:$B$86,"CAA-2",$G$7:$G$86)</f>
        <v>0</v>
      </c>
      <c r="H95" s="25" t="n">
        <f aca="false">SUMIF($B$7:$B$86,"CAA-2",$H$7:$H$86)</f>
        <v>6936.75</v>
      </c>
      <c r="I95" s="25" t="n">
        <f aca="false">SUMIF($B$7:$B$86,"CAA-2",$I$7:$I$86)</f>
        <v>30830.1</v>
      </c>
      <c r="J95" s="25" t="n">
        <f aca="false">SUMIF($B$7:$B$86,"CAA-2",$J$7:$J$86)</f>
        <v>37766.85</v>
      </c>
      <c r="K95" s="56"/>
      <c r="L95" s="56"/>
      <c r="M95" s="56"/>
      <c r="N95" s="56"/>
      <c r="O95" s="56"/>
      <c r="P95" s="56"/>
      <c r="Q95" s="56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</row>
    <row r="96" customFormat="false" ht="14.25" hidden="false" customHeight="true" outlineLevel="0" collapsed="false">
      <c r="A96" s="58" t="s">
        <v>214</v>
      </c>
      <c r="B96" s="53" t="s">
        <v>61</v>
      </c>
      <c r="C96" s="54" t="n">
        <f aca="false">SUMIFS($E$7:$E$86,$B$7:$B$86,"CAA-3",$D$7:$D$86,"&lt;&gt;VAGO")</f>
        <v>10</v>
      </c>
      <c r="D96" s="54" t="n">
        <f aca="false">SUMIFS($E$7:$E$86,$B$7:$B$86,"CAA-3",$D$7:$D$86,"VAGO")</f>
        <v>1</v>
      </c>
      <c r="E96" s="54" t="n">
        <f aca="false">C96+D96</f>
        <v>11</v>
      </c>
      <c r="F96" s="57"/>
      <c r="G96" s="25" t="n">
        <f aca="false">SUMIF($B$7:$B$86,"CAA-3",$G$7:$G$86)</f>
        <v>0</v>
      </c>
      <c r="H96" s="25" t="n">
        <f aca="false">SUMIF($B$7:$B$86,"CAA-3",$H$7:$H$86)</f>
        <v>5510.89</v>
      </c>
      <c r="I96" s="25" t="n">
        <f aca="false">SUMIF($B$7:$B$86,"CAA-3",$I$7:$I$86)</f>
        <v>22043.56</v>
      </c>
      <c r="J96" s="25" t="n">
        <f aca="false">SUMIF($B$7:$B$86,"CAA-3",$J$7:$J$86)</f>
        <v>27554.45</v>
      </c>
      <c r="K96" s="56"/>
      <c r="L96" s="56"/>
      <c r="M96" s="56"/>
      <c r="N96" s="56"/>
      <c r="O96" s="56"/>
      <c r="P96" s="56"/>
      <c r="Q96" s="56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</row>
    <row r="97" customFormat="false" ht="14.25" hidden="false" customHeight="true" outlineLevel="0" collapsed="false">
      <c r="A97" s="58" t="s">
        <v>215</v>
      </c>
      <c r="B97" s="53" t="s">
        <v>216</v>
      </c>
      <c r="C97" s="54" t="n">
        <f aca="false">SUMIFS($E$7:$E$86,$B$7:$B$86,"CAA-4",$D$7:$D$86,"&lt;&gt;VAGO")</f>
        <v>0</v>
      </c>
      <c r="D97" s="54" t="n">
        <f aca="false">SUMIFS($E$7:$E$86,$B$7:$B$86,"CAA-4",$D$7:$D$86,"VAGO")</f>
        <v>0</v>
      </c>
      <c r="E97" s="54" t="n">
        <f aca="false">C97+D97</f>
        <v>0</v>
      </c>
      <c r="F97" s="57"/>
      <c r="G97" s="25" t="n">
        <f aca="false">SUMIF($B$7:$B$86,"CAA-4",$G$7:$G$86)</f>
        <v>0</v>
      </c>
      <c r="H97" s="25" t="n">
        <f aca="false">SUMIF($B$7:$B$86,"CAA-4",$H$7:$H$86)</f>
        <v>0</v>
      </c>
      <c r="I97" s="25" t="n">
        <f aca="false">SUMIF($B$7:$B$86,"CAA-4",$I$7:$I$86)</f>
        <v>0</v>
      </c>
      <c r="J97" s="25" t="n">
        <f aca="false">SUMIF($B$7:$B$86,"CAA-4",$J$7:$J$86)</f>
        <v>0</v>
      </c>
      <c r="K97" s="56"/>
      <c r="L97" s="56"/>
      <c r="M97" s="56"/>
      <c r="N97" s="56"/>
      <c r="O97" s="56"/>
      <c r="P97" s="56"/>
      <c r="Q97" s="56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</row>
    <row r="98" customFormat="false" ht="14.25" hidden="false" customHeight="true" outlineLevel="0" collapsed="false">
      <c r="A98" s="58" t="s">
        <v>217</v>
      </c>
      <c r="B98" s="53" t="s">
        <v>65</v>
      </c>
      <c r="C98" s="54" t="n">
        <f aca="false">SUMIFS($E$7:$E$86,$B$7:$B$86,"CAA-5",$D$7:$D$86,"&lt;&gt;VAGO")</f>
        <v>7</v>
      </c>
      <c r="D98" s="54" t="n">
        <f aca="false">SUMIFS($E$7:$E$86,$B$7:$B$86,"CAA-5",$D$7:$D$86,"VAGO")</f>
        <v>4</v>
      </c>
      <c r="E98" s="54" t="n">
        <f aca="false">C98+D98</f>
        <v>11</v>
      </c>
      <c r="F98" s="57"/>
      <c r="G98" s="25" t="n">
        <f aca="false">SUMIF($B$7:$B$86,"CAA-5",$G$7:$G$86)</f>
        <v>0</v>
      </c>
      <c r="H98" s="25" t="n">
        <f aca="false">SUMIF($B$7:$B$86,"CAA-5",$H$7:$H$86)</f>
        <v>2967.36</v>
      </c>
      <c r="I98" s="25" t="n">
        <f aca="false">SUMIF($B$7:$B$86,"CAA-5",$I$7:$I$86)</f>
        <v>11869.66</v>
      </c>
      <c r="J98" s="25" t="n">
        <f aca="false">SUMIF($B$7:$B$86,"CAA-5",$J$7:$J$86)</f>
        <v>14837.02</v>
      </c>
      <c r="K98" s="56"/>
      <c r="L98" s="56"/>
      <c r="M98" s="56"/>
      <c r="N98" s="56"/>
      <c r="O98" s="56"/>
      <c r="P98" s="56"/>
      <c r="Q98" s="56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</row>
    <row r="99" customFormat="false" ht="14.25" hidden="false" customHeight="true" outlineLevel="0" collapsed="false">
      <c r="A99" s="60" t="s">
        <v>218</v>
      </c>
      <c r="B99" s="61"/>
      <c r="C99" s="50" t="n">
        <f aca="false">SUM(C88:C98)</f>
        <v>71</v>
      </c>
      <c r="D99" s="50" t="n">
        <f aca="false">SUM(D88:D98)</f>
        <v>9</v>
      </c>
      <c r="E99" s="50" t="n">
        <f aca="false">SUM(E88:E98)</f>
        <v>80</v>
      </c>
      <c r="F99" s="61"/>
      <c r="G99" s="62" t="n">
        <f aca="false">SUM(G88:G98)</f>
        <v>0</v>
      </c>
      <c r="H99" s="62" t="n">
        <f aca="false">SUM(H88:H98)</f>
        <v>66915.27</v>
      </c>
      <c r="I99" s="62" t="n">
        <f aca="false">SUM(I88:I98)</f>
        <v>305314.6</v>
      </c>
      <c r="J99" s="62" t="n">
        <f aca="false">SUM(J88:J98)</f>
        <v>372229.87</v>
      </c>
      <c r="K99" s="56"/>
      <c r="L99" s="56"/>
      <c r="M99" s="56"/>
      <c r="N99" s="56"/>
      <c r="O99" s="56"/>
      <c r="P99" s="56"/>
      <c r="Q99" s="56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</row>
    <row r="100" customFormat="false" ht="45.75" hidden="false" customHeight="true" outlineLevel="0" collapsed="false">
      <c r="A100" s="56"/>
      <c r="B100" s="56"/>
      <c r="C100" s="56"/>
      <c r="D100" s="56"/>
      <c r="E100" s="56"/>
      <c r="F100" s="56"/>
      <c r="G100" s="56"/>
      <c r="H100" s="26"/>
      <c r="I100" s="26"/>
      <c r="J100" s="63"/>
      <c r="K100" s="56"/>
      <c r="L100" s="56"/>
      <c r="M100" s="56"/>
      <c r="N100" s="56"/>
      <c r="O100" s="56"/>
      <c r="P100" s="56"/>
      <c r="Q100" s="56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</row>
    <row r="101" customFormat="false" ht="15" hidden="false" customHeight="true" outlineLevel="0" collapsed="false">
      <c r="A101" s="11" t="s">
        <v>219</v>
      </c>
      <c r="B101" s="11"/>
      <c r="C101" s="11"/>
      <c r="D101" s="11"/>
      <c r="E101" s="11"/>
      <c r="F101" s="11"/>
      <c r="G101" s="11"/>
      <c r="H101" s="11"/>
      <c r="I101" s="11"/>
      <c r="J101" s="56"/>
      <c r="K101" s="12"/>
      <c r="L101" s="56"/>
      <c r="M101" s="56"/>
      <c r="N101" s="56"/>
      <c r="O101" s="56"/>
      <c r="P101" s="56"/>
      <c r="Q101" s="56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</row>
    <row r="102" customFormat="false" ht="14.25" hidden="false" customHeight="true" outlineLevel="0" collapsed="false">
      <c r="A102" s="11" t="s">
        <v>220</v>
      </c>
      <c r="B102" s="11" t="s">
        <v>221</v>
      </c>
      <c r="C102" s="11" t="s">
        <v>222</v>
      </c>
      <c r="D102" s="11" t="s">
        <v>223</v>
      </c>
      <c r="E102" s="11" t="s">
        <v>224</v>
      </c>
      <c r="F102" s="11" t="s">
        <v>225</v>
      </c>
      <c r="G102" s="11" t="s">
        <v>226</v>
      </c>
      <c r="H102" s="11" t="s">
        <v>227</v>
      </c>
      <c r="I102" s="11" t="s">
        <v>228</v>
      </c>
      <c r="J102" s="64"/>
      <c r="K102" s="12"/>
      <c r="L102" s="64"/>
      <c r="M102" s="64"/>
      <c r="N102" s="64"/>
      <c r="O102" s="64"/>
      <c r="P102" s="64"/>
      <c r="Q102" s="64"/>
      <c r="R102" s="19"/>
      <c r="S102" s="19"/>
      <c r="T102" s="19"/>
      <c r="U102" s="19"/>
      <c r="V102" s="19"/>
      <c r="W102" s="19"/>
      <c r="X102" s="19"/>
      <c r="Y102" s="19"/>
      <c r="Z102" s="19"/>
      <c r="AA102" s="19"/>
      <c r="AB102" s="19"/>
      <c r="AC102" s="19"/>
      <c r="AD102" s="19"/>
    </row>
    <row r="103" customFormat="false" ht="14.25" hidden="false" customHeight="true" outlineLevel="0" collapsed="false">
      <c r="A103" s="65"/>
      <c r="B103" s="37"/>
      <c r="C103" s="21"/>
      <c r="D103" s="21"/>
      <c r="E103" s="53" t="n">
        <v>0</v>
      </c>
      <c r="F103" s="66"/>
      <c r="G103" s="24" t="n">
        <v>0</v>
      </c>
      <c r="H103" s="24" t="n">
        <v>0</v>
      </c>
      <c r="I103" s="25" t="n">
        <f aca="false">SUM(G103:H103)</f>
        <v>0</v>
      </c>
      <c r="J103" s="56"/>
      <c r="K103" s="26"/>
      <c r="L103" s="26"/>
      <c r="M103" s="26"/>
      <c r="N103" s="26"/>
      <c r="O103" s="26"/>
      <c r="P103" s="26"/>
      <c r="Q103" s="26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</row>
    <row r="104" customFormat="false" ht="14.25" hidden="false" customHeight="true" outlineLevel="0" collapsed="false">
      <c r="A104" s="65"/>
      <c r="B104" s="37"/>
      <c r="C104" s="21"/>
      <c r="D104" s="21"/>
      <c r="E104" s="53" t="n">
        <v>0</v>
      </c>
      <c r="F104" s="66"/>
      <c r="G104" s="24" t="n">
        <v>0</v>
      </c>
      <c r="H104" s="24" t="n">
        <v>0</v>
      </c>
      <c r="I104" s="25" t="n">
        <f aca="false">SUM(G104:H104)</f>
        <v>0</v>
      </c>
      <c r="J104" s="56"/>
      <c r="K104" s="26"/>
      <c r="L104" s="26"/>
      <c r="M104" s="26"/>
      <c r="N104" s="26"/>
      <c r="O104" s="26"/>
      <c r="P104" s="26"/>
      <c r="Q104" s="26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</row>
    <row r="105" customFormat="false" ht="14.25" hidden="false" customHeight="true" outlineLevel="0" collapsed="false">
      <c r="A105" s="65"/>
      <c r="B105" s="37"/>
      <c r="C105" s="21"/>
      <c r="D105" s="21"/>
      <c r="E105" s="53" t="n">
        <v>0</v>
      </c>
      <c r="F105" s="65"/>
      <c r="G105" s="24" t="n">
        <v>0</v>
      </c>
      <c r="H105" s="24" t="n">
        <v>0</v>
      </c>
      <c r="I105" s="25" t="n">
        <f aca="false">SUM(G105:H105)</f>
        <v>0</v>
      </c>
      <c r="J105" s="56"/>
      <c r="K105" s="26"/>
      <c r="L105" s="26"/>
      <c r="M105" s="26"/>
      <c r="N105" s="26"/>
      <c r="O105" s="26"/>
      <c r="P105" s="26"/>
      <c r="Q105" s="26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</row>
    <row r="106" customFormat="false" ht="14.25" hidden="false" customHeight="true" outlineLevel="0" collapsed="false">
      <c r="A106" s="65"/>
      <c r="B106" s="37"/>
      <c r="C106" s="21"/>
      <c r="D106" s="21"/>
      <c r="E106" s="53" t="n">
        <v>0</v>
      </c>
      <c r="F106" s="65"/>
      <c r="G106" s="24" t="n">
        <v>0</v>
      </c>
      <c r="H106" s="24" t="n">
        <v>0</v>
      </c>
      <c r="I106" s="25" t="n">
        <f aca="false">SUM(G106:H106)</f>
        <v>0</v>
      </c>
      <c r="J106" s="56"/>
      <c r="K106" s="26"/>
      <c r="L106" s="26"/>
      <c r="M106" s="26"/>
      <c r="N106" s="26"/>
      <c r="O106" s="26"/>
      <c r="P106" s="26"/>
      <c r="Q106" s="26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</row>
    <row r="107" customFormat="false" ht="14.25" hidden="false" customHeight="true" outlineLevel="0" collapsed="false">
      <c r="A107" s="65"/>
      <c r="B107" s="37"/>
      <c r="C107" s="21"/>
      <c r="D107" s="21"/>
      <c r="E107" s="53" t="n">
        <v>0</v>
      </c>
      <c r="F107" s="65"/>
      <c r="G107" s="24" t="n">
        <v>0</v>
      </c>
      <c r="H107" s="24" t="n">
        <v>0</v>
      </c>
      <c r="I107" s="25" t="n">
        <f aca="false">SUM(G107:H107)</f>
        <v>0</v>
      </c>
      <c r="J107" s="56"/>
      <c r="K107" s="26"/>
      <c r="L107" s="26"/>
      <c r="M107" s="26"/>
      <c r="N107" s="26"/>
      <c r="O107" s="26"/>
      <c r="P107" s="26"/>
      <c r="Q107" s="26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</row>
    <row r="108" customFormat="false" ht="14.25" hidden="false" customHeight="true" outlineLevel="0" collapsed="false">
      <c r="A108" s="65"/>
      <c r="B108" s="37"/>
      <c r="C108" s="21"/>
      <c r="D108" s="21"/>
      <c r="E108" s="53" t="n">
        <v>0</v>
      </c>
      <c r="F108" s="65"/>
      <c r="G108" s="24" t="n">
        <v>0</v>
      </c>
      <c r="H108" s="24" t="n">
        <v>0</v>
      </c>
      <c r="I108" s="25" t="n">
        <f aca="false">SUM(G108:H108)</f>
        <v>0</v>
      </c>
      <c r="J108" s="56"/>
      <c r="K108" s="26"/>
      <c r="L108" s="26"/>
      <c r="M108" s="26"/>
      <c r="N108" s="26"/>
      <c r="O108" s="26"/>
      <c r="P108" s="26"/>
      <c r="Q108" s="26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</row>
    <row r="109" customFormat="false" ht="14.25" hidden="false" customHeight="true" outlineLevel="0" collapsed="false">
      <c r="A109" s="65"/>
      <c r="B109" s="37"/>
      <c r="C109" s="21"/>
      <c r="D109" s="21"/>
      <c r="E109" s="53" t="n">
        <v>0</v>
      </c>
      <c r="F109" s="65"/>
      <c r="G109" s="24" t="n">
        <v>0</v>
      </c>
      <c r="H109" s="24" t="n">
        <v>0</v>
      </c>
      <c r="I109" s="25" t="n">
        <f aca="false">SUM(G109:H109)</f>
        <v>0</v>
      </c>
      <c r="J109" s="56"/>
      <c r="K109" s="26"/>
      <c r="L109" s="26"/>
      <c r="M109" s="26"/>
      <c r="N109" s="26"/>
      <c r="O109" s="26"/>
      <c r="P109" s="26"/>
      <c r="Q109" s="26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</row>
    <row r="110" customFormat="false" ht="14.25" hidden="false" customHeight="true" outlineLevel="0" collapsed="false">
      <c r="A110" s="65"/>
      <c r="B110" s="37"/>
      <c r="C110" s="21"/>
      <c r="D110" s="21"/>
      <c r="E110" s="53" t="n">
        <v>0</v>
      </c>
      <c r="F110" s="65"/>
      <c r="G110" s="24" t="n">
        <v>0</v>
      </c>
      <c r="H110" s="24" t="n">
        <v>0</v>
      </c>
      <c r="I110" s="25" t="n">
        <f aca="false">SUM(G110:H110)</f>
        <v>0</v>
      </c>
      <c r="J110" s="56"/>
      <c r="K110" s="26"/>
      <c r="L110" s="26"/>
      <c r="M110" s="26"/>
      <c r="N110" s="26"/>
      <c r="O110" s="26"/>
      <c r="P110" s="26"/>
      <c r="Q110" s="26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</row>
    <row r="111" customFormat="false" ht="14.25" hidden="false" customHeight="true" outlineLevel="0" collapsed="false">
      <c r="A111" s="65"/>
      <c r="B111" s="37"/>
      <c r="C111" s="21"/>
      <c r="D111" s="21"/>
      <c r="E111" s="53" t="n">
        <v>0</v>
      </c>
      <c r="F111" s="65"/>
      <c r="G111" s="24" t="n">
        <v>0</v>
      </c>
      <c r="H111" s="24" t="n">
        <v>0</v>
      </c>
      <c r="I111" s="25" t="n">
        <f aca="false">SUM(G111:H111)</f>
        <v>0</v>
      </c>
      <c r="J111" s="56"/>
      <c r="K111" s="26"/>
      <c r="L111" s="26"/>
      <c r="M111" s="26"/>
      <c r="N111" s="26"/>
      <c r="O111" s="26"/>
      <c r="P111" s="26"/>
      <c r="Q111" s="26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</row>
    <row r="112" customFormat="false" ht="14.25" hidden="false" customHeight="true" outlineLevel="0" collapsed="false">
      <c r="A112" s="65"/>
      <c r="B112" s="37"/>
      <c r="C112" s="21"/>
      <c r="D112" s="21"/>
      <c r="E112" s="53" t="n">
        <v>0</v>
      </c>
      <c r="F112" s="65"/>
      <c r="G112" s="24" t="n">
        <v>0</v>
      </c>
      <c r="H112" s="24" t="n">
        <v>0</v>
      </c>
      <c r="I112" s="25" t="n">
        <f aca="false">SUM(G112:H112)</f>
        <v>0</v>
      </c>
      <c r="J112" s="56"/>
      <c r="K112" s="26"/>
      <c r="L112" s="26"/>
      <c r="M112" s="26"/>
      <c r="N112" s="26"/>
      <c r="O112" s="26"/>
      <c r="P112" s="26"/>
      <c r="Q112" s="26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</row>
    <row r="113" customFormat="false" ht="14.25" hidden="false" customHeight="true" outlineLevel="0" collapsed="false">
      <c r="A113" s="60" t="s">
        <v>229</v>
      </c>
      <c r="B113" s="60" t="s">
        <v>230</v>
      </c>
      <c r="C113" s="50" t="s">
        <v>231</v>
      </c>
      <c r="D113" s="50" t="s">
        <v>232</v>
      </c>
      <c r="E113" s="50" t="s">
        <v>233</v>
      </c>
      <c r="F113" s="67"/>
      <c r="G113" s="50" t="s">
        <v>234</v>
      </c>
      <c r="H113" s="50" t="s">
        <v>235</v>
      </c>
      <c r="I113" s="50" t="s">
        <v>236</v>
      </c>
      <c r="J113" s="56"/>
      <c r="K113" s="12"/>
      <c r="L113" s="12"/>
      <c r="M113" s="12"/>
      <c r="N113" s="12"/>
      <c r="O113" s="12"/>
      <c r="P113" s="12"/>
      <c r="Q113" s="12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</row>
    <row r="114" customFormat="false" ht="14.25" hidden="false" customHeight="true" outlineLevel="0" collapsed="false">
      <c r="A114" s="52" t="s">
        <v>237</v>
      </c>
      <c r="B114" s="68" t="s">
        <v>238</v>
      </c>
      <c r="C114" s="54" t="n">
        <f aca="false">SUMIFS($E$103:$E$112,$B$103:$B$112,"FDA",$D$103:$D$112,"&lt;&gt;VAGO")</f>
        <v>0</v>
      </c>
      <c r="D114" s="54" t="n">
        <f aca="false">SUMIFS($E$103:$E$112,$B$103:$B$112,"FDA",$D$103:$D$112,"VAGO")</f>
        <v>0</v>
      </c>
      <c r="E114" s="54" t="n">
        <f aca="false">C114+D114</f>
        <v>0</v>
      </c>
      <c r="F114" s="55"/>
      <c r="G114" s="25" t="n">
        <f aca="false">SUMIF($B$103:$B$112,"FDA",$G$103:$G$112)</f>
        <v>0</v>
      </c>
      <c r="H114" s="25" t="n">
        <f aca="false">SUMIF($B$103:$B$112,"FDA",$H$103:$H$112)</f>
        <v>0</v>
      </c>
      <c r="I114" s="25" t="n">
        <f aca="false">SUMIF($B$103:$B$112,"FDA",$I$103:$I$112)</f>
        <v>0</v>
      </c>
      <c r="J114" s="26"/>
      <c r="K114" s="12"/>
      <c r="L114" s="26"/>
      <c r="M114" s="26"/>
      <c r="N114" s="26"/>
      <c r="O114" s="26"/>
      <c r="P114" s="26"/>
      <c r="Q114" s="26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</row>
    <row r="115" customFormat="false" ht="14.25" hidden="false" customHeight="true" outlineLevel="0" collapsed="false">
      <c r="A115" s="52" t="s">
        <v>239</v>
      </c>
      <c r="B115" s="68" t="s">
        <v>240</v>
      </c>
      <c r="C115" s="54" t="n">
        <f aca="false">SUMIFS($E$103:$E$112,$B$103:$B$112,"FDA-1",$D$103:$D$112,"&lt;&gt;VAGO")</f>
        <v>0</v>
      </c>
      <c r="D115" s="54" t="n">
        <f aca="false">SUMIFS($E$103:$E$112,$B$103:$B$112,"FDA-1",$D$103:$D$112,"VAGO")</f>
        <v>0</v>
      </c>
      <c r="E115" s="54" t="n">
        <f aca="false">C115+D115</f>
        <v>0</v>
      </c>
      <c r="F115" s="55"/>
      <c r="G115" s="25" t="n">
        <f aca="false">SUMIF($B$103:$B$112,"FDA-1",$G$103:$G$112)</f>
        <v>0</v>
      </c>
      <c r="H115" s="25" t="n">
        <f aca="false">SUMIF($B$103:$B$112,"FDA-1",$H$103:$H$112)</f>
        <v>0</v>
      </c>
      <c r="I115" s="25" t="n">
        <f aca="false">SUMIF($B$103:$B$112,"FDA-1",$I$103:$I$112)</f>
        <v>0</v>
      </c>
      <c r="J115" s="26"/>
      <c r="K115" s="12"/>
      <c r="L115" s="26"/>
      <c r="M115" s="26"/>
      <c r="N115" s="26"/>
      <c r="O115" s="26"/>
      <c r="P115" s="26"/>
      <c r="Q115" s="26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</row>
    <row r="116" customFormat="false" ht="14.25" hidden="false" customHeight="true" outlineLevel="0" collapsed="false">
      <c r="A116" s="52" t="s">
        <v>241</v>
      </c>
      <c r="B116" s="68" t="s">
        <v>242</v>
      </c>
      <c r="C116" s="54" t="n">
        <f aca="false">SUMIFS($E$103:$E$112,$B$103:$B$112,"FDA-2",$D$103:$D$112,"&lt;&gt;VAGO")</f>
        <v>0</v>
      </c>
      <c r="D116" s="54" t="n">
        <f aca="false">SUMIFS($E$103:$E$112,$B$103:$B$112,"FDA-2",$D$103:$D$112,"VAGO")</f>
        <v>0</v>
      </c>
      <c r="E116" s="54" t="n">
        <f aca="false">C116+D116</f>
        <v>0</v>
      </c>
      <c r="F116" s="57"/>
      <c r="G116" s="25" t="n">
        <f aca="false">SUMIF($B$103:$B$112,"FDA-2",$G$103:$G$112)</f>
        <v>0</v>
      </c>
      <c r="H116" s="25" t="n">
        <f aca="false">SUMIF($B$103:$B$112,"FDA-2",$H$103:$H$112)</f>
        <v>0</v>
      </c>
      <c r="I116" s="25" t="n">
        <f aca="false">SUMIF($B$103:$B$112,"FDA-2",$I$103:$I$112)</f>
        <v>0</v>
      </c>
      <c r="J116" s="26"/>
      <c r="K116" s="12"/>
      <c r="L116" s="26"/>
      <c r="M116" s="26"/>
      <c r="N116" s="26"/>
      <c r="O116" s="26"/>
      <c r="P116" s="26"/>
      <c r="Q116" s="26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</row>
    <row r="117" customFormat="false" ht="14.25" hidden="false" customHeight="true" outlineLevel="0" collapsed="false">
      <c r="A117" s="52" t="s">
        <v>243</v>
      </c>
      <c r="B117" s="68" t="s">
        <v>244</v>
      </c>
      <c r="C117" s="54" t="n">
        <f aca="false">SUMIFS($E$103:$E$112,$B$103:$B$112,"FDA-3",$D$103:$D$112,"&lt;&gt;VAGO")</f>
        <v>0</v>
      </c>
      <c r="D117" s="54" t="n">
        <f aca="false">SUMIFS($E$103:$E$112,$B$103:$B$112,"FDA-3",$D$103:$D$112,"VAGO")</f>
        <v>0</v>
      </c>
      <c r="E117" s="54" t="n">
        <f aca="false">C117+D117</f>
        <v>0</v>
      </c>
      <c r="F117" s="59"/>
      <c r="G117" s="25" t="n">
        <f aca="false">SUMIF($B$103:$B$112,"FDA-3",$G$103:$G$112)</f>
        <v>0</v>
      </c>
      <c r="H117" s="25" t="n">
        <f aca="false">SUMIF($B$103:$B$112,"FDA-3",$H$103:$H$112)</f>
        <v>0</v>
      </c>
      <c r="I117" s="25" t="n">
        <f aca="false">SUMIF($B$103:$B$112,"FDA-3",$I$103:$I$112)</f>
        <v>0</v>
      </c>
      <c r="J117" s="26"/>
      <c r="K117" s="12"/>
      <c r="L117" s="26"/>
      <c r="M117" s="26"/>
      <c r="N117" s="26"/>
      <c r="O117" s="26"/>
      <c r="P117" s="26"/>
      <c r="Q117" s="26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</row>
    <row r="118" customFormat="false" ht="14.25" hidden="false" customHeight="true" outlineLevel="0" collapsed="false">
      <c r="A118" s="52" t="s">
        <v>245</v>
      </c>
      <c r="B118" s="68" t="s">
        <v>246</v>
      </c>
      <c r="C118" s="54" t="n">
        <f aca="false">SUMIFS($E$103:$E$112,$B$103:$B$112,"FDA-4",$D$103:$D$112,"&lt;&gt;VAGO")</f>
        <v>0</v>
      </c>
      <c r="D118" s="54" t="n">
        <f aca="false">SUMIFS($E$103:$E$112,$B$103:$B$112,"FDA-4",$D$103:$D$112,"VAGO")</f>
        <v>0</v>
      </c>
      <c r="E118" s="54" t="n">
        <f aca="false">C118+D118</f>
        <v>0</v>
      </c>
      <c r="F118" s="57"/>
      <c r="G118" s="25" t="n">
        <f aca="false">SUMIF($B$103:$B$112,"FDA-4",$G$103:$G$112)</f>
        <v>0</v>
      </c>
      <c r="H118" s="25" t="n">
        <f aca="false">SUMIF($B$103:$B$112,"FDA-4",$H$103:$H$112)</f>
        <v>0</v>
      </c>
      <c r="I118" s="25" t="n">
        <f aca="false">SUMIF($B$103:$B$112,"FDA-4",$I$103:$I$112)</f>
        <v>0</v>
      </c>
      <c r="J118" s="26"/>
      <c r="K118" s="12"/>
      <c r="L118" s="26"/>
      <c r="M118" s="26"/>
      <c r="N118" s="26"/>
      <c r="O118" s="26"/>
      <c r="P118" s="26"/>
      <c r="Q118" s="26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</row>
    <row r="119" customFormat="false" ht="14.25" hidden="false" customHeight="true" outlineLevel="0" collapsed="false">
      <c r="A119" s="60" t="s">
        <v>247</v>
      </c>
      <c r="B119" s="67"/>
      <c r="C119" s="50" t="n">
        <f aca="false">SUM(C115:C118)</f>
        <v>0</v>
      </c>
      <c r="D119" s="50" t="n">
        <f aca="false">SUM(D115:D118)</f>
        <v>0</v>
      </c>
      <c r="E119" s="50" t="n">
        <f aca="false">SUM(E115:E118)</f>
        <v>0</v>
      </c>
      <c r="F119" s="67"/>
      <c r="G119" s="69" t="n">
        <f aca="false">SUM(G114:G118)</f>
        <v>0</v>
      </c>
      <c r="H119" s="69" t="n">
        <f aca="false">SUM(H114:H118)</f>
        <v>0</v>
      </c>
      <c r="I119" s="69" t="n">
        <f aca="false">SUM(I114:I118)</f>
        <v>0</v>
      </c>
      <c r="J119" s="26"/>
      <c r="K119" s="12"/>
      <c r="L119" s="26"/>
      <c r="M119" s="26"/>
      <c r="N119" s="26"/>
      <c r="O119" s="26"/>
      <c r="P119" s="26"/>
      <c r="Q119" s="26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</row>
    <row r="120" customFormat="false" ht="45" hidden="false" customHeight="true" outlineLevel="0" collapsed="false">
      <c r="A120" s="63"/>
      <c r="B120" s="63"/>
      <c r="C120" s="63"/>
      <c r="D120" s="63"/>
      <c r="E120" s="63"/>
      <c r="F120" s="63"/>
      <c r="G120" s="63"/>
      <c r="H120" s="63"/>
      <c r="I120" s="12"/>
      <c r="J120" s="26"/>
      <c r="K120" s="12"/>
      <c r="L120" s="26"/>
      <c r="M120" s="26"/>
      <c r="N120" s="26"/>
      <c r="O120" s="26"/>
      <c r="P120" s="26"/>
      <c r="Q120" s="26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</row>
    <row r="121" customFormat="false" ht="15" hidden="false" customHeight="true" outlineLevel="0" collapsed="false">
      <c r="A121" s="11" t="s">
        <v>248</v>
      </c>
      <c r="B121" s="11"/>
      <c r="C121" s="11"/>
      <c r="D121" s="11"/>
      <c r="E121" s="11"/>
      <c r="F121" s="11"/>
      <c r="G121" s="11"/>
      <c r="H121" s="11"/>
      <c r="I121" s="11"/>
      <c r="J121" s="26"/>
      <c r="K121" s="12"/>
      <c r="L121" s="26"/>
      <c r="M121" s="26"/>
      <c r="N121" s="26"/>
      <c r="O121" s="26"/>
      <c r="P121" s="26"/>
      <c r="Q121" s="26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</row>
    <row r="122" customFormat="false" ht="14.25" hidden="false" customHeight="true" outlineLevel="0" collapsed="false">
      <c r="A122" s="70" t="s">
        <v>249</v>
      </c>
      <c r="B122" s="11" t="s">
        <v>250</v>
      </c>
      <c r="C122" s="11" t="s">
        <v>251</v>
      </c>
      <c r="D122" s="11" t="s">
        <v>252</v>
      </c>
      <c r="E122" s="11" t="s">
        <v>253</v>
      </c>
      <c r="F122" s="11" t="s">
        <v>254</v>
      </c>
      <c r="G122" s="11" t="s">
        <v>255</v>
      </c>
      <c r="H122" s="11" t="s">
        <v>256</v>
      </c>
      <c r="I122" s="11" t="s">
        <v>257</v>
      </c>
      <c r="J122" s="12"/>
      <c r="K122" s="12"/>
      <c r="L122" s="12"/>
      <c r="M122" s="12"/>
      <c r="N122" s="12"/>
      <c r="O122" s="12"/>
      <c r="P122" s="12"/>
      <c r="Q122" s="12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D122" s="19"/>
    </row>
    <row r="123" customFormat="false" ht="14.25" hidden="false" customHeight="true" outlineLevel="0" collapsed="false">
      <c r="A123" s="71"/>
      <c r="B123" s="72"/>
      <c r="C123" s="72"/>
      <c r="D123" s="21"/>
      <c r="E123" s="53" t="n">
        <v>0</v>
      </c>
      <c r="F123" s="71"/>
      <c r="G123" s="24" t="n">
        <v>0</v>
      </c>
      <c r="H123" s="24" t="n">
        <v>0</v>
      </c>
      <c r="I123" s="25" t="n">
        <f aca="false">SUM(G123:H123)</f>
        <v>0</v>
      </c>
      <c r="J123" s="26"/>
      <c r="K123" s="26"/>
      <c r="L123" s="26"/>
      <c r="M123" s="26"/>
      <c r="N123" s="26"/>
      <c r="O123" s="26"/>
      <c r="P123" s="26"/>
      <c r="Q123" s="26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</row>
    <row r="124" customFormat="false" ht="14.25" hidden="false" customHeight="true" outlineLevel="0" collapsed="false">
      <c r="A124" s="65"/>
      <c r="B124" s="72"/>
      <c r="C124" s="21"/>
      <c r="D124" s="21"/>
      <c r="E124" s="53" t="n">
        <v>0</v>
      </c>
      <c r="F124" s="65"/>
      <c r="G124" s="24" t="n">
        <v>0</v>
      </c>
      <c r="H124" s="24" t="n">
        <v>0</v>
      </c>
      <c r="I124" s="25" t="n">
        <f aca="false">SUM(G124:H124)</f>
        <v>0</v>
      </c>
      <c r="J124" s="26"/>
      <c r="K124" s="26"/>
      <c r="L124" s="26"/>
      <c r="M124" s="26"/>
      <c r="N124" s="26"/>
      <c r="O124" s="26"/>
      <c r="P124" s="26"/>
      <c r="Q124" s="26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</row>
    <row r="125" customFormat="false" ht="14.25" hidden="false" customHeight="true" outlineLevel="0" collapsed="false">
      <c r="A125" s="65"/>
      <c r="B125" s="72"/>
      <c r="C125" s="21"/>
      <c r="D125" s="21"/>
      <c r="E125" s="53" t="n">
        <v>0</v>
      </c>
      <c r="F125" s="66"/>
      <c r="G125" s="24" t="n">
        <v>0</v>
      </c>
      <c r="H125" s="24" t="n">
        <v>0</v>
      </c>
      <c r="I125" s="25" t="n">
        <f aca="false">SUM(G125:H125)</f>
        <v>0</v>
      </c>
      <c r="J125" s="26"/>
      <c r="K125" s="26"/>
      <c r="L125" s="26"/>
      <c r="M125" s="26"/>
      <c r="N125" s="26"/>
      <c r="O125" s="26"/>
      <c r="P125" s="26"/>
      <c r="Q125" s="26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</row>
    <row r="126" customFormat="false" ht="14.25" hidden="false" customHeight="true" outlineLevel="0" collapsed="false">
      <c r="A126" s="71"/>
      <c r="B126" s="72"/>
      <c r="C126" s="21"/>
      <c r="D126" s="21"/>
      <c r="E126" s="53" t="n">
        <v>0</v>
      </c>
      <c r="F126" s="65"/>
      <c r="G126" s="24" t="n">
        <v>0</v>
      </c>
      <c r="H126" s="24" t="n">
        <v>0</v>
      </c>
      <c r="I126" s="25" t="n">
        <f aca="false">SUM(G126:H126)</f>
        <v>0</v>
      </c>
      <c r="J126" s="26"/>
      <c r="K126" s="26"/>
      <c r="L126" s="26"/>
      <c r="M126" s="26"/>
      <c r="N126" s="26"/>
      <c r="O126" s="26"/>
      <c r="P126" s="26"/>
      <c r="Q126" s="26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</row>
    <row r="127" customFormat="false" ht="14.25" hidden="false" customHeight="true" outlineLevel="0" collapsed="false">
      <c r="A127" s="71"/>
      <c r="B127" s="72"/>
      <c r="C127" s="72"/>
      <c r="D127" s="21"/>
      <c r="E127" s="53" t="n">
        <v>0</v>
      </c>
      <c r="F127" s="71"/>
      <c r="G127" s="24" t="n">
        <v>0</v>
      </c>
      <c r="H127" s="24" t="n">
        <v>0</v>
      </c>
      <c r="I127" s="25" t="n">
        <f aca="false">SUM(G127:H127)</f>
        <v>0</v>
      </c>
      <c r="J127" s="26"/>
      <c r="K127" s="26"/>
      <c r="L127" s="26"/>
      <c r="M127" s="26"/>
      <c r="N127" s="26"/>
      <c r="O127" s="26"/>
      <c r="P127" s="26"/>
      <c r="Q127" s="26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</row>
    <row r="128" customFormat="false" ht="14.25" hidden="false" customHeight="true" outlineLevel="0" collapsed="false">
      <c r="A128" s="71"/>
      <c r="B128" s="72"/>
      <c r="C128" s="72"/>
      <c r="D128" s="21"/>
      <c r="E128" s="53" t="n">
        <v>0</v>
      </c>
      <c r="F128" s="71"/>
      <c r="G128" s="24" t="n">
        <v>0</v>
      </c>
      <c r="H128" s="24" t="n">
        <v>0</v>
      </c>
      <c r="I128" s="25" t="n">
        <f aca="false">SUM(G128:H128)</f>
        <v>0</v>
      </c>
      <c r="J128" s="26"/>
      <c r="K128" s="26"/>
      <c r="L128" s="26"/>
      <c r="M128" s="26"/>
      <c r="N128" s="26"/>
      <c r="O128" s="26"/>
      <c r="P128" s="26"/>
      <c r="Q128" s="26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</row>
    <row r="129" customFormat="false" ht="14.25" hidden="false" customHeight="true" outlineLevel="0" collapsed="false">
      <c r="A129" s="71"/>
      <c r="B129" s="72"/>
      <c r="C129" s="72"/>
      <c r="D129" s="21"/>
      <c r="E129" s="53" t="n">
        <v>0</v>
      </c>
      <c r="F129" s="71"/>
      <c r="G129" s="24" t="n">
        <v>0</v>
      </c>
      <c r="H129" s="24" t="n">
        <v>0</v>
      </c>
      <c r="I129" s="25" t="n">
        <f aca="false">SUM(G129:H129)</f>
        <v>0</v>
      </c>
      <c r="J129" s="26"/>
      <c r="K129" s="26"/>
      <c r="L129" s="26"/>
      <c r="M129" s="26"/>
      <c r="N129" s="26"/>
      <c r="O129" s="26"/>
      <c r="P129" s="26"/>
      <c r="Q129" s="26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</row>
    <row r="130" customFormat="false" ht="14.25" hidden="false" customHeight="true" outlineLevel="0" collapsed="false">
      <c r="A130" s="71"/>
      <c r="B130" s="72"/>
      <c r="C130" s="72"/>
      <c r="D130" s="21"/>
      <c r="E130" s="53" t="n">
        <v>0</v>
      </c>
      <c r="F130" s="71"/>
      <c r="G130" s="24" t="n">
        <v>0</v>
      </c>
      <c r="H130" s="24" t="n">
        <v>0</v>
      </c>
      <c r="I130" s="25" t="n">
        <f aca="false">SUM(G130:H130)</f>
        <v>0</v>
      </c>
      <c r="J130" s="26"/>
      <c r="K130" s="26"/>
      <c r="L130" s="26"/>
      <c r="M130" s="26"/>
      <c r="N130" s="26"/>
      <c r="O130" s="26"/>
      <c r="P130" s="26"/>
      <c r="Q130" s="26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</row>
    <row r="131" customFormat="false" ht="14.25" hidden="false" customHeight="true" outlineLevel="0" collapsed="false">
      <c r="A131" s="71"/>
      <c r="B131" s="72"/>
      <c r="C131" s="72"/>
      <c r="D131" s="21"/>
      <c r="E131" s="53" t="n">
        <v>0</v>
      </c>
      <c r="F131" s="71"/>
      <c r="G131" s="24" t="n">
        <v>0</v>
      </c>
      <c r="H131" s="24" t="n">
        <v>0</v>
      </c>
      <c r="I131" s="25" t="n">
        <f aca="false">SUM(G131:H131)</f>
        <v>0</v>
      </c>
      <c r="J131" s="26"/>
      <c r="K131" s="26"/>
      <c r="L131" s="26"/>
      <c r="M131" s="26"/>
      <c r="N131" s="26"/>
      <c r="O131" s="26"/>
      <c r="P131" s="26"/>
      <c r="Q131" s="26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</row>
    <row r="132" customFormat="false" ht="14.25" hidden="false" customHeight="true" outlineLevel="0" collapsed="false">
      <c r="A132" s="71"/>
      <c r="B132" s="72"/>
      <c r="C132" s="72"/>
      <c r="D132" s="21"/>
      <c r="E132" s="53" t="n">
        <v>0</v>
      </c>
      <c r="F132" s="71"/>
      <c r="G132" s="24" t="n">
        <v>0</v>
      </c>
      <c r="H132" s="24" t="n">
        <v>0</v>
      </c>
      <c r="I132" s="25" t="n">
        <f aca="false">SUM(G132:H132)</f>
        <v>0</v>
      </c>
      <c r="J132" s="26"/>
      <c r="K132" s="26"/>
      <c r="L132" s="26"/>
      <c r="M132" s="26"/>
      <c r="N132" s="26"/>
      <c r="O132" s="26"/>
      <c r="P132" s="26"/>
      <c r="Q132" s="26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</row>
    <row r="133" customFormat="false" ht="14.25" hidden="false" customHeight="true" outlineLevel="0" collapsed="false">
      <c r="A133" s="60" t="s">
        <v>258</v>
      </c>
      <c r="B133" s="60" t="s">
        <v>259</v>
      </c>
      <c r="C133" s="50" t="s">
        <v>260</v>
      </c>
      <c r="D133" s="50" t="s">
        <v>261</v>
      </c>
      <c r="E133" s="50" t="s">
        <v>262</v>
      </c>
      <c r="F133" s="67"/>
      <c r="G133" s="50" t="s">
        <v>263</v>
      </c>
      <c r="H133" s="50" t="s">
        <v>264</v>
      </c>
      <c r="I133" s="50" t="s">
        <v>265</v>
      </c>
      <c r="J133" s="26"/>
      <c r="K133" s="26"/>
      <c r="L133" s="26"/>
      <c r="M133" s="26"/>
      <c r="N133" s="26"/>
      <c r="O133" s="26"/>
      <c r="P133" s="26"/>
      <c r="Q133" s="26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</row>
    <row r="134" customFormat="false" ht="14.25" hidden="false" customHeight="true" outlineLevel="0" collapsed="false">
      <c r="A134" s="52" t="s">
        <v>266</v>
      </c>
      <c r="B134" s="68" t="s">
        <v>267</v>
      </c>
      <c r="C134" s="54" t="n">
        <f aca="false">SUMIFS($E$123:$E$132,$B$123:$B$132,"FGS-1",$D$123:$D$132,"&lt;&gt;VAGO")</f>
        <v>0</v>
      </c>
      <c r="D134" s="54" t="n">
        <f aca="false">SUMIFS($E$123:$E$132,$B$123:$B$132,"FGS-1",$D$123:$D$132,"VAGO")</f>
        <v>0</v>
      </c>
      <c r="E134" s="54" t="n">
        <f aca="false">C134+D134</f>
        <v>0</v>
      </c>
      <c r="F134" s="55"/>
      <c r="G134" s="25" t="n">
        <f aca="false">SUMIF($B$123:$B$132,"FGS-1",$G$123:$G$132)</f>
        <v>0</v>
      </c>
      <c r="H134" s="25" t="n">
        <f aca="false">SUMIF($B$123:$B$132,"FGS-1",$G$123:$G$132)</f>
        <v>0</v>
      </c>
      <c r="I134" s="25" t="n">
        <f aca="false">SUMIF($B$123:$B$132,"FGS-1",$G$123:$G$132)</f>
        <v>0</v>
      </c>
      <c r="J134" s="26"/>
      <c r="K134" s="26"/>
      <c r="L134" s="26"/>
      <c r="M134" s="26"/>
      <c r="N134" s="26"/>
      <c r="O134" s="26"/>
      <c r="P134" s="26"/>
      <c r="Q134" s="26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  <c r="AD134" s="19"/>
    </row>
    <row r="135" customFormat="false" ht="14.25" hidden="false" customHeight="true" outlineLevel="0" collapsed="false">
      <c r="A135" s="52" t="s">
        <v>268</v>
      </c>
      <c r="B135" s="68" t="s">
        <v>269</v>
      </c>
      <c r="C135" s="54" t="n">
        <f aca="false">SUMIFS($E$123:$E$132,$B$123:$B$132,"FGS-2",$D$123:$D$132,"&lt;&gt;VAGO")</f>
        <v>0</v>
      </c>
      <c r="D135" s="54" t="n">
        <f aca="false">SUMIFS($E$123:$E$132,$B$123:$B$132,"FGS-2",$D$123:$D$132,"VAGO")</f>
        <v>0</v>
      </c>
      <c r="E135" s="54" t="n">
        <f aca="false">C135+D135</f>
        <v>0</v>
      </c>
      <c r="F135" s="57"/>
      <c r="G135" s="25" t="n">
        <f aca="false">SUMIF($B$123:$B$132,"FGS-2",$G$123:$G$132)</f>
        <v>0</v>
      </c>
      <c r="H135" s="25" t="n">
        <f aca="false">SUMIF($B$123:$B$132,"FGS-2",$G$123:$G$132)</f>
        <v>0</v>
      </c>
      <c r="I135" s="25" t="n">
        <f aca="false">SUMIF($B$123:$B$132,"FGS-2",$G$123:$G$132)</f>
        <v>0</v>
      </c>
      <c r="J135" s="26"/>
      <c r="K135" s="26"/>
      <c r="L135" s="26"/>
      <c r="M135" s="26"/>
      <c r="N135" s="26"/>
      <c r="O135" s="26"/>
      <c r="P135" s="26"/>
      <c r="Q135" s="26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</row>
    <row r="136" customFormat="false" ht="14.25" hidden="false" customHeight="true" outlineLevel="0" collapsed="false">
      <c r="A136" s="52" t="s">
        <v>270</v>
      </c>
      <c r="B136" s="68" t="s">
        <v>271</v>
      </c>
      <c r="C136" s="54" t="n">
        <f aca="false">SUMIFS($E$123:$E$132,$B$123:$B$132,"FGS-3",$D$123:$D$132,"&lt;&gt;VAGO")</f>
        <v>0</v>
      </c>
      <c r="D136" s="54" t="n">
        <f aca="false">SUMIFS($E$123:$E$132,$B$123:$B$132,"FGS-3",$D$123:$D$132,"VAGO")</f>
        <v>0</v>
      </c>
      <c r="E136" s="54" t="n">
        <f aca="false">C136+D136</f>
        <v>0</v>
      </c>
      <c r="F136" s="57"/>
      <c r="G136" s="25" t="n">
        <f aca="false">SUMIF($B$123:$B$132,"FGS-3",$G$123:$G$132)</f>
        <v>0</v>
      </c>
      <c r="H136" s="25" t="n">
        <f aca="false">SUMIF($B$123:$B$132,"FGS-3",$G$123:$G$132)</f>
        <v>0</v>
      </c>
      <c r="I136" s="25" t="n">
        <f aca="false">SUMIF($B$123:$B$132,"FGS-3",$G$123:$G$132)</f>
        <v>0</v>
      </c>
      <c r="J136" s="26"/>
      <c r="K136" s="26"/>
      <c r="L136" s="26"/>
      <c r="M136" s="26"/>
      <c r="N136" s="26"/>
      <c r="O136" s="26"/>
      <c r="P136" s="26"/>
      <c r="Q136" s="26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</row>
    <row r="137" customFormat="false" ht="14.25" hidden="false" customHeight="true" outlineLevel="0" collapsed="false">
      <c r="A137" s="58" t="s">
        <v>272</v>
      </c>
      <c r="B137" s="73" t="s">
        <v>273</v>
      </c>
      <c r="C137" s="54" t="n">
        <f aca="false">SUMIFS($E$123:$E$132,$B$123:$B$132,"FGA-1",$D$123:$D$132,"&lt;&gt;VAGO")</f>
        <v>0</v>
      </c>
      <c r="D137" s="54" t="n">
        <f aca="false">SUMIFS($E$123:$E$132,$B$123:$B$132,"FGA-1",$D$123:$D$132,"VAGO")</f>
        <v>0</v>
      </c>
      <c r="E137" s="54" t="n">
        <f aca="false">C137+D137</f>
        <v>0</v>
      </c>
      <c r="F137" s="59"/>
      <c r="G137" s="25" t="n">
        <f aca="false">SUMIF($B$123:$B$132,"FGA-1",$G$123:$G$132)</f>
        <v>0</v>
      </c>
      <c r="H137" s="25" t="n">
        <f aca="false">SUMIF($B$123:$B$132,"FGA-1",$G$123:$G$132)</f>
        <v>0</v>
      </c>
      <c r="I137" s="25" t="n">
        <f aca="false">SUMIF($B$123:$B$132,"FGA-1",$G$123:$G$132)</f>
        <v>0</v>
      </c>
      <c r="J137" s="26"/>
      <c r="K137" s="26"/>
      <c r="L137" s="26"/>
      <c r="M137" s="26"/>
      <c r="N137" s="26"/>
      <c r="O137" s="26"/>
      <c r="P137" s="26"/>
      <c r="Q137" s="26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19"/>
    </row>
    <row r="138" customFormat="false" ht="14.25" hidden="false" customHeight="true" outlineLevel="0" collapsed="false">
      <c r="A138" s="52" t="s">
        <v>274</v>
      </c>
      <c r="B138" s="68" t="s">
        <v>275</v>
      </c>
      <c r="C138" s="54" t="n">
        <f aca="false">SUMIFS($E$123:$E$132,$B$123:$B$132,"FGA-2",$D$123:$D$132,"&lt;&gt;VAGO")</f>
        <v>0</v>
      </c>
      <c r="D138" s="54" t="n">
        <f aca="false">SUMIFS($E$123:$E$132,$B$123:$B$132,"FGA-2",$D$123:$D$132,"VAGO")</f>
        <v>0</v>
      </c>
      <c r="E138" s="54" t="n">
        <f aca="false">C138+D138</f>
        <v>0</v>
      </c>
      <c r="F138" s="59"/>
      <c r="G138" s="25" t="n">
        <f aca="false">SUMIF($B$123:$B$132,"FGA-2",$G$123:$G$132)</f>
        <v>0</v>
      </c>
      <c r="H138" s="25" t="n">
        <f aca="false">SUMIF($B$123:$B$132,"FGA-2",$G$123:$G$132)</f>
        <v>0</v>
      </c>
      <c r="I138" s="25" t="n">
        <f aca="false">SUMIF($B$123:$B$132,"FGA-2",$G$123:$G$132)</f>
        <v>0</v>
      </c>
      <c r="J138" s="26"/>
      <c r="K138" s="26"/>
      <c r="L138" s="26"/>
      <c r="M138" s="26"/>
      <c r="N138" s="26"/>
      <c r="O138" s="26"/>
      <c r="P138" s="26"/>
      <c r="Q138" s="26"/>
      <c r="R138" s="19"/>
      <c r="S138" s="19"/>
      <c r="T138" s="19"/>
      <c r="U138" s="19"/>
      <c r="V138" s="19"/>
      <c r="W138" s="19"/>
      <c r="X138" s="19"/>
      <c r="Y138" s="19"/>
      <c r="Z138" s="19"/>
      <c r="AA138" s="19"/>
      <c r="AB138" s="19"/>
      <c r="AC138" s="19"/>
      <c r="AD138" s="19"/>
    </row>
    <row r="139" customFormat="false" ht="14.25" hidden="false" customHeight="true" outlineLevel="0" collapsed="false">
      <c r="A139" s="52" t="s">
        <v>276</v>
      </c>
      <c r="B139" s="68" t="s">
        <v>277</v>
      </c>
      <c r="C139" s="54" t="n">
        <f aca="false">SUMIFS($E$123:$E$132,$B$123:$B$132,"FGA-3",$D$123:$D$132,"&lt;&gt;VAGO")</f>
        <v>0</v>
      </c>
      <c r="D139" s="54" t="n">
        <f aca="false">SUMIFS($E$123:$E$132,$B$123:$B$132,"FGA-3",$D$123:$D$132,"VAGO")</f>
        <v>0</v>
      </c>
      <c r="E139" s="54" t="n">
        <f aca="false">C139+D139</f>
        <v>0</v>
      </c>
      <c r="F139" s="57"/>
      <c r="G139" s="25" t="n">
        <f aca="false">SUMIF($B$123:$B$132,"FGA-3",$G$123:$G$132)</f>
        <v>0</v>
      </c>
      <c r="H139" s="25" t="n">
        <f aca="false">SUMIF($B$123:$B$132,"FGA-3",$G$123:$G$132)</f>
        <v>0</v>
      </c>
      <c r="I139" s="25" t="n">
        <f aca="false">SUMIF($B$123:$B$132,"FGA-3",$G$123:$G$132)</f>
        <v>0</v>
      </c>
      <c r="J139" s="26"/>
      <c r="K139" s="26"/>
      <c r="L139" s="26"/>
      <c r="M139" s="26"/>
      <c r="N139" s="26"/>
      <c r="O139" s="26"/>
      <c r="P139" s="26"/>
      <c r="Q139" s="26"/>
      <c r="R139" s="28"/>
      <c r="S139" s="28"/>
      <c r="T139" s="28"/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</row>
    <row r="140" customFormat="false" ht="14.25" hidden="false" customHeight="true" outlineLevel="0" collapsed="false">
      <c r="A140" s="60" t="s">
        <v>278</v>
      </c>
      <c r="B140" s="67"/>
      <c r="C140" s="50" t="n">
        <f aca="false">SUM(C134:C139)</f>
        <v>0</v>
      </c>
      <c r="D140" s="50" t="n">
        <f aca="false">SUM(D134:D139)</f>
        <v>0</v>
      </c>
      <c r="E140" s="50" t="n">
        <f aca="false">SUM(E134:E139)</f>
        <v>0</v>
      </c>
      <c r="F140" s="67"/>
      <c r="G140" s="69" t="n">
        <f aca="false">SUM(G134:G139)</f>
        <v>0</v>
      </c>
      <c r="H140" s="69" t="n">
        <f aca="false">SUM(H134:H139)</f>
        <v>0</v>
      </c>
      <c r="I140" s="69" t="n">
        <f aca="false">SUM(I134:I139)</f>
        <v>0</v>
      </c>
      <c r="J140" s="26"/>
      <c r="K140" s="26"/>
      <c r="L140" s="26"/>
      <c r="M140" s="26"/>
      <c r="N140" s="26"/>
      <c r="O140" s="26"/>
      <c r="P140" s="26"/>
      <c r="Q140" s="26"/>
      <c r="R140" s="28"/>
      <c r="S140" s="28"/>
      <c r="T140" s="28"/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</row>
    <row r="141" customFormat="false" ht="33" hidden="false" customHeight="true" outlineLevel="0" collapsed="false">
      <c r="A141" s="56"/>
      <c r="B141" s="56"/>
      <c r="C141" s="56"/>
      <c r="D141" s="56"/>
      <c r="E141" s="56"/>
      <c r="F141" s="56"/>
      <c r="G141" s="56"/>
      <c r="H141" s="56"/>
      <c r="I141" s="64"/>
      <c r="J141" s="64"/>
      <c r="K141" s="12"/>
      <c r="L141" s="64"/>
      <c r="M141" s="64"/>
      <c r="N141" s="64"/>
      <c r="O141" s="64"/>
      <c r="P141" s="64"/>
      <c r="Q141" s="64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</row>
    <row r="142" customFormat="false" ht="14.25" hidden="false" customHeight="true" outlineLevel="0" collapsed="false">
      <c r="A142" s="60"/>
      <c r="B142" s="60"/>
      <c r="C142" s="50" t="s">
        <v>279</v>
      </c>
      <c r="D142" s="50" t="s">
        <v>280</v>
      </c>
      <c r="E142" s="50" t="s">
        <v>281</v>
      </c>
      <c r="F142" s="61"/>
      <c r="G142" s="50" t="s">
        <v>282</v>
      </c>
      <c r="H142" s="50" t="s">
        <v>283</v>
      </c>
      <c r="I142" s="50" t="s">
        <v>284</v>
      </c>
      <c r="J142" s="64"/>
      <c r="K142" s="12"/>
      <c r="L142" s="64"/>
      <c r="M142" s="64"/>
      <c r="N142" s="64"/>
      <c r="O142" s="64"/>
      <c r="P142" s="64"/>
      <c r="Q142" s="64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</row>
    <row r="143" customFormat="false" ht="14.25" hidden="false" customHeight="true" outlineLevel="0" collapsed="false">
      <c r="A143" s="60" t="s">
        <v>285</v>
      </c>
      <c r="B143" s="61"/>
      <c r="C143" s="50" t="n">
        <f aca="false">SUM(C99+C119+C140)</f>
        <v>71</v>
      </c>
      <c r="D143" s="50" t="n">
        <f aca="false">SUM(D99+D119+D140)</f>
        <v>9</v>
      </c>
      <c r="E143" s="50" t="n">
        <f aca="false">SUM(E99+E119+E140)</f>
        <v>80</v>
      </c>
      <c r="F143" s="61"/>
      <c r="G143" s="69" t="n">
        <f aca="false">SUM(H99+G119+G140)</f>
        <v>66915.27</v>
      </c>
      <c r="H143" s="69" t="n">
        <f aca="false">SUM(I99+H119+H140)</f>
        <v>305314.6</v>
      </c>
      <c r="I143" s="69" t="n">
        <f aca="false">SUM(J99+I119+I140)</f>
        <v>372229.87</v>
      </c>
      <c r="J143" s="64"/>
      <c r="K143" s="12"/>
      <c r="L143" s="64"/>
      <c r="M143" s="64"/>
      <c r="N143" s="64"/>
      <c r="O143" s="64"/>
      <c r="P143" s="64"/>
      <c r="Q143" s="64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  <c r="AD143" s="19"/>
    </row>
    <row r="144" customFormat="false" ht="30" hidden="false" customHeight="true" outlineLevel="0" collapsed="false">
      <c r="A144" s="56"/>
      <c r="B144" s="56"/>
      <c r="C144" s="56"/>
      <c r="D144" s="56"/>
      <c r="E144" s="56"/>
      <c r="F144" s="56"/>
      <c r="G144" s="56"/>
      <c r="H144" s="56"/>
      <c r="I144" s="64"/>
      <c r="J144" s="64"/>
      <c r="K144" s="12"/>
      <c r="L144" s="64"/>
      <c r="M144" s="64"/>
      <c r="N144" s="64"/>
      <c r="O144" s="64"/>
      <c r="P144" s="64"/>
      <c r="Q144" s="64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</row>
    <row r="145" customFormat="false" ht="15" hidden="false" customHeight="true" outlineLevel="0" collapsed="false">
      <c r="A145" s="74" t="s">
        <v>286</v>
      </c>
      <c r="B145" s="74"/>
      <c r="C145" s="74"/>
      <c r="D145" s="74"/>
      <c r="E145" s="74"/>
      <c r="F145" s="74"/>
      <c r="G145" s="26"/>
      <c r="H145" s="56"/>
      <c r="I145" s="56"/>
      <c r="J145" s="56"/>
      <c r="K145" s="26"/>
      <c r="L145" s="56"/>
      <c r="M145" s="64"/>
      <c r="N145" s="64"/>
      <c r="O145" s="64"/>
      <c r="P145" s="64"/>
      <c r="Q145" s="64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</row>
    <row r="146" customFormat="false" ht="15" hidden="false" customHeight="true" outlineLevel="0" collapsed="false">
      <c r="A146" s="75" t="s">
        <v>287</v>
      </c>
      <c r="B146" s="75"/>
      <c r="C146" s="75"/>
      <c r="D146" s="75"/>
      <c r="E146" s="75"/>
      <c r="F146" s="75"/>
      <c r="G146" s="26"/>
      <c r="H146" s="56"/>
      <c r="I146" s="56"/>
      <c r="J146" s="56"/>
      <c r="K146" s="56"/>
      <c r="L146" s="56"/>
      <c r="M146" s="64"/>
      <c r="N146" s="64"/>
      <c r="O146" s="64"/>
      <c r="P146" s="64"/>
      <c r="Q146" s="64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  <c r="AC146" s="19"/>
      <c r="AD146" s="19"/>
    </row>
    <row r="147" customFormat="false" ht="15" hidden="false" customHeight="true" outlineLevel="0" collapsed="false">
      <c r="A147" s="75" t="s">
        <v>288</v>
      </c>
      <c r="B147" s="75"/>
      <c r="C147" s="75"/>
      <c r="D147" s="75"/>
      <c r="E147" s="75"/>
      <c r="F147" s="75"/>
      <c r="G147" s="26"/>
      <c r="H147" s="56"/>
      <c r="I147" s="56"/>
      <c r="J147" s="56"/>
      <c r="K147" s="56"/>
      <c r="L147" s="56"/>
      <c r="M147" s="64"/>
      <c r="N147" s="64"/>
      <c r="O147" s="64"/>
      <c r="P147" s="64"/>
      <c r="Q147" s="64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  <c r="AD147" s="19"/>
    </row>
    <row r="148" customFormat="false" ht="15" hidden="false" customHeight="true" outlineLevel="0" collapsed="false">
      <c r="A148" s="65" t="s">
        <v>289</v>
      </c>
      <c r="B148" s="65"/>
      <c r="C148" s="65"/>
      <c r="D148" s="65"/>
      <c r="E148" s="65"/>
      <c r="F148" s="65"/>
      <c r="G148" s="26"/>
      <c r="H148" s="56"/>
      <c r="I148" s="56"/>
      <c r="J148" s="56"/>
      <c r="K148" s="56"/>
      <c r="L148" s="56"/>
      <c r="M148" s="64"/>
      <c r="N148" s="64"/>
      <c r="O148" s="64"/>
      <c r="P148" s="64"/>
      <c r="Q148" s="64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  <c r="AD148" s="19"/>
    </row>
    <row r="149" customFormat="false" ht="15" hidden="false" customHeight="true" outlineLevel="0" collapsed="false">
      <c r="A149" s="65" t="s">
        <v>290</v>
      </c>
      <c r="B149" s="65"/>
      <c r="C149" s="65"/>
      <c r="D149" s="65"/>
      <c r="E149" s="65"/>
      <c r="F149" s="65"/>
      <c r="G149" s="26"/>
      <c r="H149" s="56"/>
      <c r="I149" s="56"/>
      <c r="J149" s="56"/>
      <c r="K149" s="56"/>
      <c r="L149" s="56"/>
      <c r="M149" s="64"/>
      <c r="N149" s="64"/>
      <c r="O149" s="64"/>
      <c r="P149" s="64"/>
      <c r="Q149" s="64"/>
      <c r="R149" s="19"/>
      <c r="S149" s="19"/>
      <c r="T149" s="19"/>
      <c r="U149" s="19"/>
      <c r="V149" s="19"/>
      <c r="W149" s="19"/>
      <c r="X149" s="19"/>
      <c r="Y149" s="19"/>
      <c r="Z149" s="19"/>
      <c r="AA149" s="19"/>
      <c r="AB149" s="19"/>
      <c r="AC149" s="19"/>
      <c r="AD149" s="19"/>
    </row>
    <row r="150" customFormat="false" ht="15" hidden="false" customHeight="true" outlineLevel="0" collapsed="false">
      <c r="A150" s="65" t="s">
        <v>291</v>
      </c>
      <c r="B150" s="65"/>
      <c r="C150" s="65"/>
      <c r="D150" s="65"/>
      <c r="E150" s="65"/>
      <c r="F150" s="65"/>
      <c r="G150" s="26"/>
      <c r="H150" s="56"/>
      <c r="I150" s="56"/>
      <c r="J150" s="56"/>
      <c r="K150" s="56"/>
      <c r="L150" s="56"/>
      <c r="M150" s="64"/>
      <c r="N150" s="64"/>
      <c r="O150" s="64"/>
      <c r="P150" s="64"/>
      <c r="Q150" s="64"/>
      <c r="R150" s="19"/>
      <c r="S150" s="19"/>
      <c r="T150" s="19"/>
      <c r="U150" s="19"/>
      <c r="V150" s="19"/>
      <c r="W150" s="19"/>
      <c r="X150" s="19"/>
      <c r="Y150" s="19"/>
      <c r="Z150" s="19"/>
      <c r="AA150" s="19"/>
      <c r="AB150" s="19"/>
      <c r="AC150" s="19"/>
      <c r="AD150" s="19"/>
    </row>
    <row r="151" customFormat="false" ht="14.25" hidden="false" customHeight="true" outlineLevel="0" collapsed="false">
      <c r="A151" s="65"/>
      <c r="B151" s="65"/>
      <c r="C151" s="65"/>
      <c r="D151" s="65"/>
      <c r="E151" s="65"/>
      <c r="F151" s="65"/>
      <c r="G151" s="26"/>
      <c r="H151" s="56"/>
      <c r="I151" s="56"/>
      <c r="J151" s="56"/>
      <c r="K151" s="56"/>
      <c r="L151" s="56"/>
      <c r="M151" s="64"/>
      <c r="N151" s="64"/>
      <c r="O151" s="64"/>
      <c r="P151" s="64"/>
      <c r="Q151" s="64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</row>
    <row r="152" customFormat="false" ht="14.25" hidden="false" customHeight="true" outlineLevel="0" collapsed="false">
      <c r="A152" s="65"/>
      <c r="B152" s="65"/>
      <c r="C152" s="65"/>
      <c r="D152" s="65"/>
      <c r="E152" s="65"/>
      <c r="F152" s="65"/>
      <c r="G152" s="26"/>
      <c r="H152" s="56"/>
      <c r="I152" s="56"/>
      <c r="J152" s="56"/>
      <c r="K152" s="56"/>
      <c r="L152" s="56"/>
      <c r="M152" s="64"/>
      <c r="N152" s="64"/>
      <c r="O152" s="64"/>
      <c r="P152" s="64"/>
      <c r="Q152" s="64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</row>
    <row r="153" customFormat="false" ht="14.25" hidden="false" customHeight="true" outlineLevel="0" collapsed="false">
      <c r="A153" s="76"/>
      <c r="B153" s="76"/>
      <c r="C153" s="76"/>
      <c r="D153" s="76"/>
      <c r="E153" s="76"/>
      <c r="F153" s="76"/>
      <c r="G153" s="26"/>
      <c r="H153" s="56"/>
      <c r="I153" s="56"/>
      <c r="J153" s="56"/>
      <c r="K153" s="56"/>
      <c r="L153" s="56"/>
      <c r="M153" s="64"/>
      <c r="N153" s="64"/>
      <c r="O153" s="64"/>
      <c r="P153" s="64"/>
      <c r="Q153" s="64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</row>
    <row r="154" customFormat="false" ht="14.25" hidden="false" customHeight="true" outlineLevel="0" collapsed="false">
      <c r="A154" s="76"/>
      <c r="B154" s="76"/>
      <c r="C154" s="76"/>
      <c r="D154" s="76"/>
      <c r="E154" s="76"/>
      <c r="F154" s="76"/>
      <c r="G154" s="26"/>
      <c r="H154" s="56"/>
      <c r="I154" s="56"/>
      <c r="J154" s="56"/>
      <c r="K154" s="56"/>
      <c r="L154" s="56"/>
      <c r="M154" s="64"/>
      <c r="N154" s="64"/>
      <c r="O154" s="64"/>
      <c r="P154" s="64"/>
      <c r="Q154" s="64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  <c r="AD154" s="19"/>
    </row>
    <row r="155" customFormat="false" ht="14.25" hidden="false" customHeight="true" outlineLevel="0" collapsed="false">
      <c r="A155" s="76"/>
      <c r="B155" s="76"/>
      <c r="C155" s="76"/>
      <c r="D155" s="76"/>
      <c r="E155" s="76"/>
      <c r="F155" s="76"/>
      <c r="G155" s="26"/>
      <c r="H155" s="56"/>
      <c r="I155" s="56"/>
      <c r="J155" s="56"/>
      <c r="K155" s="56"/>
      <c r="L155" s="56"/>
      <c r="M155" s="64"/>
      <c r="N155" s="64"/>
      <c r="O155" s="64"/>
      <c r="P155" s="64"/>
      <c r="Q155" s="64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</row>
    <row r="156" customFormat="false" ht="14.25" hidden="false" customHeight="true" outlineLevel="0" collapsed="false">
      <c r="A156" s="76"/>
      <c r="B156" s="76"/>
      <c r="C156" s="76"/>
      <c r="D156" s="76"/>
      <c r="E156" s="76"/>
      <c r="F156" s="76"/>
      <c r="G156" s="26"/>
      <c r="H156" s="56"/>
      <c r="I156" s="56"/>
      <c r="J156" s="56"/>
      <c r="K156" s="56"/>
      <c r="L156" s="56"/>
      <c r="M156" s="64"/>
      <c r="N156" s="64"/>
      <c r="O156" s="64"/>
      <c r="P156" s="64"/>
      <c r="Q156" s="64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19"/>
    </row>
    <row r="157" customFormat="false" ht="14.25" hidden="false" customHeight="true" outlineLevel="0" collapsed="false">
      <c r="A157" s="76"/>
      <c r="B157" s="76"/>
      <c r="C157" s="76"/>
      <c r="D157" s="76"/>
      <c r="E157" s="76"/>
      <c r="F157" s="76"/>
      <c r="G157" s="26"/>
      <c r="H157" s="56"/>
      <c r="I157" s="56"/>
      <c r="J157" s="56"/>
      <c r="K157" s="56"/>
      <c r="L157" s="56"/>
      <c r="M157" s="64"/>
      <c r="N157" s="64"/>
      <c r="O157" s="64"/>
      <c r="P157" s="64"/>
      <c r="Q157" s="64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</row>
    <row r="158" customFormat="false" ht="32.25" hidden="false" customHeight="true" outlineLevel="0" collapsed="false">
      <c r="A158" s="77"/>
      <c r="B158" s="77"/>
      <c r="C158" s="77"/>
      <c r="D158" s="77"/>
      <c r="E158" s="77"/>
      <c r="F158" s="77"/>
      <c r="G158" s="26"/>
      <c r="H158" s="56"/>
      <c r="I158" s="56"/>
      <c r="J158" s="56"/>
      <c r="K158" s="56"/>
      <c r="L158" s="56"/>
      <c r="M158" s="64"/>
      <c r="N158" s="64"/>
      <c r="O158" s="64"/>
      <c r="P158" s="64"/>
      <c r="Q158" s="64"/>
      <c r="R158" s="19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  <c r="AC158" s="19"/>
      <c r="AD158" s="19"/>
    </row>
    <row r="159" customFormat="false" ht="15" hidden="false" customHeight="true" outlineLevel="0" collapsed="false">
      <c r="A159" s="74" t="s">
        <v>292</v>
      </c>
      <c r="B159" s="74"/>
      <c r="C159" s="74"/>
      <c r="D159" s="74"/>
      <c r="E159" s="74"/>
      <c r="F159" s="74"/>
      <c r="G159" s="26"/>
      <c r="H159" s="56"/>
      <c r="I159" s="56"/>
      <c r="J159" s="56"/>
      <c r="K159" s="56"/>
      <c r="L159" s="56"/>
      <c r="M159" s="64"/>
      <c r="N159" s="64"/>
      <c r="O159" s="64"/>
      <c r="P159" s="64"/>
      <c r="Q159" s="64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19"/>
    </row>
    <row r="160" customFormat="false" ht="15" hidden="false" customHeight="true" outlineLevel="0" collapsed="false">
      <c r="A160" s="75" t="s">
        <v>293</v>
      </c>
      <c r="B160" s="75"/>
      <c r="C160" s="75"/>
      <c r="D160" s="75"/>
      <c r="E160" s="75"/>
      <c r="F160" s="75"/>
      <c r="G160" s="26"/>
      <c r="H160" s="56"/>
      <c r="I160" s="56"/>
      <c r="J160" s="56"/>
      <c r="K160" s="56"/>
      <c r="L160" s="56"/>
      <c r="M160" s="64"/>
      <c r="N160" s="64"/>
      <c r="O160" s="64"/>
      <c r="P160" s="64"/>
      <c r="Q160" s="64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</row>
    <row r="161" customFormat="false" ht="15" hidden="false" customHeight="true" outlineLevel="0" collapsed="false">
      <c r="A161" s="65" t="s">
        <v>294</v>
      </c>
      <c r="B161" s="65"/>
      <c r="C161" s="65"/>
      <c r="D161" s="65"/>
      <c r="E161" s="65"/>
      <c r="F161" s="65"/>
      <c r="G161" s="26"/>
      <c r="H161" s="56"/>
      <c r="I161" s="56"/>
      <c r="J161" s="56"/>
      <c r="K161" s="56"/>
      <c r="L161" s="56"/>
      <c r="M161" s="64"/>
      <c r="N161" s="64"/>
      <c r="O161" s="64"/>
      <c r="P161" s="64"/>
      <c r="Q161" s="64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19"/>
    </row>
    <row r="162" customFormat="false" ht="15" hidden="false" customHeight="true" outlineLevel="0" collapsed="false">
      <c r="A162" s="65" t="s">
        <v>295</v>
      </c>
      <c r="B162" s="65"/>
      <c r="C162" s="65"/>
      <c r="D162" s="65"/>
      <c r="E162" s="65"/>
      <c r="F162" s="65"/>
      <c r="G162" s="26"/>
      <c r="H162" s="56"/>
      <c r="I162" s="56"/>
      <c r="J162" s="56"/>
      <c r="K162" s="56"/>
      <c r="L162" s="56"/>
      <c r="M162" s="64"/>
      <c r="N162" s="64"/>
      <c r="O162" s="64"/>
      <c r="P162" s="64"/>
      <c r="Q162" s="64"/>
      <c r="R162" s="19"/>
      <c r="S162" s="19"/>
      <c r="T162" s="19"/>
      <c r="U162" s="19"/>
      <c r="V162" s="19"/>
      <c r="W162" s="19"/>
      <c r="X162" s="19"/>
      <c r="Y162" s="19"/>
      <c r="Z162" s="19"/>
      <c r="AA162" s="19"/>
      <c r="AB162" s="19"/>
      <c r="AC162" s="19"/>
      <c r="AD162" s="19"/>
    </row>
    <row r="163" customFormat="false" ht="15" hidden="false" customHeight="true" outlineLevel="0" collapsed="false">
      <c r="A163" s="65" t="s">
        <v>296</v>
      </c>
      <c r="B163" s="65"/>
      <c r="C163" s="65"/>
      <c r="D163" s="65"/>
      <c r="E163" s="65"/>
      <c r="F163" s="65"/>
      <c r="G163" s="26"/>
      <c r="H163" s="56"/>
      <c r="I163" s="56"/>
      <c r="J163" s="56"/>
      <c r="K163" s="56"/>
      <c r="L163" s="56"/>
      <c r="M163" s="64"/>
      <c r="N163" s="64"/>
      <c r="O163" s="64"/>
      <c r="P163" s="64"/>
      <c r="Q163" s="64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  <c r="AD163" s="19"/>
    </row>
    <row r="164" customFormat="false" ht="15" hidden="false" customHeight="true" outlineLevel="0" collapsed="false">
      <c r="A164" s="65" t="s">
        <v>297</v>
      </c>
      <c r="B164" s="65"/>
      <c r="C164" s="65"/>
      <c r="D164" s="65"/>
      <c r="E164" s="65"/>
      <c r="F164" s="65"/>
      <c r="G164" s="26"/>
      <c r="H164" s="56"/>
      <c r="I164" s="56"/>
      <c r="J164" s="56"/>
      <c r="K164" s="56"/>
      <c r="L164" s="56"/>
      <c r="M164" s="64"/>
      <c r="N164" s="64"/>
      <c r="O164" s="64"/>
      <c r="P164" s="64"/>
      <c r="Q164" s="64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D164" s="19"/>
    </row>
    <row r="165" customFormat="false" ht="15" hidden="false" customHeight="true" outlineLevel="0" collapsed="false">
      <c r="A165" s="65" t="s">
        <v>298</v>
      </c>
      <c r="B165" s="65"/>
      <c r="C165" s="65"/>
      <c r="D165" s="65"/>
      <c r="E165" s="65"/>
      <c r="F165" s="65"/>
      <c r="G165" s="26"/>
      <c r="H165" s="56"/>
      <c r="I165" s="56"/>
      <c r="J165" s="56"/>
      <c r="K165" s="56"/>
      <c r="L165" s="56"/>
      <c r="M165" s="64"/>
      <c r="N165" s="64"/>
      <c r="O165" s="64"/>
      <c r="P165" s="64"/>
      <c r="Q165" s="64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D165" s="19"/>
    </row>
    <row r="166" customFormat="false" ht="15" hidden="false" customHeight="true" outlineLevel="0" collapsed="false">
      <c r="A166" s="65" t="s">
        <v>299</v>
      </c>
      <c r="B166" s="65"/>
      <c r="C166" s="65"/>
      <c r="D166" s="65"/>
      <c r="E166" s="65"/>
      <c r="F166" s="65"/>
      <c r="G166" s="26"/>
      <c r="H166" s="56"/>
      <c r="I166" s="56"/>
      <c r="J166" s="56"/>
      <c r="K166" s="56"/>
      <c r="L166" s="56"/>
      <c r="M166" s="64"/>
      <c r="N166" s="64"/>
      <c r="O166" s="64"/>
      <c r="P166" s="64"/>
      <c r="Q166" s="64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  <c r="AD166" s="19"/>
    </row>
    <row r="167" customFormat="false" ht="15" hidden="false" customHeight="true" outlineLevel="0" collapsed="false">
      <c r="A167" s="65" t="s">
        <v>300</v>
      </c>
      <c r="B167" s="65"/>
      <c r="C167" s="65"/>
      <c r="D167" s="65"/>
      <c r="E167" s="65"/>
      <c r="F167" s="65"/>
      <c r="G167" s="26"/>
      <c r="H167" s="56"/>
      <c r="I167" s="56"/>
      <c r="J167" s="56"/>
      <c r="K167" s="56"/>
      <c r="L167" s="56"/>
      <c r="M167" s="64"/>
      <c r="N167" s="64"/>
      <c r="O167" s="64"/>
      <c r="P167" s="64"/>
      <c r="Q167" s="64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</row>
    <row r="168" customFormat="false" ht="15" hidden="false" customHeight="true" outlineLevel="0" collapsed="false">
      <c r="A168" s="65" t="s">
        <v>301</v>
      </c>
      <c r="B168" s="65"/>
      <c r="C168" s="65"/>
      <c r="D168" s="65"/>
      <c r="E168" s="65"/>
      <c r="F168" s="65"/>
      <c r="G168" s="26"/>
      <c r="H168" s="56"/>
      <c r="I168" s="56"/>
      <c r="J168" s="56"/>
      <c r="K168" s="56"/>
      <c r="L168" s="56"/>
      <c r="M168" s="64"/>
      <c r="N168" s="64"/>
      <c r="O168" s="64"/>
      <c r="P168" s="64"/>
      <c r="Q168" s="64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</row>
    <row r="169" customFormat="false" ht="15" hidden="false" customHeight="true" outlineLevel="0" collapsed="false">
      <c r="A169" s="65" t="s">
        <v>302</v>
      </c>
      <c r="B169" s="65"/>
      <c r="C169" s="65"/>
      <c r="D169" s="65"/>
      <c r="E169" s="65"/>
      <c r="F169" s="65"/>
      <c r="G169" s="26"/>
      <c r="H169" s="56"/>
      <c r="I169" s="56"/>
      <c r="J169" s="56"/>
      <c r="K169" s="56"/>
      <c r="L169" s="56"/>
      <c r="M169" s="64"/>
      <c r="N169" s="64"/>
      <c r="O169" s="64"/>
      <c r="P169" s="64"/>
      <c r="Q169" s="64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</row>
    <row r="170" customFormat="false" ht="15" hidden="false" customHeight="true" outlineLevel="0" collapsed="false">
      <c r="A170" s="65" t="s">
        <v>303</v>
      </c>
      <c r="B170" s="65"/>
      <c r="C170" s="65"/>
      <c r="D170" s="65"/>
      <c r="E170" s="65"/>
      <c r="F170" s="65"/>
      <c r="G170" s="26"/>
      <c r="H170" s="56"/>
      <c r="I170" s="56"/>
      <c r="J170" s="56"/>
      <c r="K170" s="56"/>
      <c r="L170" s="56"/>
      <c r="M170" s="64"/>
      <c r="N170" s="64"/>
      <c r="O170" s="64"/>
      <c r="P170" s="64"/>
      <c r="Q170" s="64"/>
      <c r="R170" s="19"/>
      <c r="S170" s="19"/>
      <c r="T170" s="19"/>
      <c r="U170" s="19"/>
      <c r="V170" s="19"/>
      <c r="W170" s="19"/>
      <c r="X170" s="19"/>
      <c r="Y170" s="19"/>
      <c r="Z170" s="19"/>
      <c r="AA170" s="19"/>
      <c r="AB170" s="19"/>
      <c r="AC170" s="19"/>
      <c r="AD170" s="19"/>
    </row>
    <row r="171" customFormat="false" ht="15" hidden="false" customHeight="true" outlineLevel="0" collapsed="false">
      <c r="A171" s="65" t="s">
        <v>304</v>
      </c>
      <c r="B171" s="65"/>
      <c r="C171" s="65"/>
      <c r="D171" s="65"/>
      <c r="E171" s="65"/>
      <c r="F171" s="65"/>
      <c r="G171" s="26"/>
      <c r="H171" s="56"/>
      <c r="I171" s="56"/>
      <c r="J171" s="56"/>
      <c r="K171" s="56"/>
      <c r="L171" s="56"/>
      <c r="M171" s="64"/>
      <c r="N171" s="64"/>
      <c r="O171" s="64"/>
      <c r="P171" s="64"/>
      <c r="Q171" s="64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  <c r="AD171" s="19"/>
    </row>
    <row r="172" customFormat="false" ht="15" hidden="false" customHeight="true" outlineLevel="0" collapsed="false">
      <c r="A172" s="65" t="s">
        <v>305</v>
      </c>
      <c r="B172" s="65"/>
      <c r="C172" s="65"/>
      <c r="D172" s="65"/>
      <c r="E172" s="65"/>
      <c r="F172" s="65"/>
      <c r="G172" s="26"/>
      <c r="H172" s="56"/>
      <c r="I172" s="56"/>
      <c r="J172" s="56"/>
      <c r="K172" s="56"/>
      <c r="L172" s="56"/>
      <c r="M172" s="64"/>
      <c r="N172" s="64"/>
      <c r="O172" s="64"/>
      <c r="P172" s="64"/>
      <c r="Q172" s="64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D172" s="19"/>
    </row>
    <row r="173" customFormat="false" ht="15" hidden="false" customHeight="true" outlineLevel="0" collapsed="false">
      <c r="A173" s="65" t="s">
        <v>306</v>
      </c>
      <c r="B173" s="65"/>
      <c r="C173" s="65"/>
      <c r="D173" s="65"/>
      <c r="E173" s="65"/>
      <c r="F173" s="65"/>
      <c r="G173" s="26"/>
      <c r="H173" s="56"/>
      <c r="I173" s="56"/>
      <c r="J173" s="56"/>
      <c r="K173" s="56"/>
      <c r="L173" s="56"/>
      <c r="M173" s="64"/>
      <c r="N173" s="64"/>
      <c r="O173" s="64"/>
      <c r="P173" s="64"/>
      <c r="Q173" s="64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  <c r="AD173" s="19"/>
    </row>
    <row r="174" customFormat="false" ht="15" hidden="false" customHeight="true" outlineLevel="0" collapsed="false">
      <c r="A174" s="65" t="s">
        <v>307</v>
      </c>
      <c r="B174" s="65"/>
      <c r="C174" s="65"/>
      <c r="D174" s="65"/>
      <c r="E174" s="65"/>
      <c r="F174" s="65"/>
      <c r="G174" s="26"/>
      <c r="H174" s="56"/>
      <c r="I174" s="56"/>
      <c r="J174" s="56"/>
      <c r="K174" s="56"/>
      <c r="L174" s="56"/>
      <c r="M174" s="64"/>
      <c r="N174" s="64"/>
      <c r="O174" s="64"/>
      <c r="P174" s="64"/>
      <c r="Q174" s="64"/>
      <c r="R174" s="19"/>
      <c r="S174" s="19"/>
      <c r="T174" s="19"/>
      <c r="U174" s="19"/>
      <c r="V174" s="19"/>
      <c r="W174" s="19"/>
      <c r="X174" s="19"/>
      <c r="Y174" s="19"/>
      <c r="Z174" s="19"/>
      <c r="AA174" s="19"/>
      <c r="AB174" s="19"/>
      <c r="AC174" s="19"/>
      <c r="AD174" s="19"/>
    </row>
    <row r="175" customFormat="false" ht="15" hidden="false" customHeight="true" outlineLevel="0" collapsed="false">
      <c r="A175" s="65" t="s">
        <v>308</v>
      </c>
      <c r="B175" s="65"/>
      <c r="C175" s="65"/>
      <c r="D175" s="65"/>
      <c r="E175" s="65"/>
      <c r="F175" s="65"/>
      <c r="G175" s="26"/>
      <c r="H175" s="56"/>
      <c r="I175" s="56"/>
      <c r="J175" s="56"/>
      <c r="K175" s="56"/>
      <c r="L175" s="56"/>
      <c r="M175" s="64"/>
      <c r="N175" s="64"/>
      <c r="O175" s="64"/>
      <c r="P175" s="64"/>
      <c r="Q175" s="64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  <c r="AD175" s="19"/>
    </row>
    <row r="176" customFormat="false" ht="15" hidden="false" customHeight="true" outlineLevel="0" collapsed="false">
      <c r="A176" s="65" t="s">
        <v>309</v>
      </c>
      <c r="B176" s="65"/>
      <c r="C176" s="65"/>
      <c r="D176" s="65"/>
      <c r="E176" s="65"/>
      <c r="F176" s="65"/>
      <c r="G176" s="26"/>
      <c r="H176" s="56"/>
      <c r="I176" s="56"/>
      <c r="J176" s="56"/>
      <c r="K176" s="56"/>
      <c r="L176" s="56"/>
      <c r="M176" s="64"/>
      <c r="N176" s="64"/>
      <c r="O176" s="64"/>
      <c r="P176" s="64"/>
      <c r="Q176" s="64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D176" s="19"/>
    </row>
    <row r="177" customFormat="false" ht="15" hidden="false" customHeight="true" outlineLevel="0" collapsed="false">
      <c r="A177" s="65" t="s">
        <v>310</v>
      </c>
      <c r="B177" s="65"/>
      <c r="C177" s="65"/>
      <c r="D177" s="65"/>
      <c r="E177" s="65"/>
      <c r="F177" s="65"/>
      <c r="G177" s="26"/>
      <c r="H177" s="56"/>
      <c r="I177" s="56"/>
      <c r="J177" s="56"/>
      <c r="K177" s="56"/>
      <c r="L177" s="56"/>
      <c r="M177" s="64"/>
      <c r="N177" s="64"/>
      <c r="O177" s="64"/>
      <c r="P177" s="64"/>
      <c r="Q177" s="64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  <c r="AD177" s="19"/>
    </row>
    <row r="178" customFormat="false" ht="15" hidden="false" customHeight="true" outlineLevel="0" collapsed="false">
      <c r="A178" s="65" t="s">
        <v>311</v>
      </c>
      <c r="B178" s="65"/>
      <c r="C178" s="65"/>
      <c r="D178" s="65"/>
      <c r="E178" s="65"/>
      <c r="F178" s="65"/>
      <c r="G178" s="26"/>
      <c r="H178" s="56"/>
      <c r="I178" s="56"/>
      <c r="J178" s="56"/>
      <c r="K178" s="56"/>
      <c r="L178" s="56"/>
      <c r="M178" s="64"/>
      <c r="N178" s="64"/>
      <c r="O178" s="64"/>
      <c r="P178" s="64"/>
      <c r="Q178" s="64"/>
      <c r="R178" s="19"/>
      <c r="S178" s="19"/>
      <c r="T178" s="19"/>
      <c r="U178" s="19"/>
      <c r="V178" s="19"/>
      <c r="W178" s="19"/>
      <c r="X178" s="19"/>
      <c r="Y178" s="19"/>
      <c r="Z178" s="19"/>
      <c r="AA178" s="19"/>
      <c r="AB178" s="19"/>
      <c r="AC178" s="19"/>
      <c r="AD178" s="19"/>
    </row>
    <row r="179" customFormat="false" ht="15" hidden="false" customHeight="true" outlineLevel="0" collapsed="false">
      <c r="A179" s="65" t="s">
        <v>312</v>
      </c>
      <c r="B179" s="65"/>
      <c r="C179" s="65"/>
      <c r="D179" s="65"/>
      <c r="E179" s="65"/>
      <c r="F179" s="65"/>
      <c r="G179" s="26"/>
      <c r="H179" s="56"/>
      <c r="I179" s="56"/>
      <c r="J179" s="56"/>
      <c r="K179" s="56"/>
      <c r="L179" s="56"/>
      <c r="M179" s="64"/>
      <c r="N179" s="64"/>
      <c r="O179" s="64"/>
      <c r="P179" s="64"/>
      <c r="Q179" s="64"/>
      <c r="R179" s="19"/>
      <c r="S179" s="19"/>
      <c r="T179" s="19"/>
      <c r="U179" s="19"/>
      <c r="V179" s="19"/>
      <c r="W179" s="19"/>
      <c r="X179" s="19"/>
      <c r="Y179" s="19"/>
      <c r="Z179" s="19"/>
      <c r="AA179" s="19"/>
      <c r="AB179" s="19"/>
      <c r="AC179" s="19"/>
      <c r="AD179" s="19"/>
    </row>
    <row r="180" customFormat="false" ht="15" hidden="false" customHeight="true" outlineLevel="0" collapsed="false">
      <c r="A180" s="65" t="s">
        <v>313</v>
      </c>
      <c r="B180" s="65"/>
      <c r="C180" s="65"/>
      <c r="D180" s="65"/>
      <c r="E180" s="65"/>
      <c r="F180" s="65"/>
      <c r="G180" s="26"/>
      <c r="H180" s="56"/>
      <c r="I180" s="56"/>
      <c r="J180" s="56"/>
      <c r="K180" s="56"/>
      <c r="L180" s="56"/>
      <c r="M180" s="64"/>
      <c r="N180" s="64"/>
      <c r="O180" s="64"/>
      <c r="P180" s="64"/>
      <c r="Q180" s="64"/>
      <c r="R180" s="19"/>
      <c r="S180" s="19"/>
      <c r="T180" s="19"/>
      <c r="U180" s="19"/>
      <c r="V180" s="19"/>
      <c r="W180" s="19"/>
      <c r="X180" s="19"/>
      <c r="Y180" s="19"/>
      <c r="Z180" s="19"/>
      <c r="AA180" s="19"/>
      <c r="AB180" s="19"/>
      <c r="AC180" s="19"/>
      <c r="AD180" s="19"/>
    </row>
    <row r="181" customFormat="false" ht="15" hidden="false" customHeight="true" outlineLevel="0" collapsed="false">
      <c r="A181" s="65" t="s">
        <v>314</v>
      </c>
      <c r="B181" s="65"/>
      <c r="C181" s="65"/>
      <c r="D181" s="65"/>
      <c r="E181" s="65"/>
      <c r="F181" s="65"/>
      <c r="G181" s="26"/>
      <c r="H181" s="56"/>
      <c r="I181" s="56"/>
      <c r="J181" s="56"/>
      <c r="K181" s="56"/>
      <c r="L181" s="56"/>
      <c r="M181" s="64"/>
      <c r="N181" s="64"/>
      <c r="O181" s="64"/>
      <c r="P181" s="64"/>
      <c r="Q181" s="64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</row>
    <row r="182" customFormat="false" ht="15" hidden="false" customHeight="true" outlineLevel="0" collapsed="false">
      <c r="A182" s="65" t="s">
        <v>315</v>
      </c>
      <c r="B182" s="65"/>
      <c r="C182" s="65"/>
      <c r="D182" s="65"/>
      <c r="E182" s="65"/>
      <c r="F182" s="65"/>
      <c r="G182" s="26"/>
      <c r="H182" s="56"/>
      <c r="I182" s="56"/>
      <c r="J182" s="56"/>
      <c r="K182" s="56"/>
      <c r="L182" s="56"/>
      <c r="M182" s="64"/>
      <c r="N182" s="64"/>
      <c r="O182" s="64"/>
      <c r="P182" s="64"/>
      <c r="Q182" s="64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  <c r="AD182" s="19"/>
    </row>
    <row r="183" customFormat="false" ht="15" hidden="false" customHeight="true" outlineLevel="0" collapsed="false">
      <c r="A183" s="65" t="s">
        <v>316</v>
      </c>
      <c r="B183" s="65"/>
      <c r="C183" s="65"/>
      <c r="D183" s="65"/>
      <c r="E183" s="65"/>
      <c r="F183" s="65"/>
      <c r="G183" s="26"/>
      <c r="H183" s="56"/>
      <c r="I183" s="56"/>
      <c r="J183" s="56"/>
      <c r="K183" s="56"/>
      <c r="L183" s="56"/>
      <c r="M183" s="64"/>
      <c r="N183" s="64"/>
      <c r="O183" s="64"/>
      <c r="P183" s="64"/>
      <c r="Q183" s="64"/>
      <c r="R183" s="78"/>
      <c r="S183" s="78"/>
      <c r="T183" s="78"/>
      <c r="U183" s="78"/>
      <c r="V183" s="78"/>
      <c r="W183" s="78"/>
      <c r="X183" s="78"/>
      <c r="Y183" s="78"/>
      <c r="Z183" s="78"/>
      <c r="AA183" s="78"/>
      <c r="AB183" s="78"/>
      <c r="AC183" s="78"/>
      <c r="AD183" s="78"/>
    </row>
    <row r="184" customFormat="false" ht="15" hidden="false" customHeight="true" outlineLevel="0" collapsed="false">
      <c r="A184" s="65" t="s">
        <v>317</v>
      </c>
      <c r="B184" s="65"/>
      <c r="C184" s="65"/>
      <c r="D184" s="65"/>
      <c r="E184" s="65"/>
      <c r="F184" s="65"/>
      <c r="G184" s="26"/>
      <c r="H184" s="56"/>
      <c r="I184" s="56"/>
      <c r="J184" s="56"/>
      <c r="K184" s="56"/>
      <c r="L184" s="56"/>
      <c r="M184" s="64"/>
      <c r="N184" s="64"/>
      <c r="O184" s="64"/>
      <c r="P184" s="64"/>
      <c r="Q184" s="64"/>
      <c r="R184" s="78"/>
      <c r="S184" s="78"/>
      <c r="T184" s="78"/>
      <c r="U184" s="78"/>
      <c r="V184" s="78"/>
      <c r="W184" s="78"/>
      <c r="X184" s="78"/>
      <c r="Y184" s="78"/>
      <c r="Z184" s="78"/>
      <c r="AA184" s="78"/>
      <c r="AB184" s="78"/>
      <c r="AC184" s="78"/>
      <c r="AD184" s="78"/>
    </row>
    <row r="185" customFormat="false" ht="15" hidden="false" customHeight="true" outlineLevel="0" collapsed="false">
      <c r="A185" s="65" t="s">
        <v>318</v>
      </c>
      <c r="B185" s="65"/>
      <c r="C185" s="65"/>
      <c r="D185" s="65"/>
      <c r="E185" s="65"/>
      <c r="F185" s="65"/>
      <c r="G185" s="26"/>
      <c r="H185" s="56"/>
      <c r="I185" s="56"/>
      <c r="J185" s="56"/>
      <c r="K185" s="56"/>
      <c r="L185" s="56"/>
      <c r="M185" s="64"/>
      <c r="N185" s="64"/>
      <c r="O185" s="64"/>
      <c r="P185" s="64"/>
      <c r="Q185" s="64"/>
      <c r="R185" s="78"/>
      <c r="S185" s="78"/>
      <c r="T185" s="78"/>
      <c r="U185" s="78"/>
      <c r="V185" s="78"/>
      <c r="W185" s="78"/>
      <c r="X185" s="78"/>
      <c r="Y185" s="78"/>
      <c r="Z185" s="78"/>
      <c r="AA185" s="78"/>
      <c r="AB185" s="78"/>
      <c r="AC185" s="78"/>
      <c r="AD185" s="78"/>
    </row>
    <row r="186" customFormat="false" ht="15" hidden="false" customHeight="true" outlineLevel="0" collapsed="false">
      <c r="A186" s="65" t="s">
        <v>319</v>
      </c>
      <c r="B186" s="65"/>
      <c r="C186" s="65"/>
      <c r="D186" s="65"/>
      <c r="E186" s="65"/>
      <c r="F186" s="65"/>
      <c r="G186" s="26"/>
      <c r="H186" s="56"/>
      <c r="I186" s="56"/>
      <c r="J186" s="56"/>
      <c r="K186" s="56"/>
      <c r="L186" s="56"/>
      <c r="M186" s="64"/>
      <c r="N186" s="64"/>
      <c r="O186" s="64"/>
      <c r="P186" s="64"/>
      <c r="Q186" s="64"/>
      <c r="R186" s="78"/>
      <c r="S186" s="78"/>
      <c r="T186" s="78"/>
      <c r="U186" s="78"/>
      <c r="V186" s="78"/>
      <c r="W186" s="78"/>
      <c r="X186" s="78"/>
      <c r="Y186" s="78"/>
      <c r="Z186" s="78"/>
      <c r="AA186" s="78"/>
      <c r="AB186" s="78"/>
      <c r="AC186" s="78"/>
      <c r="AD186" s="78"/>
    </row>
    <row r="187" customFormat="false" ht="15" hidden="false" customHeight="true" outlineLevel="0" collapsed="false">
      <c r="A187" s="65" t="s">
        <v>320</v>
      </c>
      <c r="B187" s="65"/>
      <c r="C187" s="65"/>
      <c r="D187" s="65"/>
      <c r="E187" s="65"/>
      <c r="F187" s="65"/>
      <c r="G187" s="26"/>
      <c r="H187" s="56"/>
      <c r="I187" s="56"/>
      <c r="J187" s="56"/>
      <c r="K187" s="56"/>
      <c r="L187" s="56"/>
      <c r="M187" s="64"/>
      <c r="N187" s="64"/>
      <c r="O187" s="64"/>
      <c r="P187" s="64"/>
      <c r="Q187" s="64"/>
      <c r="R187" s="78"/>
      <c r="S187" s="78"/>
      <c r="T187" s="78"/>
      <c r="U187" s="78"/>
      <c r="V187" s="78"/>
      <c r="W187" s="78"/>
      <c r="X187" s="78"/>
      <c r="Y187" s="78"/>
      <c r="Z187" s="78"/>
      <c r="AA187" s="78"/>
      <c r="AB187" s="78"/>
      <c r="AC187" s="78"/>
      <c r="AD187" s="78"/>
    </row>
    <row r="188" customFormat="false" ht="15" hidden="false" customHeight="true" outlineLevel="0" collapsed="false">
      <c r="A188" s="65" t="s">
        <v>321</v>
      </c>
      <c r="B188" s="65"/>
      <c r="C188" s="65"/>
      <c r="D188" s="65"/>
      <c r="E188" s="65"/>
      <c r="F188" s="65"/>
      <c r="G188" s="26"/>
      <c r="H188" s="56"/>
      <c r="I188" s="56"/>
      <c r="J188" s="56"/>
      <c r="K188" s="56"/>
      <c r="L188" s="56"/>
      <c r="M188" s="64"/>
      <c r="N188" s="64"/>
      <c r="O188" s="64"/>
      <c r="P188" s="64"/>
      <c r="Q188" s="64"/>
      <c r="R188" s="78"/>
      <c r="S188" s="78"/>
      <c r="T188" s="78"/>
      <c r="U188" s="78"/>
      <c r="V188" s="78"/>
      <c r="W188" s="78"/>
      <c r="X188" s="78"/>
      <c r="Y188" s="78"/>
      <c r="Z188" s="78"/>
      <c r="AA188" s="78"/>
      <c r="AB188" s="78"/>
      <c r="AC188" s="78"/>
      <c r="AD188" s="78"/>
    </row>
    <row r="189" customFormat="false" ht="15" hidden="false" customHeight="true" outlineLevel="0" collapsed="false">
      <c r="A189" s="65" t="s">
        <v>322</v>
      </c>
      <c r="B189" s="65"/>
      <c r="C189" s="65"/>
      <c r="D189" s="65"/>
      <c r="E189" s="65"/>
      <c r="F189" s="65"/>
      <c r="G189" s="26"/>
      <c r="H189" s="56"/>
      <c r="I189" s="56"/>
      <c r="J189" s="56"/>
      <c r="K189" s="56"/>
      <c r="L189" s="56"/>
      <c r="M189" s="64"/>
      <c r="N189" s="64"/>
      <c r="O189" s="64"/>
      <c r="P189" s="64"/>
      <c r="Q189" s="64"/>
      <c r="R189" s="78"/>
      <c r="S189" s="78"/>
      <c r="T189" s="78"/>
      <c r="U189" s="78"/>
      <c r="V189" s="78"/>
      <c r="W189" s="78"/>
      <c r="X189" s="78"/>
      <c r="Y189" s="78"/>
      <c r="Z189" s="78"/>
      <c r="AA189" s="78"/>
      <c r="AB189" s="78"/>
      <c r="AC189" s="78"/>
      <c r="AD189" s="78"/>
    </row>
    <row r="190" customFormat="false" ht="15" hidden="false" customHeight="true" outlineLevel="0" collapsed="false">
      <c r="A190" s="65" t="s">
        <v>323</v>
      </c>
      <c r="B190" s="65"/>
      <c r="C190" s="65"/>
      <c r="D190" s="65"/>
      <c r="E190" s="65"/>
      <c r="F190" s="65"/>
      <c r="G190" s="26"/>
      <c r="H190" s="56"/>
      <c r="I190" s="56"/>
      <c r="J190" s="56"/>
      <c r="K190" s="56"/>
      <c r="L190" s="56"/>
      <c r="M190" s="64"/>
      <c r="N190" s="64"/>
      <c r="O190" s="64"/>
      <c r="P190" s="64"/>
      <c r="Q190" s="64"/>
      <c r="R190" s="78"/>
      <c r="S190" s="78"/>
      <c r="T190" s="78"/>
      <c r="U190" s="78"/>
      <c r="V190" s="78"/>
      <c r="W190" s="78"/>
      <c r="X190" s="78"/>
      <c r="Y190" s="78"/>
      <c r="Z190" s="78"/>
      <c r="AA190" s="78"/>
      <c r="AB190" s="78"/>
      <c r="AC190" s="78"/>
      <c r="AD190" s="78"/>
    </row>
    <row r="191" customFormat="false" ht="15" hidden="false" customHeight="true" outlineLevel="0" collapsed="false">
      <c r="A191" s="65" t="s">
        <v>324</v>
      </c>
      <c r="B191" s="65"/>
      <c r="C191" s="65"/>
      <c r="D191" s="65"/>
      <c r="E191" s="65"/>
      <c r="F191" s="65"/>
      <c r="G191" s="26"/>
      <c r="H191" s="56"/>
      <c r="I191" s="56"/>
      <c r="J191" s="56"/>
      <c r="K191" s="56"/>
      <c r="L191" s="56"/>
      <c r="M191" s="64"/>
      <c r="N191" s="64"/>
      <c r="O191" s="64"/>
      <c r="P191" s="64"/>
      <c r="Q191" s="64"/>
      <c r="R191" s="78"/>
      <c r="S191" s="78"/>
      <c r="T191" s="78"/>
      <c r="U191" s="78"/>
      <c r="V191" s="78"/>
      <c r="W191" s="78"/>
      <c r="X191" s="78"/>
      <c r="Y191" s="78"/>
      <c r="Z191" s="78"/>
      <c r="AA191" s="78"/>
      <c r="AB191" s="78"/>
      <c r="AC191" s="78"/>
      <c r="AD191" s="78"/>
    </row>
    <row r="192" customFormat="false" ht="15" hidden="false" customHeight="true" outlineLevel="0" collapsed="false">
      <c r="A192" s="65" t="s">
        <v>325</v>
      </c>
      <c r="B192" s="65"/>
      <c r="C192" s="65"/>
      <c r="D192" s="65"/>
      <c r="E192" s="65"/>
      <c r="F192" s="65"/>
      <c r="G192" s="26"/>
      <c r="H192" s="56"/>
      <c r="I192" s="56"/>
      <c r="J192" s="56"/>
      <c r="K192" s="56"/>
      <c r="L192" s="56"/>
      <c r="M192" s="64"/>
      <c r="N192" s="64"/>
      <c r="O192" s="64"/>
      <c r="P192" s="64"/>
      <c r="Q192" s="64"/>
      <c r="R192" s="78"/>
      <c r="S192" s="78"/>
      <c r="T192" s="78"/>
      <c r="U192" s="78"/>
      <c r="V192" s="78"/>
      <c r="W192" s="78"/>
      <c r="X192" s="78"/>
      <c r="Y192" s="78"/>
      <c r="Z192" s="78"/>
      <c r="AA192" s="78"/>
      <c r="AB192" s="78"/>
      <c r="AC192" s="78"/>
      <c r="AD192" s="78"/>
    </row>
    <row r="193" customFormat="false" ht="15" hidden="false" customHeight="true" outlineLevel="0" collapsed="false">
      <c r="A193" s="65" t="s">
        <v>326</v>
      </c>
      <c r="B193" s="65"/>
      <c r="C193" s="65"/>
      <c r="D193" s="65"/>
      <c r="E193" s="65"/>
      <c r="F193" s="65"/>
      <c r="G193" s="26"/>
      <c r="H193" s="56"/>
      <c r="I193" s="56"/>
      <c r="J193" s="56"/>
      <c r="K193" s="56"/>
      <c r="L193" s="56"/>
      <c r="M193" s="64"/>
      <c r="N193" s="64"/>
      <c r="O193" s="64"/>
      <c r="P193" s="64"/>
      <c r="Q193" s="64"/>
      <c r="R193" s="78"/>
      <c r="S193" s="78"/>
      <c r="T193" s="78"/>
      <c r="U193" s="78"/>
      <c r="V193" s="78"/>
      <c r="W193" s="78"/>
      <c r="X193" s="78"/>
      <c r="Y193" s="78"/>
      <c r="Z193" s="78"/>
      <c r="AA193" s="78"/>
      <c r="AB193" s="78"/>
      <c r="AC193" s="78"/>
      <c r="AD193" s="78"/>
    </row>
    <row r="194" customFormat="false" ht="15" hidden="false" customHeight="true" outlineLevel="0" collapsed="false">
      <c r="A194" s="65" t="s">
        <v>327</v>
      </c>
      <c r="B194" s="65"/>
      <c r="C194" s="65"/>
      <c r="D194" s="65"/>
      <c r="E194" s="65"/>
      <c r="F194" s="65"/>
      <c r="G194" s="26"/>
      <c r="H194" s="56"/>
      <c r="I194" s="56"/>
      <c r="J194" s="56"/>
      <c r="K194" s="56"/>
      <c r="L194" s="56"/>
      <c r="M194" s="64"/>
      <c r="N194" s="64"/>
      <c r="O194" s="64"/>
      <c r="P194" s="64"/>
      <c r="Q194" s="64"/>
      <c r="R194" s="78"/>
      <c r="S194" s="78"/>
      <c r="T194" s="78"/>
      <c r="U194" s="78"/>
      <c r="V194" s="78"/>
      <c r="W194" s="78"/>
      <c r="X194" s="78"/>
      <c r="Y194" s="78"/>
      <c r="Z194" s="78"/>
      <c r="AA194" s="78"/>
      <c r="AB194" s="78"/>
      <c r="AC194" s="78"/>
      <c r="AD194" s="78"/>
    </row>
    <row r="195" customFormat="false" ht="15" hidden="false" customHeight="true" outlineLevel="0" collapsed="false">
      <c r="A195" s="65" t="s">
        <v>328</v>
      </c>
      <c r="B195" s="65"/>
      <c r="C195" s="65"/>
      <c r="D195" s="65"/>
      <c r="E195" s="65"/>
      <c r="F195" s="65"/>
      <c r="G195" s="26"/>
      <c r="H195" s="56"/>
      <c r="I195" s="56"/>
      <c r="J195" s="56"/>
      <c r="K195" s="56"/>
      <c r="L195" s="56"/>
      <c r="M195" s="64"/>
      <c r="N195" s="64"/>
      <c r="O195" s="64"/>
      <c r="P195" s="64"/>
      <c r="Q195" s="64"/>
      <c r="R195" s="78"/>
      <c r="S195" s="78"/>
      <c r="T195" s="78"/>
      <c r="U195" s="78"/>
      <c r="V195" s="78"/>
      <c r="W195" s="78"/>
      <c r="X195" s="78"/>
      <c r="Y195" s="78"/>
      <c r="Z195" s="78"/>
      <c r="AA195" s="78"/>
      <c r="AB195" s="78"/>
      <c r="AC195" s="78"/>
      <c r="AD195" s="78"/>
    </row>
    <row r="196" customFormat="false" ht="15" hidden="false" customHeight="true" outlineLevel="0" collapsed="false">
      <c r="A196" s="65" t="s">
        <v>329</v>
      </c>
      <c r="B196" s="65"/>
      <c r="C196" s="65"/>
      <c r="D196" s="65"/>
      <c r="E196" s="65"/>
      <c r="F196" s="65"/>
      <c r="G196" s="26"/>
      <c r="H196" s="56"/>
      <c r="I196" s="56"/>
      <c r="J196" s="56"/>
      <c r="K196" s="56"/>
      <c r="L196" s="56"/>
      <c r="M196" s="64"/>
      <c r="N196" s="64"/>
      <c r="O196" s="64"/>
      <c r="P196" s="64"/>
      <c r="Q196" s="64"/>
      <c r="R196" s="78"/>
      <c r="S196" s="78"/>
      <c r="T196" s="78"/>
      <c r="U196" s="78"/>
      <c r="V196" s="78"/>
      <c r="W196" s="78"/>
      <c r="X196" s="78"/>
      <c r="Y196" s="78"/>
      <c r="Z196" s="78"/>
      <c r="AA196" s="78"/>
      <c r="AB196" s="78"/>
      <c r="AC196" s="78"/>
      <c r="AD196" s="78"/>
    </row>
    <row r="197" customFormat="false" ht="15" hidden="false" customHeight="true" outlineLevel="0" collapsed="false">
      <c r="A197" s="65" t="s">
        <v>330</v>
      </c>
      <c r="B197" s="65"/>
      <c r="C197" s="65"/>
      <c r="D197" s="65"/>
      <c r="E197" s="65"/>
      <c r="F197" s="65"/>
      <c r="G197" s="26"/>
      <c r="H197" s="56"/>
      <c r="I197" s="56"/>
      <c r="J197" s="56"/>
      <c r="K197" s="56"/>
      <c r="L197" s="56"/>
      <c r="M197" s="64"/>
      <c r="N197" s="64"/>
      <c r="O197" s="64"/>
      <c r="P197" s="64"/>
      <c r="Q197" s="64"/>
      <c r="R197" s="78"/>
      <c r="S197" s="78"/>
      <c r="T197" s="78"/>
      <c r="U197" s="78"/>
      <c r="V197" s="78"/>
      <c r="W197" s="78"/>
      <c r="X197" s="78"/>
      <c r="Y197" s="78"/>
      <c r="Z197" s="78"/>
      <c r="AA197" s="78"/>
      <c r="AB197" s="78"/>
      <c r="AC197" s="78"/>
      <c r="AD197" s="78"/>
    </row>
    <row r="198" customFormat="false" ht="15" hidden="false" customHeight="true" outlineLevel="0" collapsed="false">
      <c r="A198" s="65" t="s">
        <v>331</v>
      </c>
      <c r="B198" s="65"/>
      <c r="C198" s="65"/>
      <c r="D198" s="65"/>
      <c r="E198" s="65"/>
      <c r="F198" s="65"/>
      <c r="G198" s="26"/>
      <c r="H198" s="56"/>
      <c r="I198" s="56"/>
      <c r="J198" s="56"/>
      <c r="K198" s="56"/>
      <c r="L198" s="56"/>
      <c r="M198" s="64"/>
      <c r="N198" s="64"/>
      <c r="O198" s="64"/>
      <c r="P198" s="64"/>
      <c r="Q198" s="64"/>
      <c r="R198" s="78"/>
      <c r="S198" s="78"/>
      <c r="T198" s="78"/>
      <c r="U198" s="78"/>
      <c r="V198" s="78"/>
      <c r="W198" s="78"/>
      <c r="X198" s="78"/>
      <c r="Y198" s="78"/>
      <c r="Z198" s="78"/>
      <c r="AA198" s="78"/>
      <c r="AB198" s="78"/>
      <c r="AC198" s="78"/>
      <c r="AD198" s="78"/>
    </row>
    <row r="199" customFormat="false" ht="15" hidden="false" customHeight="true" outlineLevel="0" collapsed="false">
      <c r="A199" s="65" t="s">
        <v>332</v>
      </c>
      <c r="B199" s="65"/>
      <c r="C199" s="65"/>
      <c r="D199" s="65"/>
      <c r="E199" s="65"/>
      <c r="F199" s="65"/>
      <c r="G199" s="26"/>
      <c r="H199" s="56"/>
      <c r="I199" s="56"/>
      <c r="J199" s="56"/>
      <c r="K199" s="56"/>
      <c r="L199" s="56"/>
      <c r="M199" s="64"/>
      <c r="N199" s="64"/>
      <c r="O199" s="64"/>
      <c r="P199" s="64"/>
      <c r="Q199" s="64"/>
      <c r="R199" s="78"/>
      <c r="S199" s="78"/>
      <c r="T199" s="78"/>
      <c r="U199" s="78"/>
      <c r="V199" s="78"/>
      <c r="W199" s="78"/>
      <c r="X199" s="78"/>
      <c r="Y199" s="78"/>
      <c r="Z199" s="78"/>
      <c r="AA199" s="78"/>
      <c r="AB199" s="78"/>
      <c r="AC199" s="78"/>
      <c r="AD199" s="78"/>
    </row>
    <row r="200" customFormat="false" ht="15" hidden="false" customHeight="true" outlineLevel="0" collapsed="false">
      <c r="A200" s="65" t="s">
        <v>333</v>
      </c>
      <c r="B200" s="65"/>
      <c r="C200" s="65"/>
      <c r="D200" s="65"/>
      <c r="E200" s="65"/>
      <c r="F200" s="65"/>
      <c r="G200" s="26"/>
      <c r="H200" s="56"/>
      <c r="I200" s="56"/>
      <c r="J200" s="56"/>
      <c r="K200" s="56"/>
      <c r="L200" s="56"/>
      <c r="M200" s="64"/>
      <c r="N200" s="64"/>
      <c r="O200" s="64"/>
      <c r="P200" s="64"/>
      <c r="Q200" s="64"/>
      <c r="R200" s="78"/>
      <c r="S200" s="78"/>
      <c r="T200" s="78"/>
      <c r="U200" s="78"/>
      <c r="V200" s="78"/>
      <c r="W200" s="78"/>
      <c r="X200" s="78"/>
      <c r="Y200" s="78"/>
      <c r="Z200" s="78"/>
      <c r="AA200" s="78"/>
      <c r="AB200" s="78"/>
      <c r="AC200" s="78"/>
      <c r="AD200" s="78"/>
    </row>
    <row r="201" customFormat="false" ht="14.25" hidden="false" customHeight="true" outlineLevel="0" collapsed="false">
      <c r="A201" s="65" t="s">
        <v>334</v>
      </c>
      <c r="B201" s="65"/>
      <c r="C201" s="65"/>
      <c r="D201" s="65"/>
      <c r="E201" s="65"/>
      <c r="F201" s="65"/>
      <c r="G201" s="79"/>
      <c r="H201" s="79"/>
      <c r="I201" s="79"/>
      <c r="J201" s="79"/>
      <c r="K201" s="79"/>
      <c r="L201" s="79"/>
      <c r="M201" s="79"/>
      <c r="N201" s="79"/>
      <c r="O201" s="79"/>
      <c r="P201" s="79"/>
      <c r="Q201" s="79"/>
      <c r="R201" s="78"/>
      <c r="S201" s="78"/>
      <c r="T201" s="78"/>
      <c r="U201" s="78"/>
      <c r="V201" s="78"/>
      <c r="W201" s="78"/>
      <c r="X201" s="78"/>
      <c r="Y201" s="78"/>
      <c r="Z201" s="78"/>
      <c r="AA201" s="78"/>
      <c r="AB201" s="78"/>
      <c r="AC201" s="78"/>
      <c r="AD201" s="78"/>
    </row>
    <row r="202" customFormat="false" ht="14.25" hidden="false" customHeight="true" outlineLevel="0" collapsed="false">
      <c r="A202" s="65" t="s">
        <v>335</v>
      </c>
      <c r="B202" s="65"/>
      <c r="C202" s="65"/>
      <c r="D202" s="65"/>
      <c r="E202" s="65"/>
      <c r="F202" s="65"/>
      <c r="G202" s="79"/>
      <c r="H202" s="79"/>
      <c r="I202" s="79"/>
      <c r="J202" s="79"/>
      <c r="K202" s="79"/>
      <c r="L202" s="79"/>
      <c r="M202" s="79"/>
      <c r="N202" s="79"/>
      <c r="O202" s="79"/>
      <c r="P202" s="79"/>
      <c r="Q202" s="79"/>
      <c r="R202" s="78"/>
      <c r="S202" s="78"/>
      <c r="T202" s="78"/>
      <c r="U202" s="78"/>
      <c r="V202" s="78"/>
      <c r="W202" s="78"/>
      <c r="X202" s="78"/>
      <c r="Y202" s="78"/>
      <c r="Z202" s="78"/>
      <c r="AA202" s="78"/>
      <c r="AB202" s="78"/>
      <c r="AC202" s="78"/>
      <c r="AD202" s="78"/>
    </row>
    <row r="203" customFormat="false" ht="14.25" hidden="false" customHeight="true" outlineLevel="0" collapsed="false">
      <c r="A203" s="65" t="s">
        <v>336</v>
      </c>
      <c r="B203" s="65"/>
      <c r="C203" s="65"/>
      <c r="D203" s="65"/>
      <c r="E203" s="65"/>
      <c r="F203" s="65"/>
      <c r="G203" s="79"/>
      <c r="H203" s="79"/>
      <c r="I203" s="79"/>
      <c r="J203" s="79"/>
      <c r="K203" s="79"/>
      <c r="L203" s="79"/>
      <c r="M203" s="79"/>
      <c r="N203" s="79"/>
      <c r="O203" s="79"/>
      <c r="P203" s="79"/>
      <c r="Q203" s="79"/>
      <c r="R203" s="78"/>
      <c r="S203" s="78"/>
      <c r="T203" s="78"/>
      <c r="U203" s="78"/>
      <c r="V203" s="78"/>
      <c r="W203" s="78"/>
      <c r="X203" s="78"/>
      <c r="Y203" s="78"/>
      <c r="Z203" s="78"/>
      <c r="AA203" s="78"/>
      <c r="AB203" s="78"/>
      <c r="AC203" s="78"/>
      <c r="AD203" s="78"/>
    </row>
    <row r="204" customFormat="false" ht="14.25" hidden="false" customHeight="true" outlineLevel="0" collapsed="false">
      <c r="A204" s="65" t="s">
        <v>337</v>
      </c>
      <c r="B204" s="65"/>
      <c r="C204" s="65"/>
      <c r="D204" s="65"/>
      <c r="E204" s="65"/>
      <c r="F204" s="65"/>
      <c r="G204" s="79"/>
      <c r="H204" s="79"/>
      <c r="I204" s="79"/>
      <c r="J204" s="79"/>
      <c r="K204" s="79"/>
      <c r="L204" s="79"/>
      <c r="M204" s="79"/>
      <c r="N204" s="79"/>
      <c r="O204" s="79"/>
      <c r="P204" s="79"/>
      <c r="Q204" s="79"/>
      <c r="R204" s="78"/>
      <c r="S204" s="78"/>
      <c r="T204" s="78"/>
      <c r="U204" s="78"/>
      <c r="V204" s="78"/>
      <c r="W204" s="78"/>
      <c r="X204" s="78"/>
      <c r="Y204" s="78"/>
      <c r="Z204" s="78"/>
      <c r="AA204" s="78"/>
      <c r="AB204" s="78"/>
      <c r="AC204" s="78"/>
      <c r="AD204" s="78"/>
    </row>
    <row r="205" customFormat="false" ht="14.25" hidden="false" customHeight="true" outlineLevel="0" collapsed="false">
      <c r="A205" s="65" t="s">
        <v>338</v>
      </c>
      <c r="B205" s="65"/>
      <c r="C205" s="65"/>
      <c r="D205" s="65"/>
      <c r="E205" s="65"/>
      <c r="F205" s="65"/>
      <c r="G205" s="79"/>
      <c r="H205" s="79"/>
      <c r="I205" s="79"/>
      <c r="J205" s="79"/>
      <c r="K205" s="79"/>
      <c r="L205" s="79"/>
      <c r="M205" s="79"/>
      <c r="N205" s="79"/>
      <c r="O205" s="79"/>
      <c r="P205" s="79"/>
      <c r="Q205" s="79"/>
      <c r="R205" s="78"/>
      <c r="S205" s="78"/>
      <c r="T205" s="78"/>
      <c r="U205" s="78"/>
      <c r="V205" s="78"/>
      <c r="W205" s="78"/>
      <c r="X205" s="78"/>
      <c r="Y205" s="78"/>
      <c r="Z205" s="78"/>
      <c r="AA205" s="78"/>
      <c r="AB205" s="78"/>
      <c r="AC205" s="78"/>
      <c r="AD205" s="78"/>
    </row>
    <row r="206" customFormat="false" ht="14.25" hidden="false" customHeight="true" outlineLevel="0" collapsed="false">
      <c r="A206" s="65" t="s">
        <v>339</v>
      </c>
      <c r="B206" s="65"/>
      <c r="C206" s="65"/>
      <c r="D206" s="65"/>
      <c r="E206" s="65"/>
      <c r="F206" s="65"/>
      <c r="G206" s="79"/>
      <c r="H206" s="79"/>
      <c r="I206" s="79"/>
      <c r="J206" s="79"/>
      <c r="K206" s="79"/>
      <c r="L206" s="79"/>
      <c r="M206" s="79"/>
      <c r="N206" s="79"/>
      <c r="O206" s="79"/>
      <c r="P206" s="79"/>
      <c r="Q206" s="79"/>
      <c r="R206" s="78"/>
      <c r="S206" s="78"/>
      <c r="T206" s="78"/>
      <c r="U206" s="78"/>
      <c r="V206" s="78"/>
      <c r="W206" s="78"/>
      <c r="X206" s="78"/>
      <c r="Y206" s="78"/>
      <c r="Z206" s="78"/>
      <c r="AA206" s="78"/>
      <c r="AB206" s="78"/>
      <c r="AC206" s="78"/>
      <c r="AD206" s="78"/>
    </row>
    <row r="207" customFormat="false" ht="14.25" hidden="false" customHeight="true" outlineLevel="0" collapsed="false">
      <c r="A207" s="65" t="s">
        <v>340</v>
      </c>
      <c r="B207" s="65"/>
      <c r="C207" s="65"/>
      <c r="D207" s="65"/>
      <c r="E207" s="65"/>
      <c r="F207" s="65"/>
      <c r="G207" s="79"/>
      <c r="H207" s="79"/>
      <c r="I207" s="79"/>
      <c r="J207" s="79"/>
      <c r="K207" s="79"/>
      <c r="L207" s="79"/>
      <c r="M207" s="79"/>
      <c r="N207" s="79"/>
      <c r="O207" s="79"/>
      <c r="P207" s="79"/>
      <c r="Q207" s="79"/>
      <c r="R207" s="78"/>
      <c r="S207" s="78"/>
      <c r="T207" s="78"/>
      <c r="U207" s="78"/>
      <c r="V207" s="78"/>
      <c r="W207" s="78"/>
      <c r="X207" s="78"/>
      <c r="Y207" s="78"/>
      <c r="Z207" s="78"/>
      <c r="AA207" s="78"/>
      <c r="AB207" s="78"/>
      <c r="AC207" s="78"/>
      <c r="AD207" s="78"/>
    </row>
    <row r="208" customFormat="false" ht="14.25" hidden="false" customHeight="true" outlineLevel="0" collapsed="false">
      <c r="A208" s="65" t="s">
        <v>341</v>
      </c>
      <c r="B208" s="65"/>
      <c r="C208" s="65"/>
      <c r="D208" s="65"/>
      <c r="E208" s="65"/>
      <c r="F208" s="65"/>
      <c r="G208" s="79"/>
      <c r="H208" s="79"/>
      <c r="I208" s="79"/>
      <c r="J208" s="79"/>
      <c r="K208" s="79"/>
      <c r="L208" s="79"/>
      <c r="M208" s="79"/>
      <c r="N208" s="79"/>
      <c r="O208" s="79"/>
      <c r="P208" s="79"/>
      <c r="Q208" s="79"/>
      <c r="R208" s="78"/>
      <c r="S208" s="78"/>
      <c r="T208" s="78"/>
      <c r="U208" s="78"/>
      <c r="V208" s="78"/>
      <c r="W208" s="78"/>
      <c r="X208" s="78"/>
      <c r="Y208" s="78"/>
      <c r="Z208" s="78"/>
      <c r="AA208" s="78"/>
      <c r="AB208" s="78"/>
      <c r="AC208" s="78"/>
      <c r="AD208" s="78"/>
    </row>
    <row r="209" customFormat="false" ht="14.25" hidden="false" customHeight="true" outlineLevel="0" collapsed="false">
      <c r="A209" s="65" t="s">
        <v>342</v>
      </c>
      <c r="B209" s="65"/>
      <c r="C209" s="65"/>
      <c r="D209" s="65"/>
      <c r="E209" s="65"/>
      <c r="F209" s="65"/>
      <c r="G209" s="79"/>
      <c r="H209" s="79"/>
      <c r="I209" s="79"/>
      <c r="J209" s="79"/>
      <c r="K209" s="79"/>
      <c r="L209" s="79"/>
      <c r="M209" s="79"/>
      <c r="N209" s="79"/>
      <c r="O209" s="79"/>
      <c r="P209" s="79"/>
      <c r="Q209" s="79"/>
      <c r="R209" s="78"/>
      <c r="S209" s="78"/>
      <c r="T209" s="78"/>
      <c r="U209" s="78"/>
      <c r="V209" s="78"/>
      <c r="W209" s="78"/>
      <c r="X209" s="78"/>
      <c r="Y209" s="78"/>
      <c r="Z209" s="78"/>
      <c r="AA209" s="78"/>
      <c r="AB209" s="78"/>
      <c r="AC209" s="78"/>
      <c r="AD209" s="78"/>
    </row>
    <row r="210" customFormat="false" ht="14.25" hidden="false" customHeight="true" outlineLevel="0" collapsed="false">
      <c r="A210" s="65" t="s">
        <v>343</v>
      </c>
      <c r="B210" s="65"/>
      <c r="C210" s="65"/>
      <c r="D210" s="65"/>
      <c r="E210" s="65"/>
      <c r="F210" s="65"/>
      <c r="G210" s="79"/>
      <c r="H210" s="79"/>
      <c r="I210" s="79"/>
      <c r="J210" s="79"/>
      <c r="K210" s="79"/>
      <c r="L210" s="79"/>
      <c r="M210" s="79"/>
      <c r="N210" s="79"/>
      <c r="O210" s="79"/>
      <c r="P210" s="79"/>
      <c r="Q210" s="79"/>
      <c r="R210" s="78"/>
      <c r="S210" s="78"/>
      <c r="T210" s="78"/>
      <c r="U210" s="78"/>
      <c r="V210" s="78"/>
      <c r="W210" s="78"/>
      <c r="X210" s="78"/>
      <c r="Y210" s="78"/>
      <c r="Z210" s="78"/>
      <c r="AA210" s="78"/>
      <c r="AB210" s="78"/>
      <c r="AC210" s="78"/>
      <c r="AD210" s="78"/>
    </row>
    <row r="211" customFormat="false" ht="14.25" hidden="false" customHeight="true" outlineLevel="0" collapsed="false">
      <c r="A211" s="65" t="s">
        <v>344</v>
      </c>
      <c r="B211" s="65"/>
      <c r="C211" s="65"/>
      <c r="D211" s="65"/>
      <c r="E211" s="65"/>
      <c r="F211" s="65"/>
      <c r="G211" s="79"/>
      <c r="H211" s="79"/>
      <c r="I211" s="79"/>
      <c r="J211" s="79"/>
      <c r="K211" s="79"/>
      <c r="L211" s="79"/>
      <c r="M211" s="79"/>
      <c r="N211" s="79"/>
      <c r="O211" s="79"/>
      <c r="P211" s="79"/>
      <c r="Q211" s="79"/>
      <c r="R211" s="78"/>
      <c r="S211" s="78"/>
      <c r="T211" s="78"/>
      <c r="U211" s="78"/>
      <c r="V211" s="78"/>
      <c r="W211" s="78"/>
      <c r="X211" s="78"/>
      <c r="Y211" s="78"/>
      <c r="Z211" s="78"/>
      <c r="AA211" s="78"/>
      <c r="AB211" s="78"/>
      <c r="AC211" s="78"/>
      <c r="AD211" s="78"/>
    </row>
    <row r="212" customFormat="false" ht="14.25" hidden="false" customHeight="true" outlineLevel="0" collapsed="false">
      <c r="A212" s="65" t="s">
        <v>345</v>
      </c>
      <c r="B212" s="65"/>
      <c r="C212" s="65"/>
      <c r="D212" s="65"/>
      <c r="E212" s="65"/>
      <c r="F212" s="65"/>
      <c r="G212" s="79"/>
      <c r="H212" s="79"/>
      <c r="I212" s="79"/>
      <c r="J212" s="79"/>
      <c r="K212" s="79"/>
      <c r="L212" s="79"/>
      <c r="M212" s="79"/>
      <c r="N212" s="79"/>
      <c r="O212" s="79"/>
      <c r="P212" s="79"/>
      <c r="Q212" s="79"/>
      <c r="R212" s="78"/>
      <c r="S212" s="78"/>
      <c r="T212" s="78"/>
      <c r="U212" s="78"/>
      <c r="V212" s="78"/>
      <c r="W212" s="78"/>
      <c r="X212" s="78"/>
      <c r="Y212" s="78"/>
      <c r="Z212" s="78"/>
      <c r="AA212" s="78"/>
      <c r="AB212" s="78"/>
      <c r="AC212" s="78"/>
      <c r="AD212" s="78"/>
    </row>
    <row r="213" customFormat="false" ht="14.25" hidden="false" customHeight="true" outlineLevel="0" collapsed="false">
      <c r="A213" s="65" t="s">
        <v>346</v>
      </c>
      <c r="B213" s="65"/>
      <c r="C213" s="65"/>
      <c r="D213" s="65"/>
      <c r="E213" s="65"/>
      <c r="F213" s="65"/>
      <c r="G213" s="79"/>
      <c r="H213" s="79"/>
      <c r="I213" s="79"/>
      <c r="J213" s="79"/>
      <c r="K213" s="79"/>
      <c r="L213" s="79"/>
      <c r="M213" s="79"/>
      <c r="N213" s="79"/>
      <c r="O213" s="79"/>
      <c r="P213" s="79"/>
      <c r="Q213" s="79"/>
      <c r="R213" s="78"/>
      <c r="S213" s="78"/>
      <c r="T213" s="78"/>
      <c r="U213" s="78"/>
      <c r="V213" s="78"/>
      <c r="W213" s="78"/>
      <c r="X213" s="78"/>
      <c r="Y213" s="78"/>
      <c r="Z213" s="78"/>
      <c r="AA213" s="78"/>
      <c r="AB213" s="78"/>
      <c r="AC213" s="78"/>
      <c r="AD213" s="78"/>
    </row>
    <row r="214" customFormat="false" ht="14.25" hidden="false" customHeight="true" outlineLevel="0" collapsed="false">
      <c r="A214" s="65" t="s">
        <v>347</v>
      </c>
      <c r="B214" s="65"/>
      <c r="C214" s="65"/>
      <c r="D214" s="65"/>
      <c r="E214" s="65"/>
      <c r="F214" s="65"/>
      <c r="G214" s="79"/>
      <c r="H214" s="79"/>
      <c r="I214" s="79"/>
      <c r="J214" s="79"/>
      <c r="K214" s="79"/>
      <c r="L214" s="79"/>
      <c r="M214" s="79"/>
      <c r="N214" s="79"/>
      <c r="O214" s="79"/>
      <c r="P214" s="79"/>
      <c r="Q214" s="79"/>
      <c r="R214" s="78"/>
      <c r="S214" s="78"/>
      <c r="T214" s="78"/>
      <c r="U214" s="78"/>
      <c r="V214" s="78"/>
      <c r="W214" s="78"/>
      <c r="X214" s="78"/>
      <c r="Y214" s="78"/>
      <c r="Z214" s="78"/>
      <c r="AA214" s="78"/>
      <c r="AB214" s="78"/>
      <c r="AC214" s="78"/>
      <c r="AD214" s="78"/>
    </row>
    <row r="215" customFormat="false" ht="14.25" hidden="false" customHeight="true" outlineLevel="0" collapsed="false">
      <c r="A215" s="65" t="s">
        <v>348</v>
      </c>
      <c r="B215" s="65"/>
      <c r="C215" s="65"/>
      <c r="D215" s="65"/>
      <c r="E215" s="65"/>
      <c r="F215" s="65"/>
      <c r="G215" s="79"/>
      <c r="H215" s="79"/>
      <c r="I215" s="79"/>
      <c r="J215" s="79"/>
      <c r="K215" s="79"/>
      <c r="L215" s="79"/>
      <c r="M215" s="79"/>
      <c r="N215" s="79"/>
      <c r="O215" s="79"/>
      <c r="P215" s="79"/>
      <c r="Q215" s="79"/>
      <c r="R215" s="78"/>
      <c r="S215" s="78"/>
      <c r="T215" s="78"/>
      <c r="U215" s="78"/>
      <c r="V215" s="78"/>
      <c r="W215" s="78"/>
      <c r="X215" s="78"/>
      <c r="Y215" s="78"/>
      <c r="Z215" s="78"/>
      <c r="AA215" s="78"/>
      <c r="AB215" s="78"/>
      <c r="AC215" s="78"/>
      <c r="AD215" s="78"/>
    </row>
    <row r="216" customFormat="false" ht="14.25" hidden="false" customHeight="true" outlineLevel="0" collapsed="false">
      <c r="A216" s="65" t="s">
        <v>349</v>
      </c>
      <c r="B216" s="65"/>
      <c r="C216" s="65"/>
      <c r="D216" s="65"/>
      <c r="E216" s="65"/>
      <c r="F216" s="65"/>
      <c r="G216" s="79"/>
      <c r="H216" s="79"/>
      <c r="I216" s="79"/>
      <c r="J216" s="79"/>
      <c r="K216" s="79"/>
      <c r="L216" s="79"/>
      <c r="M216" s="79"/>
      <c r="N216" s="79"/>
      <c r="O216" s="79"/>
      <c r="P216" s="79"/>
      <c r="Q216" s="79"/>
      <c r="R216" s="78"/>
      <c r="S216" s="78"/>
      <c r="T216" s="78"/>
      <c r="U216" s="78"/>
      <c r="V216" s="78"/>
      <c r="W216" s="78"/>
      <c r="X216" s="78"/>
      <c r="Y216" s="78"/>
      <c r="Z216" s="78"/>
      <c r="AA216" s="78"/>
      <c r="AB216" s="78"/>
      <c r="AC216" s="78"/>
      <c r="AD216" s="78"/>
    </row>
    <row r="217" customFormat="false" ht="14.25" hidden="false" customHeight="true" outlineLevel="0" collapsed="false">
      <c r="A217" s="65" t="s">
        <v>350</v>
      </c>
      <c r="B217" s="65"/>
      <c r="C217" s="65"/>
      <c r="D217" s="65"/>
      <c r="E217" s="65"/>
      <c r="F217" s="65"/>
      <c r="G217" s="79"/>
      <c r="H217" s="79"/>
      <c r="I217" s="79"/>
      <c r="J217" s="79"/>
      <c r="K217" s="79"/>
      <c r="L217" s="79"/>
      <c r="M217" s="79"/>
      <c r="N217" s="79"/>
      <c r="O217" s="79"/>
      <c r="P217" s="79"/>
      <c r="Q217" s="79"/>
      <c r="R217" s="78"/>
      <c r="S217" s="78"/>
      <c r="T217" s="78"/>
      <c r="U217" s="78"/>
      <c r="V217" s="78"/>
      <c r="W217" s="78"/>
      <c r="X217" s="78"/>
      <c r="Y217" s="78"/>
      <c r="Z217" s="78"/>
      <c r="AA217" s="78"/>
      <c r="AB217" s="78"/>
      <c r="AC217" s="78"/>
      <c r="AD217" s="78"/>
    </row>
    <row r="218" customFormat="false" ht="14.25" hidden="false" customHeight="true" outlineLevel="0" collapsed="false">
      <c r="A218" s="65" t="s">
        <v>351</v>
      </c>
      <c r="B218" s="65"/>
      <c r="C218" s="65"/>
      <c r="D218" s="65"/>
      <c r="E218" s="65"/>
      <c r="F218" s="65"/>
      <c r="G218" s="79"/>
      <c r="H218" s="79"/>
      <c r="I218" s="79"/>
      <c r="J218" s="79"/>
      <c r="K218" s="79"/>
      <c r="L218" s="79"/>
      <c r="M218" s="79"/>
      <c r="N218" s="79"/>
      <c r="O218" s="79"/>
      <c r="P218" s="79"/>
      <c r="Q218" s="79"/>
      <c r="R218" s="78"/>
      <c r="S218" s="78"/>
      <c r="T218" s="78"/>
      <c r="U218" s="78"/>
      <c r="V218" s="78"/>
      <c r="W218" s="78"/>
      <c r="X218" s="78"/>
      <c r="Y218" s="78"/>
      <c r="Z218" s="78"/>
      <c r="AA218" s="78"/>
      <c r="AB218" s="78"/>
      <c r="AC218" s="78"/>
      <c r="AD218" s="78"/>
    </row>
    <row r="219" customFormat="false" ht="14.25" hidden="false" customHeight="true" outlineLevel="0" collapsed="false">
      <c r="A219" s="65" t="s">
        <v>352</v>
      </c>
      <c r="B219" s="65"/>
      <c r="C219" s="65"/>
      <c r="D219" s="65"/>
      <c r="E219" s="65"/>
      <c r="F219" s="65"/>
      <c r="G219" s="79"/>
      <c r="H219" s="79"/>
      <c r="I219" s="79"/>
      <c r="J219" s="79"/>
      <c r="K219" s="79"/>
      <c r="L219" s="79"/>
      <c r="M219" s="79"/>
      <c r="N219" s="79"/>
      <c r="O219" s="79"/>
      <c r="P219" s="79"/>
      <c r="Q219" s="79"/>
      <c r="R219" s="78"/>
      <c r="S219" s="78"/>
      <c r="T219" s="78"/>
      <c r="U219" s="78"/>
      <c r="V219" s="78"/>
      <c r="W219" s="78"/>
      <c r="X219" s="78"/>
      <c r="Y219" s="78"/>
      <c r="Z219" s="78"/>
      <c r="AA219" s="78"/>
      <c r="AB219" s="78"/>
      <c r="AC219" s="78"/>
      <c r="AD219" s="78"/>
    </row>
    <row r="220" customFormat="false" ht="14.25" hidden="false" customHeight="true" outlineLevel="0" collapsed="false">
      <c r="A220" s="65" t="s">
        <v>353</v>
      </c>
      <c r="B220" s="65"/>
      <c r="C220" s="65"/>
      <c r="D220" s="65"/>
      <c r="E220" s="65"/>
      <c r="F220" s="65"/>
      <c r="G220" s="79"/>
      <c r="H220" s="79"/>
      <c r="I220" s="79"/>
      <c r="J220" s="79"/>
      <c r="K220" s="79"/>
      <c r="L220" s="79"/>
      <c r="M220" s="79"/>
      <c r="N220" s="79"/>
      <c r="O220" s="79"/>
      <c r="P220" s="79"/>
      <c r="Q220" s="79"/>
      <c r="R220" s="78"/>
      <c r="S220" s="78"/>
      <c r="T220" s="78"/>
      <c r="U220" s="78"/>
      <c r="V220" s="78"/>
      <c r="W220" s="78"/>
      <c r="X220" s="78"/>
      <c r="Y220" s="78"/>
      <c r="Z220" s="78"/>
      <c r="AA220" s="78"/>
      <c r="AB220" s="78"/>
      <c r="AC220" s="78"/>
      <c r="AD220" s="78"/>
    </row>
    <row r="221" customFormat="false" ht="14.25" hidden="false" customHeight="true" outlineLevel="0" collapsed="false">
      <c r="A221" s="80"/>
      <c r="B221" s="80"/>
      <c r="C221" s="80"/>
      <c r="D221" s="80"/>
      <c r="E221" s="80"/>
      <c r="F221" s="80"/>
      <c r="G221" s="80"/>
      <c r="H221" s="80"/>
      <c r="I221" s="80"/>
      <c r="J221" s="80"/>
      <c r="K221" s="80"/>
      <c r="L221" s="80"/>
      <c r="M221" s="80"/>
      <c r="N221" s="80"/>
      <c r="O221" s="80"/>
      <c r="P221" s="80"/>
      <c r="Q221" s="80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</row>
    <row r="222" customFormat="false" ht="14.25" hidden="false" customHeight="true" outlineLevel="0" collapsed="false">
      <c r="A222" s="80"/>
      <c r="B222" s="80"/>
      <c r="C222" s="80"/>
      <c r="D222" s="80"/>
      <c r="E222" s="80"/>
      <c r="F222" s="80"/>
      <c r="G222" s="80"/>
      <c r="H222" s="80"/>
      <c r="I222" s="80"/>
      <c r="J222" s="80"/>
      <c r="K222" s="80"/>
      <c r="L222" s="80"/>
      <c r="M222" s="80"/>
      <c r="N222" s="80"/>
      <c r="O222" s="80"/>
      <c r="P222" s="80"/>
      <c r="Q222" s="80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</row>
    <row r="223" customFormat="false" ht="14.25" hidden="false" customHeight="true" outlineLevel="0" collapsed="false">
      <c r="A223" s="80"/>
      <c r="B223" s="80"/>
      <c r="C223" s="80"/>
      <c r="D223" s="80"/>
      <c r="E223" s="80"/>
      <c r="F223" s="80"/>
      <c r="G223" s="80"/>
      <c r="H223" s="80"/>
      <c r="I223" s="80"/>
      <c r="J223" s="80"/>
      <c r="K223" s="80"/>
      <c r="L223" s="80"/>
      <c r="M223" s="80"/>
      <c r="N223" s="80"/>
      <c r="O223" s="80"/>
      <c r="P223" s="80"/>
      <c r="Q223" s="80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</row>
    <row r="224" customFormat="false" ht="14.25" hidden="false" customHeight="true" outlineLevel="0" collapsed="false">
      <c r="A224" s="80"/>
      <c r="B224" s="80"/>
      <c r="C224" s="80"/>
      <c r="D224" s="80"/>
      <c r="E224" s="80"/>
      <c r="F224" s="80"/>
      <c r="G224" s="80"/>
      <c r="H224" s="80"/>
      <c r="I224" s="80"/>
      <c r="J224" s="80"/>
      <c r="K224" s="80"/>
      <c r="L224" s="80"/>
      <c r="M224" s="80"/>
      <c r="N224" s="80"/>
      <c r="O224" s="80"/>
      <c r="P224" s="80"/>
      <c r="Q224" s="80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</row>
    <row r="225" customFormat="false" ht="14.25" hidden="false" customHeight="true" outlineLevel="0" collapsed="false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</row>
    <row r="226" customFormat="false" ht="14.25" hidden="false" customHeight="true" outlineLevel="0" collapsed="false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</row>
    <row r="227" customFormat="false" ht="14.25" hidden="false" customHeight="true" outlineLevel="0" collapsed="false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</row>
    <row r="228" customFormat="false" ht="14.25" hidden="false" customHeight="true" outlineLevel="0" collapsed="false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</row>
    <row r="229" customFormat="false" ht="14.25" hidden="false" customHeight="true" outlineLevel="0" collapsed="false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</row>
    <row r="230" customFormat="false" ht="14.25" hidden="false" customHeight="true" outlineLevel="0" collapsed="false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</row>
    <row r="231" customFormat="false" ht="14.25" hidden="false" customHeight="true" outlineLevel="0" collapsed="false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</row>
    <row r="232" customFormat="false" ht="14.25" hidden="false" customHeight="true" outlineLevel="0" collapsed="false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</row>
    <row r="233" customFormat="false" ht="14.25" hidden="false" customHeight="true" outlineLevel="0" collapsed="false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</row>
    <row r="234" customFormat="false" ht="14.25" hidden="false" customHeight="true" outlineLevel="0" collapsed="false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</row>
    <row r="235" customFormat="false" ht="14.25" hidden="false" customHeight="true" outlineLevel="0" collapsed="false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</row>
    <row r="236" customFormat="false" ht="14.25" hidden="false" customHeight="true" outlineLevel="0" collapsed="false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</row>
    <row r="237" customFormat="false" ht="14.25" hidden="false" customHeight="true" outlineLevel="0" collapsed="false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</row>
    <row r="238" customFormat="false" ht="14.25" hidden="false" customHeight="true" outlineLevel="0" collapsed="false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</row>
    <row r="239" customFormat="false" ht="14.25" hidden="false" customHeight="true" outlineLevel="0" collapsed="false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</row>
    <row r="240" customFormat="false" ht="14.25" hidden="false" customHeight="true" outlineLevel="0" collapsed="false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</row>
    <row r="241" customFormat="false" ht="14.25" hidden="false" customHeight="true" outlineLevel="0" collapsed="false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</row>
    <row r="242" customFormat="false" ht="14.25" hidden="false" customHeight="true" outlineLevel="0" collapsed="false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</row>
    <row r="243" customFormat="false" ht="14.25" hidden="false" customHeight="true" outlineLevel="0" collapsed="false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</row>
    <row r="244" customFormat="false" ht="14.25" hidden="false" customHeight="true" outlineLevel="0" collapsed="false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</row>
    <row r="245" customFormat="false" ht="14.25" hidden="false" customHeight="true" outlineLevel="0" collapsed="false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</row>
    <row r="246" customFormat="false" ht="14.25" hidden="false" customHeight="true" outlineLevel="0" collapsed="false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</row>
    <row r="247" customFormat="false" ht="14.25" hidden="false" customHeight="true" outlineLevel="0" collapsed="false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</row>
    <row r="248" customFormat="false" ht="14.25" hidden="false" customHeight="true" outlineLevel="0" collapsed="false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</row>
    <row r="249" customFormat="false" ht="14.25" hidden="false" customHeight="true" outlineLevel="0" collapsed="false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</row>
    <row r="250" customFormat="false" ht="14.25" hidden="false" customHeight="true" outlineLevel="0" collapsed="false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</row>
    <row r="251" customFormat="false" ht="14.25" hidden="false" customHeight="true" outlineLevel="0" collapsed="false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</row>
    <row r="252" customFormat="false" ht="14.25" hidden="false" customHeight="true" outlineLevel="0" collapsed="false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</row>
    <row r="253" customFormat="false" ht="14.25" hidden="false" customHeight="true" outlineLevel="0" collapsed="false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</row>
    <row r="254" customFormat="false" ht="14.25" hidden="false" customHeight="true" outlineLevel="0" collapsed="false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</row>
    <row r="255" customFormat="false" ht="14.25" hidden="false" customHeight="true" outlineLevel="0" collapsed="false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</row>
    <row r="256" customFormat="false" ht="14.25" hidden="false" customHeight="true" outlineLevel="0" collapsed="false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</row>
    <row r="257" customFormat="false" ht="14.25" hidden="false" customHeight="true" outlineLevel="0" collapsed="false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</row>
    <row r="258" customFormat="false" ht="14.25" hidden="false" customHeight="true" outlineLevel="0" collapsed="false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</row>
    <row r="259" customFormat="false" ht="14.25" hidden="false" customHeight="true" outlineLevel="0" collapsed="false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</row>
    <row r="260" customFormat="false" ht="14.25" hidden="false" customHeight="true" outlineLevel="0" collapsed="false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</row>
    <row r="261" customFormat="false" ht="14.25" hidden="false" customHeight="true" outlineLevel="0" collapsed="false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</row>
    <row r="262" customFormat="false" ht="14.25" hidden="false" customHeight="true" outlineLevel="0" collapsed="false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</row>
    <row r="263" customFormat="false" ht="14.25" hidden="false" customHeight="true" outlineLevel="0" collapsed="false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</row>
    <row r="264" customFormat="false" ht="14.25" hidden="false" customHeight="true" outlineLevel="0" collapsed="false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</row>
    <row r="265" customFormat="false" ht="14.25" hidden="false" customHeight="true" outlineLevel="0" collapsed="false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</row>
    <row r="266" customFormat="false" ht="14.25" hidden="false" customHeight="true" outlineLevel="0" collapsed="false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</row>
    <row r="267" customFormat="false" ht="14.25" hidden="false" customHeight="true" outlineLevel="0" collapsed="false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</row>
    <row r="268" customFormat="false" ht="14.25" hidden="false" customHeight="true" outlineLevel="0" collapsed="false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</row>
    <row r="269" customFormat="false" ht="14.25" hidden="false" customHeight="true" outlineLevel="0" collapsed="false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</row>
    <row r="270" customFormat="false" ht="14.25" hidden="false" customHeight="true" outlineLevel="0" collapsed="false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</row>
    <row r="271" customFormat="false" ht="14.25" hidden="false" customHeight="true" outlineLevel="0" collapsed="false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</row>
    <row r="272" customFormat="false" ht="14.25" hidden="false" customHeight="true" outlineLevel="0" collapsed="false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</row>
    <row r="273" customFormat="false" ht="14.25" hidden="false" customHeight="true" outlineLevel="0" collapsed="false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</row>
    <row r="274" customFormat="false" ht="14.25" hidden="false" customHeight="true" outlineLevel="0" collapsed="false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</row>
    <row r="275" customFormat="false" ht="14.25" hidden="false" customHeight="true" outlineLevel="0" collapsed="false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</row>
    <row r="276" customFormat="false" ht="14.25" hidden="false" customHeight="true" outlineLevel="0" collapsed="false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</row>
    <row r="277" customFormat="false" ht="14.25" hidden="false" customHeight="true" outlineLevel="0" collapsed="false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</row>
    <row r="278" customFormat="false" ht="14.25" hidden="false" customHeight="true" outlineLevel="0" collapsed="false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</row>
    <row r="279" customFormat="false" ht="14.25" hidden="false" customHeight="true" outlineLevel="0" collapsed="false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</row>
    <row r="280" customFormat="false" ht="14.25" hidden="false" customHeight="true" outlineLevel="0" collapsed="false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</row>
    <row r="281" customFormat="false" ht="14.25" hidden="false" customHeight="true" outlineLevel="0" collapsed="false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</row>
    <row r="282" customFormat="false" ht="14.25" hidden="false" customHeight="true" outlineLevel="0" collapsed="false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</row>
    <row r="283" customFormat="false" ht="14.25" hidden="false" customHeight="true" outlineLevel="0" collapsed="false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</row>
    <row r="284" customFormat="false" ht="14.25" hidden="false" customHeight="true" outlineLevel="0" collapsed="false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</row>
    <row r="285" customFormat="false" ht="14.25" hidden="false" customHeight="true" outlineLevel="0" collapsed="false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</row>
    <row r="286" customFormat="false" ht="14.25" hidden="false" customHeight="true" outlineLevel="0" collapsed="false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</row>
    <row r="287" customFormat="false" ht="14.25" hidden="false" customHeight="true" outlineLevel="0" collapsed="false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</row>
    <row r="288" customFormat="false" ht="14.25" hidden="false" customHeight="true" outlineLevel="0" collapsed="false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</row>
    <row r="289" customFormat="false" ht="14.25" hidden="false" customHeight="true" outlineLevel="0" collapsed="false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</row>
    <row r="290" customFormat="false" ht="14.25" hidden="false" customHeight="true" outlineLevel="0" collapsed="false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</row>
    <row r="291" customFormat="false" ht="14.25" hidden="false" customHeight="true" outlineLevel="0" collapsed="false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</row>
    <row r="292" customFormat="false" ht="14.25" hidden="false" customHeight="true" outlineLevel="0" collapsed="false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</row>
    <row r="293" customFormat="false" ht="14.25" hidden="false" customHeight="true" outlineLevel="0" collapsed="false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</row>
    <row r="294" customFormat="false" ht="14.25" hidden="false" customHeight="true" outlineLevel="0" collapsed="false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</row>
    <row r="295" customFormat="false" ht="14.25" hidden="false" customHeight="true" outlineLevel="0" collapsed="false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</row>
    <row r="296" customFormat="false" ht="14.25" hidden="false" customHeight="true" outlineLevel="0" collapsed="false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</row>
    <row r="297" customFormat="false" ht="14.25" hidden="false" customHeight="true" outlineLevel="0" collapsed="false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</row>
    <row r="298" customFormat="false" ht="14.25" hidden="false" customHeight="true" outlineLevel="0" collapsed="false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</row>
    <row r="299" customFormat="false" ht="14.25" hidden="false" customHeight="true" outlineLevel="0" collapsed="false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</row>
    <row r="300" customFormat="false" ht="14.25" hidden="false" customHeight="true" outlineLevel="0" collapsed="false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</row>
    <row r="301" customFormat="false" ht="14.25" hidden="false" customHeight="true" outlineLevel="0" collapsed="false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</row>
    <row r="302" customFormat="false" ht="14.25" hidden="false" customHeight="true" outlineLevel="0" collapsed="false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</row>
    <row r="303" customFormat="false" ht="14.25" hidden="false" customHeight="true" outlineLevel="0" collapsed="false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</row>
    <row r="304" customFormat="false" ht="14.25" hidden="false" customHeight="true" outlineLevel="0" collapsed="false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</row>
    <row r="305" customFormat="false" ht="14.25" hidden="false" customHeight="true" outlineLevel="0" collapsed="false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</row>
    <row r="306" customFormat="false" ht="14.25" hidden="false" customHeight="true" outlineLevel="0" collapsed="false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</row>
    <row r="307" customFormat="false" ht="14.25" hidden="false" customHeight="true" outlineLevel="0" collapsed="false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</row>
    <row r="308" customFormat="false" ht="14.25" hidden="false" customHeight="true" outlineLevel="0" collapsed="false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</row>
    <row r="309" customFormat="false" ht="14.25" hidden="false" customHeight="true" outlineLevel="0" collapsed="false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</row>
    <row r="310" customFormat="false" ht="14.25" hidden="false" customHeight="true" outlineLevel="0" collapsed="false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</row>
    <row r="311" customFormat="false" ht="14.25" hidden="false" customHeight="true" outlineLevel="0" collapsed="false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</row>
    <row r="312" customFormat="false" ht="14.25" hidden="false" customHeight="true" outlineLevel="0" collapsed="false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</row>
    <row r="313" customFormat="false" ht="14.25" hidden="false" customHeight="true" outlineLevel="0" collapsed="false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</row>
    <row r="314" customFormat="false" ht="14.25" hidden="false" customHeight="true" outlineLevel="0" collapsed="false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</row>
    <row r="315" customFormat="false" ht="14.25" hidden="false" customHeight="true" outlineLevel="0" collapsed="false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</row>
    <row r="316" customFormat="false" ht="14.25" hidden="false" customHeight="true" outlineLevel="0" collapsed="false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</row>
    <row r="317" customFormat="false" ht="14.25" hidden="false" customHeight="true" outlineLevel="0" collapsed="false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</row>
    <row r="318" customFormat="false" ht="14.25" hidden="false" customHeight="true" outlineLevel="0" collapsed="false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</row>
    <row r="319" customFormat="false" ht="14.25" hidden="false" customHeight="true" outlineLevel="0" collapsed="false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</row>
    <row r="320" customFormat="false" ht="14.25" hidden="false" customHeight="true" outlineLevel="0" collapsed="false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</row>
    <row r="321" customFormat="false" ht="14.25" hidden="false" customHeight="true" outlineLevel="0" collapsed="false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</row>
    <row r="322" customFormat="false" ht="14.25" hidden="false" customHeight="true" outlineLevel="0" collapsed="false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</row>
    <row r="323" customFormat="false" ht="14.25" hidden="false" customHeight="true" outlineLevel="0" collapsed="false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</row>
    <row r="324" customFormat="false" ht="14.25" hidden="false" customHeight="true" outlineLevel="0" collapsed="false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</row>
    <row r="325" customFormat="false" ht="14.25" hidden="false" customHeight="true" outlineLevel="0" collapsed="false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</row>
    <row r="326" customFormat="false" ht="14.25" hidden="false" customHeight="true" outlineLevel="0" collapsed="false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</row>
    <row r="327" customFormat="false" ht="14.25" hidden="false" customHeight="true" outlineLevel="0" collapsed="false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</row>
    <row r="328" customFormat="false" ht="14.25" hidden="false" customHeight="true" outlineLevel="0" collapsed="false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</row>
    <row r="329" customFormat="false" ht="14.25" hidden="false" customHeight="true" outlineLevel="0" collapsed="false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</row>
    <row r="330" customFormat="false" ht="14.25" hidden="false" customHeight="true" outlineLevel="0" collapsed="false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</row>
    <row r="331" customFormat="false" ht="14.25" hidden="false" customHeight="true" outlineLevel="0" collapsed="false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</row>
    <row r="332" customFormat="false" ht="14.25" hidden="false" customHeight="true" outlineLevel="0" collapsed="false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</row>
    <row r="333" customFormat="false" ht="14.25" hidden="false" customHeight="true" outlineLevel="0" collapsed="false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</row>
    <row r="334" customFormat="false" ht="14.25" hidden="false" customHeight="true" outlineLevel="0" collapsed="false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</row>
    <row r="335" customFormat="false" ht="14.25" hidden="false" customHeight="true" outlineLevel="0" collapsed="false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</row>
    <row r="336" customFormat="false" ht="14.25" hidden="false" customHeight="true" outlineLevel="0" collapsed="false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</row>
    <row r="337" customFormat="false" ht="14.25" hidden="false" customHeight="true" outlineLevel="0" collapsed="false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</row>
    <row r="338" customFormat="false" ht="14.25" hidden="false" customHeight="true" outlineLevel="0" collapsed="false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</row>
    <row r="339" customFormat="false" ht="14.25" hidden="false" customHeight="true" outlineLevel="0" collapsed="false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</row>
    <row r="340" customFormat="false" ht="14.25" hidden="false" customHeight="true" outlineLevel="0" collapsed="false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</row>
    <row r="341" customFormat="false" ht="14.25" hidden="false" customHeight="true" outlineLevel="0" collapsed="false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</row>
    <row r="342" customFormat="false" ht="14.25" hidden="false" customHeight="true" outlineLevel="0" collapsed="false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</row>
    <row r="343" customFormat="false" ht="14.25" hidden="false" customHeight="true" outlineLevel="0" collapsed="false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</row>
    <row r="344" customFormat="false" ht="14.25" hidden="false" customHeight="true" outlineLevel="0" collapsed="false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</row>
    <row r="345" customFormat="false" ht="14.25" hidden="false" customHeight="true" outlineLevel="0" collapsed="false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</row>
    <row r="346" customFormat="false" ht="14.25" hidden="false" customHeight="true" outlineLevel="0" collapsed="false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</row>
    <row r="347" customFormat="false" ht="14.25" hidden="false" customHeight="true" outlineLevel="0" collapsed="false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</row>
    <row r="348" customFormat="false" ht="14.25" hidden="false" customHeight="true" outlineLevel="0" collapsed="false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</row>
    <row r="349" customFormat="false" ht="14.25" hidden="false" customHeight="true" outlineLevel="0" collapsed="false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</row>
    <row r="350" customFormat="false" ht="14.25" hidden="false" customHeight="true" outlineLevel="0" collapsed="false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</row>
    <row r="351" customFormat="false" ht="14.25" hidden="false" customHeight="true" outlineLevel="0" collapsed="false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</row>
    <row r="352" customFormat="false" ht="14.25" hidden="false" customHeight="true" outlineLevel="0" collapsed="false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</row>
    <row r="353" customFormat="false" ht="14.25" hidden="false" customHeight="true" outlineLevel="0" collapsed="false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</row>
    <row r="354" customFormat="false" ht="14.25" hidden="false" customHeight="true" outlineLevel="0" collapsed="false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</row>
    <row r="355" customFormat="false" ht="14.25" hidden="false" customHeight="true" outlineLevel="0" collapsed="false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</row>
    <row r="356" customFormat="false" ht="14.25" hidden="false" customHeight="true" outlineLevel="0" collapsed="false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</row>
    <row r="357" customFormat="false" ht="14.25" hidden="false" customHeight="true" outlineLevel="0" collapsed="false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</row>
    <row r="358" customFormat="false" ht="14.25" hidden="false" customHeight="true" outlineLevel="0" collapsed="false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</row>
    <row r="359" customFormat="false" ht="14.25" hidden="false" customHeight="true" outlineLevel="0" collapsed="false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</row>
    <row r="360" customFormat="false" ht="14.25" hidden="false" customHeight="true" outlineLevel="0" collapsed="false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</row>
    <row r="361" customFormat="false" ht="14.25" hidden="false" customHeight="true" outlineLevel="0" collapsed="false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</row>
    <row r="362" customFormat="false" ht="14.25" hidden="false" customHeight="true" outlineLevel="0" collapsed="false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</row>
    <row r="363" customFormat="false" ht="14.25" hidden="false" customHeight="true" outlineLevel="0" collapsed="false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</row>
    <row r="364" customFormat="false" ht="14.25" hidden="false" customHeight="true" outlineLevel="0" collapsed="false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</row>
    <row r="365" customFormat="false" ht="14.25" hidden="false" customHeight="true" outlineLevel="0" collapsed="false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</row>
    <row r="366" customFormat="false" ht="14.25" hidden="false" customHeight="true" outlineLevel="0" collapsed="false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</row>
    <row r="367" customFormat="false" ht="14.25" hidden="false" customHeight="true" outlineLevel="0" collapsed="false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</row>
    <row r="368" customFormat="false" ht="14.25" hidden="false" customHeight="true" outlineLevel="0" collapsed="false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</row>
    <row r="369" customFormat="false" ht="14.25" hidden="false" customHeight="true" outlineLevel="0" collapsed="false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</row>
    <row r="370" customFormat="false" ht="14.25" hidden="false" customHeight="true" outlineLevel="0" collapsed="false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</row>
    <row r="371" customFormat="false" ht="14.25" hidden="false" customHeight="true" outlineLevel="0" collapsed="false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</row>
    <row r="372" customFormat="false" ht="14.25" hidden="false" customHeight="true" outlineLevel="0" collapsed="false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</row>
    <row r="373" customFormat="false" ht="14.25" hidden="false" customHeight="true" outlineLevel="0" collapsed="false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</row>
    <row r="374" customFormat="false" ht="14.25" hidden="false" customHeight="true" outlineLevel="0" collapsed="false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</row>
    <row r="375" customFormat="false" ht="14.25" hidden="false" customHeight="true" outlineLevel="0" collapsed="false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</row>
    <row r="376" customFormat="false" ht="14.25" hidden="false" customHeight="true" outlineLevel="0" collapsed="false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</row>
    <row r="377" customFormat="false" ht="14.25" hidden="false" customHeight="true" outlineLevel="0" collapsed="false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</row>
    <row r="378" customFormat="false" ht="14.25" hidden="false" customHeight="true" outlineLevel="0" collapsed="false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</row>
    <row r="379" customFormat="false" ht="14.25" hidden="false" customHeight="true" outlineLevel="0" collapsed="false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</row>
    <row r="380" customFormat="false" ht="14.25" hidden="false" customHeight="true" outlineLevel="0" collapsed="false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</row>
    <row r="381" customFormat="false" ht="14.25" hidden="false" customHeight="true" outlineLevel="0" collapsed="false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</row>
    <row r="382" customFormat="false" ht="14.25" hidden="false" customHeight="true" outlineLevel="0" collapsed="false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</row>
    <row r="383" customFormat="false" ht="14.25" hidden="false" customHeight="true" outlineLevel="0" collapsed="false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</row>
    <row r="384" customFormat="false" ht="14.25" hidden="false" customHeight="true" outlineLevel="0" collapsed="false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</row>
    <row r="385" customFormat="false" ht="14.25" hidden="false" customHeight="true" outlineLevel="0" collapsed="false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</row>
    <row r="386" customFormat="false" ht="14.25" hidden="false" customHeight="true" outlineLevel="0" collapsed="false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</row>
    <row r="387" customFormat="false" ht="14.25" hidden="false" customHeight="true" outlineLevel="0" collapsed="false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</row>
    <row r="388" customFormat="false" ht="14.25" hidden="false" customHeight="true" outlineLevel="0" collapsed="false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</row>
    <row r="389" customFormat="false" ht="14.25" hidden="false" customHeight="true" outlineLevel="0" collapsed="false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</row>
    <row r="390" customFormat="false" ht="14.25" hidden="false" customHeight="true" outlineLevel="0" collapsed="false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</row>
    <row r="391" customFormat="false" ht="14.25" hidden="false" customHeight="true" outlineLevel="0" collapsed="false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</row>
    <row r="392" customFormat="false" ht="14.25" hidden="false" customHeight="true" outlineLevel="0" collapsed="false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</row>
    <row r="393" customFormat="false" ht="14.25" hidden="false" customHeight="true" outlineLevel="0" collapsed="false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</row>
    <row r="394" customFormat="false" ht="14.25" hidden="false" customHeight="true" outlineLevel="0" collapsed="false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</row>
    <row r="395" customFormat="false" ht="14.25" hidden="false" customHeight="true" outlineLevel="0" collapsed="false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</row>
    <row r="396" customFormat="false" ht="14.25" hidden="false" customHeight="true" outlineLevel="0" collapsed="false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</row>
    <row r="397" customFormat="false" ht="14.25" hidden="false" customHeight="true" outlineLevel="0" collapsed="false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</row>
    <row r="398" customFormat="false" ht="14.25" hidden="false" customHeight="true" outlineLevel="0" collapsed="false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</row>
    <row r="399" customFormat="false" ht="14.25" hidden="false" customHeight="true" outlineLevel="0" collapsed="false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</row>
    <row r="400" customFormat="false" ht="14.25" hidden="false" customHeight="true" outlineLevel="0" collapsed="false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</row>
    <row r="401" customFormat="false" ht="14.25" hidden="false" customHeight="true" outlineLevel="0" collapsed="false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</row>
    <row r="402" customFormat="false" ht="14.25" hidden="false" customHeight="true" outlineLevel="0" collapsed="false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</row>
    <row r="403" customFormat="false" ht="14.25" hidden="false" customHeight="true" outlineLevel="0" collapsed="false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</row>
    <row r="404" customFormat="false" ht="14.25" hidden="false" customHeight="true" outlineLevel="0" collapsed="false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</row>
    <row r="405" customFormat="false" ht="14.25" hidden="false" customHeight="true" outlineLevel="0" collapsed="false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</row>
    <row r="406" customFormat="false" ht="14.25" hidden="false" customHeight="true" outlineLevel="0" collapsed="false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</row>
    <row r="407" customFormat="false" ht="14.25" hidden="false" customHeight="true" outlineLevel="0" collapsed="false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</row>
    <row r="408" customFormat="false" ht="14.25" hidden="false" customHeight="true" outlineLevel="0" collapsed="false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</row>
    <row r="409" customFormat="false" ht="14.25" hidden="false" customHeight="true" outlineLevel="0" collapsed="false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</row>
    <row r="410" customFormat="false" ht="14.25" hidden="false" customHeight="true" outlineLevel="0" collapsed="false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</row>
    <row r="411" customFormat="false" ht="14.25" hidden="false" customHeight="true" outlineLevel="0" collapsed="false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</row>
    <row r="412" customFormat="false" ht="14.25" hidden="false" customHeight="true" outlineLevel="0" collapsed="false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</row>
    <row r="413" customFormat="false" ht="14.25" hidden="false" customHeight="true" outlineLevel="0" collapsed="false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</row>
    <row r="414" customFormat="false" ht="14.25" hidden="false" customHeight="true" outlineLevel="0" collapsed="false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</row>
    <row r="415" customFormat="false" ht="14.25" hidden="false" customHeight="true" outlineLevel="0" collapsed="false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</row>
    <row r="416" customFormat="false" ht="14.25" hidden="false" customHeight="true" outlineLevel="0" collapsed="false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</row>
    <row r="417" customFormat="false" ht="14.25" hidden="false" customHeight="true" outlineLevel="0" collapsed="false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</row>
    <row r="418" customFormat="false" ht="14.25" hidden="false" customHeight="true" outlineLevel="0" collapsed="false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</row>
    <row r="419" customFormat="false" ht="14.25" hidden="false" customHeight="true" outlineLevel="0" collapsed="false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</row>
    <row r="420" customFormat="false" ht="14.25" hidden="false" customHeight="true" outlineLevel="0" collapsed="false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</row>
    <row r="421" customFormat="false" ht="14.25" hidden="false" customHeight="true" outlineLevel="0" collapsed="false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</row>
    <row r="422" customFormat="false" ht="14.25" hidden="false" customHeight="true" outlineLevel="0" collapsed="false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</row>
    <row r="423" customFormat="false" ht="14.25" hidden="false" customHeight="true" outlineLevel="0" collapsed="false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</row>
    <row r="424" customFormat="false" ht="14.25" hidden="false" customHeight="true" outlineLevel="0" collapsed="false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</row>
    <row r="425" customFormat="false" ht="14.25" hidden="false" customHeight="true" outlineLevel="0" collapsed="false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</row>
    <row r="426" customFormat="false" ht="14.25" hidden="false" customHeight="true" outlineLevel="0" collapsed="false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</row>
    <row r="427" customFormat="false" ht="14.25" hidden="false" customHeight="true" outlineLevel="0" collapsed="false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</row>
    <row r="428" customFormat="false" ht="14.25" hidden="false" customHeight="true" outlineLevel="0" collapsed="false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</row>
    <row r="429" customFormat="false" ht="14.25" hidden="false" customHeight="true" outlineLevel="0" collapsed="false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</row>
    <row r="430" customFormat="false" ht="14.25" hidden="false" customHeight="true" outlineLevel="0" collapsed="false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</row>
    <row r="431" customFormat="false" ht="14.25" hidden="false" customHeight="true" outlineLevel="0" collapsed="false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</row>
    <row r="432" customFormat="false" ht="14.25" hidden="false" customHeight="true" outlineLevel="0" collapsed="false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</row>
    <row r="433" customFormat="false" ht="14.25" hidden="false" customHeight="true" outlineLevel="0" collapsed="false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</row>
    <row r="434" customFormat="false" ht="14.25" hidden="false" customHeight="true" outlineLevel="0" collapsed="false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</row>
    <row r="435" customFormat="false" ht="14.25" hidden="false" customHeight="true" outlineLevel="0" collapsed="false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</row>
    <row r="436" customFormat="false" ht="14.25" hidden="false" customHeight="true" outlineLevel="0" collapsed="false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</row>
    <row r="437" customFormat="false" ht="14.25" hidden="false" customHeight="true" outlineLevel="0" collapsed="false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</row>
    <row r="438" customFormat="false" ht="14.25" hidden="false" customHeight="true" outlineLevel="0" collapsed="false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</row>
    <row r="439" customFormat="false" ht="14.25" hidden="false" customHeight="true" outlineLevel="0" collapsed="false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</row>
    <row r="440" customFormat="false" ht="14.25" hidden="false" customHeight="true" outlineLevel="0" collapsed="false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</row>
    <row r="441" customFormat="false" ht="14.25" hidden="false" customHeight="true" outlineLevel="0" collapsed="false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</row>
    <row r="442" customFormat="false" ht="14.25" hidden="false" customHeight="true" outlineLevel="0" collapsed="false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</row>
    <row r="443" customFormat="false" ht="14.25" hidden="false" customHeight="true" outlineLevel="0" collapsed="false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</row>
    <row r="444" customFormat="false" ht="14.25" hidden="false" customHeight="true" outlineLevel="0" collapsed="false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</row>
    <row r="445" customFormat="false" ht="14.25" hidden="false" customHeight="true" outlineLevel="0" collapsed="false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</row>
    <row r="446" customFormat="false" ht="14.25" hidden="false" customHeight="true" outlineLevel="0" collapsed="false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</row>
    <row r="447" customFormat="false" ht="14.25" hidden="false" customHeight="true" outlineLevel="0" collapsed="false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</row>
    <row r="448" customFormat="false" ht="14.25" hidden="false" customHeight="true" outlineLevel="0" collapsed="false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</row>
    <row r="449" customFormat="false" ht="14.25" hidden="false" customHeight="true" outlineLevel="0" collapsed="false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</row>
    <row r="450" customFormat="false" ht="14.25" hidden="false" customHeight="true" outlineLevel="0" collapsed="false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</row>
    <row r="451" customFormat="false" ht="14.25" hidden="false" customHeight="true" outlineLevel="0" collapsed="false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</row>
    <row r="452" customFormat="false" ht="14.25" hidden="false" customHeight="true" outlineLevel="0" collapsed="false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</row>
    <row r="453" customFormat="false" ht="14.25" hidden="false" customHeight="true" outlineLevel="0" collapsed="false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</row>
    <row r="454" customFormat="false" ht="14.25" hidden="false" customHeight="true" outlineLevel="0" collapsed="false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</row>
    <row r="455" customFormat="false" ht="14.25" hidden="false" customHeight="true" outlineLevel="0" collapsed="false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</row>
    <row r="456" customFormat="false" ht="14.25" hidden="false" customHeight="true" outlineLevel="0" collapsed="false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</row>
    <row r="457" customFormat="false" ht="14.25" hidden="false" customHeight="true" outlineLevel="0" collapsed="false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</row>
    <row r="458" customFormat="false" ht="14.25" hidden="false" customHeight="true" outlineLevel="0" collapsed="false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</row>
    <row r="459" customFormat="false" ht="14.25" hidden="false" customHeight="true" outlineLevel="0" collapsed="false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</row>
    <row r="460" customFormat="false" ht="14.25" hidden="false" customHeight="true" outlineLevel="0" collapsed="false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</row>
    <row r="461" customFormat="false" ht="14.25" hidden="false" customHeight="true" outlineLevel="0" collapsed="false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</row>
    <row r="462" customFormat="false" ht="14.25" hidden="false" customHeight="true" outlineLevel="0" collapsed="false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</row>
    <row r="463" customFormat="false" ht="14.25" hidden="false" customHeight="true" outlineLevel="0" collapsed="false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</row>
    <row r="464" customFormat="false" ht="14.25" hidden="false" customHeight="true" outlineLevel="0" collapsed="false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</row>
    <row r="465" customFormat="false" ht="14.25" hidden="false" customHeight="true" outlineLevel="0" collapsed="false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</row>
    <row r="466" customFormat="false" ht="14.25" hidden="false" customHeight="true" outlineLevel="0" collapsed="false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</row>
    <row r="467" customFormat="false" ht="14.25" hidden="false" customHeight="true" outlineLevel="0" collapsed="false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</row>
    <row r="468" customFormat="false" ht="14.25" hidden="false" customHeight="true" outlineLevel="0" collapsed="false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</row>
    <row r="469" customFormat="false" ht="14.25" hidden="false" customHeight="true" outlineLevel="0" collapsed="false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</row>
    <row r="470" customFormat="false" ht="14.25" hidden="false" customHeight="true" outlineLevel="0" collapsed="false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</row>
    <row r="471" customFormat="false" ht="14.25" hidden="false" customHeight="true" outlineLevel="0" collapsed="false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</row>
    <row r="472" customFormat="false" ht="14.25" hidden="false" customHeight="true" outlineLevel="0" collapsed="false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</row>
    <row r="473" customFormat="false" ht="14.25" hidden="false" customHeight="true" outlineLevel="0" collapsed="false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</row>
    <row r="474" customFormat="false" ht="14.25" hidden="false" customHeight="true" outlineLevel="0" collapsed="false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</row>
    <row r="475" customFormat="false" ht="14.25" hidden="false" customHeight="true" outlineLevel="0" collapsed="false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</row>
    <row r="476" customFormat="false" ht="14.25" hidden="false" customHeight="true" outlineLevel="0" collapsed="false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</row>
    <row r="477" customFormat="false" ht="14.25" hidden="false" customHeight="true" outlineLevel="0" collapsed="false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</row>
    <row r="478" customFormat="false" ht="14.25" hidden="false" customHeight="true" outlineLevel="0" collapsed="false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</row>
    <row r="479" customFormat="false" ht="14.25" hidden="false" customHeight="true" outlineLevel="0" collapsed="false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</row>
    <row r="480" customFormat="false" ht="14.25" hidden="false" customHeight="true" outlineLevel="0" collapsed="false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</row>
    <row r="481" customFormat="false" ht="14.25" hidden="false" customHeight="true" outlineLevel="0" collapsed="false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</row>
    <row r="482" customFormat="false" ht="14.25" hidden="false" customHeight="true" outlineLevel="0" collapsed="false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</row>
    <row r="483" customFormat="false" ht="14.25" hidden="false" customHeight="true" outlineLevel="0" collapsed="false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</row>
    <row r="484" customFormat="false" ht="14.25" hidden="false" customHeight="true" outlineLevel="0" collapsed="false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</row>
    <row r="485" customFormat="false" ht="14.25" hidden="false" customHeight="true" outlineLevel="0" collapsed="false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</row>
    <row r="486" customFormat="false" ht="14.25" hidden="false" customHeight="true" outlineLevel="0" collapsed="false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</row>
    <row r="487" customFormat="false" ht="14.25" hidden="false" customHeight="true" outlineLevel="0" collapsed="false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</row>
    <row r="488" customFormat="false" ht="14.25" hidden="false" customHeight="true" outlineLevel="0" collapsed="false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</row>
    <row r="489" customFormat="false" ht="14.25" hidden="false" customHeight="true" outlineLevel="0" collapsed="false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</row>
    <row r="490" customFormat="false" ht="14.25" hidden="false" customHeight="true" outlineLevel="0" collapsed="false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</row>
    <row r="491" customFormat="false" ht="14.25" hidden="false" customHeight="true" outlineLevel="0" collapsed="false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</row>
    <row r="492" customFormat="false" ht="14.25" hidden="false" customHeight="true" outlineLevel="0" collapsed="false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</row>
    <row r="493" customFormat="false" ht="14.25" hidden="false" customHeight="true" outlineLevel="0" collapsed="false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</row>
    <row r="494" customFormat="false" ht="14.25" hidden="false" customHeight="true" outlineLevel="0" collapsed="false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</row>
    <row r="495" customFormat="false" ht="14.25" hidden="false" customHeight="true" outlineLevel="0" collapsed="false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</row>
    <row r="496" customFormat="false" ht="14.25" hidden="false" customHeight="true" outlineLevel="0" collapsed="false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</row>
    <row r="497" customFormat="false" ht="14.25" hidden="false" customHeight="true" outlineLevel="0" collapsed="false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</row>
    <row r="498" customFormat="false" ht="14.25" hidden="false" customHeight="true" outlineLevel="0" collapsed="false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</row>
    <row r="499" customFormat="false" ht="14.25" hidden="false" customHeight="true" outlineLevel="0" collapsed="false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</row>
    <row r="500" customFormat="false" ht="14.25" hidden="false" customHeight="true" outlineLevel="0" collapsed="false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</row>
    <row r="501" customFormat="false" ht="14.25" hidden="false" customHeight="true" outlineLevel="0" collapsed="false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</row>
    <row r="502" customFormat="false" ht="14.25" hidden="false" customHeight="true" outlineLevel="0" collapsed="false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</row>
    <row r="503" customFormat="false" ht="14.25" hidden="false" customHeight="true" outlineLevel="0" collapsed="false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</row>
    <row r="504" customFormat="false" ht="14.25" hidden="false" customHeight="true" outlineLevel="0" collapsed="false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</row>
    <row r="505" customFormat="false" ht="14.25" hidden="false" customHeight="true" outlineLevel="0" collapsed="false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</row>
    <row r="506" customFormat="false" ht="14.25" hidden="false" customHeight="true" outlineLevel="0" collapsed="false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</row>
    <row r="507" customFormat="false" ht="14.25" hidden="false" customHeight="true" outlineLevel="0" collapsed="false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</row>
    <row r="508" customFormat="false" ht="14.25" hidden="false" customHeight="true" outlineLevel="0" collapsed="false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</row>
    <row r="509" customFormat="false" ht="14.25" hidden="false" customHeight="true" outlineLevel="0" collapsed="false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</row>
    <row r="510" customFormat="false" ht="14.25" hidden="false" customHeight="true" outlineLevel="0" collapsed="false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</row>
    <row r="511" customFormat="false" ht="14.25" hidden="false" customHeight="true" outlineLevel="0" collapsed="false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</row>
    <row r="512" customFormat="false" ht="14.25" hidden="false" customHeight="true" outlineLevel="0" collapsed="false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</row>
    <row r="513" customFormat="false" ht="14.25" hidden="false" customHeight="true" outlineLevel="0" collapsed="false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</row>
    <row r="514" customFormat="false" ht="14.25" hidden="false" customHeight="true" outlineLevel="0" collapsed="false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</row>
    <row r="515" customFormat="false" ht="14.25" hidden="false" customHeight="true" outlineLevel="0" collapsed="false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</row>
    <row r="516" customFormat="false" ht="14.25" hidden="false" customHeight="true" outlineLevel="0" collapsed="false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</row>
    <row r="517" customFormat="false" ht="14.25" hidden="false" customHeight="true" outlineLevel="0" collapsed="false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</row>
    <row r="518" customFormat="false" ht="14.25" hidden="false" customHeight="true" outlineLevel="0" collapsed="false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</row>
    <row r="519" customFormat="false" ht="14.25" hidden="false" customHeight="true" outlineLevel="0" collapsed="false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</row>
    <row r="520" customFormat="false" ht="14.25" hidden="false" customHeight="true" outlineLevel="0" collapsed="false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</row>
    <row r="521" customFormat="false" ht="14.25" hidden="false" customHeight="true" outlineLevel="0" collapsed="false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</row>
    <row r="522" customFormat="false" ht="14.25" hidden="false" customHeight="true" outlineLevel="0" collapsed="false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</row>
    <row r="523" customFormat="false" ht="14.25" hidden="false" customHeight="true" outlineLevel="0" collapsed="false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</row>
    <row r="524" customFormat="false" ht="14.25" hidden="false" customHeight="true" outlineLevel="0" collapsed="false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</row>
    <row r="525" customFormat="false" ht="14.25" hidden="false" customHeight="true" outlineLevel="0" collapsed="false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</row>
    <row r="526" customFormat="false" ht="14.25" hidden="false" customHeight="true" outlineLevel="0" collapsed="false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</row>
    <row r="527" customFormat="false" ht="14.25" hidden="false" customHeight="true" outlineLevel="0" collapsed="false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</row>
    <row r="528" customFormat="false" ht="14.25" hidden="false" customHeight="true" outlineLevel="0" collapsed="false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</row>
    <row r="529" customFormat="false" ht="14.25" hidden="false" customHeight="true" outlineLevel="0" collapsed="false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</row>
    <row r="530" customFormat="false" ht="14.25" hidden="false" customHeight="true" outlineLevel="0" collapsed="false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</row>
    <row r="531" customFormat="false" ht="14.25" hidden="false" customHeight="true" outlineLevel="0" collapsed="false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</row>
    <row r="532" customFormat="false" ht="14.25" hidden="false" customHeight="true" outlineLevel="0" collapsed="false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</row>
    <row r="533" customFormat="false" ht="14.25" hidden="false" customHeight="true" outlineLevel="0" collapsed="false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</row>
    <row r="534" customFormat="false" ht="14.25" hidden="false" customHeight="true" outlineLevel="0" collapsed="false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</row>
    <row r="535" customFormat="false" ht="14.25" hidden="false" customHeight="true" outlineLevel="0" collapsed="false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</row>
    <row r="536" customFormat="false" ht="14.25" hidden="false" customHeight="true" outlineLevel="0" collapsed="false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</row>
    <row r="537" customFormat="false" ht="14.25" hidden="false" customHeight="true" outlineLevel="0" collapsed="false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</row>
    <row r="538" customFormat="false" ht="14.25" hidden="false" customHeight="true" outlineLevel="0" collapsed="false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</row>
    <row r="539" customFormat="false" ht="14.25" hidden="false" customHeight="true" outlineLevel="0" collapsed="false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</row>
    <row r="540" customFormat="false" ht="14.25" hidden="false" customHeight="true" outlineLevel="0" collapsed="false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</row>
    <row r="541" customFormat="false" ht="14.25" hidden="false" customHeight="true" outlineLevel="0" collapsed="false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</row>
    <row r="542" customFormat="false" ht="14.25" hidden="false" customHeight="true" outlineLevel="0" collapsed="false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</row>
    <row r="543" customFormat="false" ht="14.25" hidden="false" customHeight="true" outlineLevel="0" collapsed="false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</row>
    <row r="544" customFormat="false" ht="14.25" hidden="false" customHeight="true" outlineLevel="0" collapsed="false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</row>
    <row r="545" customFormat="false" ht="14.25" hidden="false" customHeight="true" outlineLevel="0" collapsed="false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</row>
    <row r="546" customFormat="false" ht="14.25" hidden="false" customHeight="true" outlineLevel="0" collapsed="false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</row>
    <row r="547" customFormat="false" ht="14.25" hidden="false" customHeight="true" outlineLevel="0" collapsed="false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</row>
    <row r="548" customFormat="false" ht="14.25" hidden="false" customHeight="true" outlineLevel="0" collapsed="false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</row>
    <row r="549" customFormat="false" ht="14.25" hidden="false" customHeight="true" outlineLevel="0" collapsed="false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</row>
    <row r="550" customFormat="false" ht="14.25" hidden="false" customHeight="true" outlineLevel="0" collapsed="false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</row>
    <row r="551" customFormat="false" ht="14.25" hidden="false" customHeight="true" outlineLevel="0" collapsed="false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</row>
    <row r="552" customFormat="false" ht="14.25" hidden="false" customHeight="true" outlineLevel="0" collapsed="false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</row>
    <row r="553" customFormat="false" ht="14.25" hidden="false" customHeight="true" outlineLevel="0" collapsed="false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</row>
    <row r="554" customFormat="false" ht="14.25" hidden="false" customHeight="true" outlineLevel="0" collapsed="false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</row>
    <row r="555" customFormat="false" ht="14.25" hidden="false" customHeight="true" outlineLevel="0" collapsed="false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</row>
    <row r="556" customFormat="false" ht="14.25" hidden="false" customHeight="true" outlineLevel="0" collapsed="false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</row>
    <row r="557" customFormat="false" ht="14.25" hidden="false" customHeight="true" outlineLevel="0" collapsed="false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</row>
    <row r="558" customFormat="false" ht="14.25" hidden="false" customHeight="true" outlineLevel="0" collapsed="false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</row>
    <row r="559" customFormat="false" ht="14.25" hidden="false" customHeight="true" outlineLevel="0" collapsed="false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</row>
    <row r="560" customFormat="false" ht="14.25" hidden="false" customHeight="true" outlineLevel="0" collapsed="false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</row>
    <row r="561" customFormat="false" ht="14.25" hidden="false" customHeight="true" outlineLevel="0" collapsed="false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</row>
    <row r="562" customFormat="false" ht="14.25" hidden="false" customHeight="true" outlineLevel="0" collapsed="false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</row>
    <row r="563" customFormat="false" ht="14.25" hidden="false" customHeight="true" outlineLevel="0" collapsed="false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</row>
    <row r="564" customFormat="false" ht="14.25" hidden="false" customHeight="true" outlineLevel="0" collapsed="false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</row>
    <row r="565" customFormat="false" ht="14.25" hidden="false" customHeight="true" outlineLevel="0" collapsed="false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</row>
    <row r="566" customFormat="false" ht="14.25" hidden="false" customHeight="true" outlineLevel="0" collapsed="false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</row>
    <row r="567" customFormat="false" ht="14.25" hidden="false" customHeight="true" outlineLevel="0" collapsed="false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</row>
    <row r="568" customFormat="false" ht="14.25" hidden="false" customHeight="true" outlineLevel="0" collapsed="false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</row>
    <row r="569" customFormat="false" ht="14.25" hidden="false" customHeight="true" outlineLevel="0" collapsed="false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</row>
    <row r="570" customFormat="false" ht="14.25" hidden="false" customHeight="true" outlineLevel="0" collapsed="false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</row>
    <row r="571" customFormat="false" ht="14.25" hidden="false" customHeight="true" outlineLevel="0" collapsed="false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</row>
    <row r="572" customFormat="false" ht="14.25" hidden="false" customHeight="true" outlineLevel="0" collapsed="false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</row>
    <row r="573" customFormat="false" ht="14.25" hidden="false" customHeight="true" outlineLevel="0" collapsed="false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</row>
    <row r="574" customFormat="false" ht="14.25" hidden="false" customHeight="true" outlineLevel="0" collapsed="false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</row>
    <row r="575" customFormat="false" ht="14.25" hidden="false" customHeight="true" outlineLevel="0" collapsed="false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</row>
    <row r="576" customFormat="false" ht="14.25" hidden="false" customHeight="true" outlineLevel="0" collapsed="false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</row>
    <row r="577" customFormat="false" ht="14.25" hidden="false" customHeight="true" outlineLevel="0" collapsed="false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</row>
    <row r="578" customFormat="false" ht="14.25" hidden="false" customHeight="true" outlineLevel="0" collapsed="false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</row>
    <row r="579" customFormat="false" ht="14.25" hidden="false" customHeight="true" outlineLevel="0" collapsed="false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</row>
    <row r="580" customFormat="false" ht="14.25" hidden="false" customHeight="true" outlineLevel="0" collapsed="false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</row>
    <row r="581" customFormat="false" ht="14.25" hidden="false" customHeight="true" outlineLevel="0" collapsed="false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</row>
    <row r="582" customFormat="false" ht="14.25" hidden="false" customHeight="true" outlineLevel="0" collapsed="false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</row>
    <row r="583" customFormat="false" ht="14.25" hidden="false" customHeight="true" outlineLevel="0" collapsed="false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</row>
    <row r="584" customFormat="false" ht="14.25" hidden="false" customHeight="true" outlineLevel="0" collapsed="false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</row>
    <row r="585" customFormat="false" ht="14.25" hidden="false" customHeight="true" outlineLevel="0" collapsed="false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</row>
    <row r="586" customFormat="false" ht="14.25" hidden="false" customHeight="true" outlineLevel="0" collapsed="false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</row>
    <row r="587" customFormat="false" ht="14.25" hidden="false" customHeight="true" outlineLevel="0" collapsed="false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</row>
    <row r="588" customFormat="false" ht="14.25" hidden="false" customHeight="true" outlineLevel="0" collapsed="false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</row>
    <row r="589" customFormat="false" ht="14.25" hidden="false" customHeight="true" outlineLevel="0" collapsed="false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</row>
    <row r="590" customFormat="false" ht="14.25" hidden="false" customHeight="true" outlineLevel="0" collapsed="false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</row>
    <row r="591" customFormat="false" ht="14.25" hidden="false" customHeight="true" outlineLevel="0" collapsed="false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</row>
    <row r="592" customFormat="false" ht="14.25" hidden="false" customHeight="true" outlineLevel="0" collapsed="false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</row>
    <row r="593" customFormat="false" ht="14.25" hidden="false" customHeight="true" outlineLevel="0" collapsed="false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</row>
    <row r="594" customFormat="false" ht="14.25" hidden="false" customHeight="true" outlineLevel="0" collapsed="false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</row>
    <row r="595" customFormat="false" ht="14.25" hidden="false" customHeight="true" outlineLevel="0" collapsed="false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</row>
    <row r="596" customFormat="false" ht="14.25" hidden="false" customHeight="true" outlineLevel="0" collapsed="false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</row>
    <row r="597" customFormat="false" ht="14.25" hidden="false" customHeight="true" outlineLevel="0" collapsed="false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</row>
    <row r="598" customFormat="false" ht="14.25" hidden="false" customHeight="true" outlineLevel="0" collapsed="false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</row>
    <row r="599" customFormat="false" ht="14.25" hidden="false" customHeight="true" outlineLevel="0" collapsed="false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</row>
    <row r="600" customFormat="false" ht="14.25" hidden="false" customHeight="true" outlineLevel="0" collapsed="false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</row>
    <row r="601" customFormat="false" ht="14.25" hidden="false" customHeight="true" outlineLevel="0" collapsed="false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</row>
    <row r="602" customFormat="false" ht="14.25" hidden="false" customHeight="true" outlineLevel="0" collapsed="false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</row>
    <row r="603" customFormat="false" ht="14.25" hidden="false" customHeight="true" outlineLevel="0" collapsed="false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</row>
    <row r="604" customFormat="false" ht="14.25" hidden="false" customHeight="true" outlineLevel="0" collapsed="false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</row>
    <row r="605" customFormat="false" ht="14.25" hidden="false" customHeight="true" outlineLevel="0" collapsed="false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</row>
    <row r="606" customFormat="false" ht="14.25" hidden="false" customHeight="true" outlineLevel="0" collapsed="false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</row>
    <row r="607" customFormat="false" ht="14.25" hidden="false" customHeight="true" outlineLevel="0" collapsed="false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</row>
    <row r="608" customFormat="false" ht="14.25" hidden="false" customHeight="true" outlineLevel="0" collapsed="false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</row>
    <row r="609" customFormat="false" ht="14.25" hidden="false" customHeight="true" outlineLevel="0" collapsed="false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</row>
    <row r="610" customFormat="false" ht="14.25" hidden="false" customHeight="true" outlineLevel="0" collapsed="false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</row>
    <row r="611" customFormat="false" ht="14.25" hidden="false" customHeight="true" outlineLevel="0" collapsed="false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</row>
    <row r="612" customFormat="false" ht="14.25" hidden="false" customHeight="true" outlineLevel="0" collapsed="false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</row>
    <row r="613" customFormat="false" ht="14.25" hidden="false" customHeight="true" outlineLevel="0" collapsed="false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</row>
    <row r="614" customFormat="false" ht="14.25" hidden="false" customHeight="true" outlineLevel="0" collapsed="false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</row>
    <row r="615" customFormat="false" ht="14.25" hidden="false" customHeight="true" outlineLevel="0" collapsed="false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</row>
    <row r="616" customFormat="false" ht="14.25" hidden="false" customHeight="true" outlineLevel="0" collapsed="false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</row>
    <row r="617" customFormat="false" ht="14.25" hidden="false" customHeight="true" outlineLevel="0" collapsed="false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</row>
    <row r="618" customFormat="false" ht="14.25" hidden="false" customHeight="true" outlineLevel="0" collapsed="false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</row>
    <row r="619" customFormat="false" ht="14.25" hidden="false" customHeight="true" outlineLevel="0" collapsed="false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</row>
    <row r="620" customFormat="false" ht="14.25" hidden="false" customHeight="true" outlineLevel="0" collapsed="false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</row>
    <row r="621" customFormat="false" ht="14.25" hidden="false" customHeight="true" outlineLevel="0" collapsed="false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</row>
    <row r="622" customFormat="false" ht="14.25" hidden="false" customHeight="true" outlineLevel="0" collapsed="false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</row>
    <row r="623" customFormat="false" ht="14.25" hidden="false" customHeight="true" outlineLevel="0" collapsed="false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</row>
    <row r="624" customFormat="false" ht="14.25" hidden="false" customHeight="true" outlineLevel="0" collapsed="false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</row>
    <row r="625" customFormat="false" ht="14.25" hidden="false" customHeight="true" outlineLevel="0" collapsed="false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</row>
    <row r="626" customFormat="false" ht="14.25" hidden="false" customHeight="true" outlineLevel="0" collapsed="false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</row>
    <row r="627" customFormat="false" ht="14.25" hidden="false" customHeight="true" outlineLevel="0" collapsed="false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</row>
    <row r="628" customFormat="false" ht="14.25" hidden="false" customHeight="true" outlineLevel="0" collapsed="false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</row>
    <row r="629" customFormat="false" ht="14.25" hidden="false" customHeight="true" outlineLevel="0" collapsed="false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</row>
    <row r="630" customFormat="false" ht="14.25" hidden="false" customHeight="true" outlineLevel="0" collapsed="false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</row>
    <row r="631" customFormat="false" ht="14.25" hidden="false" customHeight="true" outlineLevel="0" collapsed="false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</row>
    <row r="632" customFormat="false" ht="14.25" hidden="false" customHeight="true" outlineLevel="0" collapsed="false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</row>
    <row r="633" customFormat="false" ht="14.25" hidden="false" customHeight="true" outlineLevel="0" collapsed="false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</row>
    <row r="634" customFormat="false" ht="14.25" hidden="false" customHeight="true" outlineLevel="0" collapsed="false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</row>
    <row r="635" customFormat="false" ht="14.25" hidden="false" customHeight="true" outlineLevel="0" collapsed="false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</row>
    <row r="636" customFormat="false" ht="14.25" hidden="false" customHeight="true" outlineLevel="0" collapsed="false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</row>
    <row r="637" customFormat="false" ht="14.25" hidden="false" customHeight="true" outlineLevel="0" collapsed="false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</row>
    <row r="638" customFormat="false" ht="14.25" hidden="false" customHeight="true" outlineLevel="0" collapsed="false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</row>
    <row r="639" customFormat="false" ht="14.25" hidden="false" customHeight="true" outlineLevel="0" collapsed="false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</row>
    <row r="640" customFormat="false" ht="14.25" hidden="false" customHeight="true" outlineLevel="0" collapsed="false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</row>
    <row r="641" customFormat="false" ht="14.25" hidden="false" customHeight="true" outlineLevel="0" collapsed="false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</row>
    <row r="642" customFormat="false" ht="14.25" hidden="false" customHeight="true" outlineLevel="0" collapsed="false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</row>
    <row r="643" customFormat="false" ht="14.25" hidden="false" customHeight="true" outlineLevel="0" collapsed="false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</row>
    <row r="644" customFormat="false" ht="14.25" hidden="false" customHeight="true" outlineLevel="0" collapsed="false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</row>
    <row r="645" customFormat="false" ht="14.25" hidden="false" customHeight="true" outlineLevel="0" collapsed="false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</row>
    <row r="646" customFormat="false" ht="14.25" hidden="false" customHeight="true" outlineLevel="0" collapsed="false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</row>
    <row r="647" customFormat="false" ht="14.25" hidden="false" customHeight="true" outlineLevel="0" collapsed="false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</row>
    <row r="648" customFormat="false" ht="14.25" hidden="false" customHeight="true" outlineLevel="0" collapsed="false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</row>
    <row r="649" customFormat="false" ht="14.25" hidden="false" customHeight="true" outlineLevel="0" collapsed="false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</row>
    <row r="650" customFormat="false" ht="14.25" hidden="false" customHeight="true" outlineLevel="0" collapsed="false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</row>
    <row r="651" customFormat="false" ht="14.25" hidden="false" customHeight="true" outlineLevel="0" collapsed="false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</row>
    <row r="652" customFormat="false" ht="14.25" hidden="false" customHeight="true" outlineLevel="0" collapsed="false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</row>
    <row r="653" customFormat="false" ht="14.25" hidden="false" customHeight="true" outlineLevel="0" collapsed="false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</row>
    <row r="654" customFormat="false" ht="14.25" hidden="false" customHeight="true" outlineLevel="0" collapsed="false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</row>
    <row r="655" customFormat="false" ht="14.25" hidden="false" customHeight="true" outlineLevel="0" collapsed="false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</row>
    <row r="656" customFormat="false" ht="14.25" hidden="false" customHeight="true" outlineLevel="0" collapsed="false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</row>
    <row r="657" customFormat="false" ht="14.25" hidden="false" customHeight="true" outlineLevel="0" collapsed="false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</row>
    <row r="658" customFormat="false" ht="14.25" hidden="false" customHeight="true" outlineLevel="0" collapsed="false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</row>
    <row r="659" customFormat="false" ht="14.25" hidden="false" customHeight="true" outlineLevel="0" collapsed="false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</row>
    <row r="660" customFormat="false" ht="14.25" hidden="false" customHeight="true" outlineLevel="0" collapsed="false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</row>
    <row r="661" customFormat="false" ht="14.25" hidden="false" customHeight="true" outlineLevel="0" collapsed="false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</row>
    <row r="662" customFormat="false" ht="14.25" hidden="false" customHeight="true" outlineLevel="0" collapsed="false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</row>
    <row r="663" customFormat="false" ht="14.25" hidden="false" customHeight="true" outlineLevel="0" collapsed="false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</row>
    <row r="664" customFormat="false" ht="14.25" hidden="false" customHeight="true" outlineLevel="0" collapsed="false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</row>
    <row r="665" customFormat="false" ht="14.25" hidden="false" customHeight="true" outlineLevel="0" collapsed="false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</row>
    <row r="666" customFormat="false" ht="14.25" hidden="false" customHeight="true" outlineLevel="0" collapsed="false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</row>
    <row r="667" customFormat="false" ht="14.25" hidden="false" customHeight="true" outlineLevel="0" collapsed="false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</row>
    <row r="668" customFormat="false" ht="14.25" hidden="false" customHeight="true" outlineLevel="0" collapsed="false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</row>
    <row r="669" customFormat="false" ht="14.25" hidden="false" customHeight="true" outlineLevel="0" collapsed="false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</row>
    <row r="670" customFormat="false" ht="14.25" hidden="false" customHeight="true" outlineLevel="0" collapsed="false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</row>
    <row r="671" customFormat="false" ht="14.25" hidden="false" customHeight="true" outlineLevel="0" collapsed="false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</row>
    <row r="672" customFormat="false" ht="14.25" hidden="false" customHeight="true" outlineLevel="0" collapsed="false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</row>
    <row r="673" customFormat="false" ht="14.25" hidden="false" customHeight="true" outlineLevel="0" collapsed="false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</row>
    <row r="674" customFormat="false" ht="14.25" hidden="false" customHeight="true" outlineLevel="0" collapsed="false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</row>
    <row r="675" customFormat="false" ht="14.25" hidden="false" customHeight="true" outlineLevel="0" collapsed="false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</row>
    <row r="676" customFormat="false" ht="14.25" hidden="false" customHeight="true" outlineLevel="0" collapsed="false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</row>
    <row r="677" customFormat="false" ht="14.25" hidden="false" customHeight="true" outlineLevel="0" collapsed="false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</row>
    <row r="678" customFormat="false" ht="14.25" hidden="false" customHeight="true" outlineLevel="0" collapsed="false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</row>
    <row r="679" customFormat="false" ht="14.25" hidden="false" customHeight="true" outlineLevel="0" collapsed="false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</row>
    <row r="680" customFormat="false" ht="14.25" hidden="false" customHeight="true" outlineLevel="0" collapsed="false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</row>
    <row r="681" customFormat="false" ht="14.25" hidden="false" customHeight="true" outlineLevel="0" collapsed="false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</row>
    <row r="682" customFormat="false" ht="14.25" hidden="false" customHeight="true" outlineLevel="0" collapsed="false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</row>
    <row r="683" customFormat="false" ht="14.25" hidden="false" customHeight="true" outlineLevel="0" collapsed="false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</row>
    <row r="684" customFormat="false" ht="14.25" hidden="false" customHeight="true" outlineLevel="0" collapsed="false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</row>
    <row r="685" customFormat="false" ht="14.25" hidden="false" customHeight="true" outlineLevel="0" collapsed="false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</row>
    <row r="686" customFormat="false" ht="14.25" hidden="false" customHeight="true" outlineLevel="0" collapsed="false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</row>
    <row r="687" customFormat="false" ht="14.25" hidden="false" customHeight="true" outlineLevel="0" collapsed="false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</row>
    <row r="688" customFormat="false" ht="14.25" hidden="false" customHeight="true" outlineLevel="0" collapsed="false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</row>
    <row r="689" customFormat="false" ht="14.25" hidden="false" customHeight="true" outlineLevel="0" collapsed="false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</row>
    <row r="690" customFormat="false" ht="14.25" hidden="false" customHeight="true" outlineLevel="0" collapsed="false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</row>
    <row r="691" customFormat="false" ht="14.25" hidden="false" customHeight="true" outlineLevel="0" collapsed="false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</row>
    <row r="692" customFormat="false" ht="14.25" hidden="false" customHeight="true" outlineLevel="0" collapsed="false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</row>
    <row r="693" customFormat="false" ht="14.25" hidden="false" customHeight="true" outlineLevel="0" collapsed="false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</row>
    <row r="694" customFormat="false" ht="14.25" hidden="false" customHeight="true" outlineLevel="0" collapsed="false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</row>
    <row r="695" customFormat="false" ht="14.25" hidden="false" customHeight="true" outlineLevel="0" collapsed="false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</row>
    <row r="696" customFormat="false" ht="14.25" hidden="false" customHeight="true" outlineLevel="0" collapsed="false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</row>
    <row r="697" customFormat="false" ht="14.25" hidden="false" customHeight="true" outlineLevel="0" collapsed="false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</row>
    <row r="698" customFormat="false" ht="14.25" hidden="false" customHeight="true" outlineLevel="0" collapsed="false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</row>
    <row r="699" customFormat="false" ht="14.25" hidden="false" customHeight="true" outlineLevel="0" collapsed="false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</row>
    <row r="700" customFormat="false" ht="14.25" hidden="false" customHeight="true" outlineLevel="0" collapsed="false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</row>
    <row r="701" customFormat="false" ht="14.25" hidden="false" customHeight="true" outlineLevel="0" collapsed="false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</row>
    <row r="702" customFormat="false" ht="14.25" hidden="false" customHeight="true" outlineLevel="0" collapsed="false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</row>
    <row r="703" customFormat="false" ht="14.25" hidden="false" customHeight="true" outlineLevel="0" collapsed="false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</row>
    <row r="704" customFormat="false" ht="14.25" hidden="false" customHeight="true" outlineLevel="0" collapsed="false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</row>
    <row r="705" customFormat="false" ht="14.25" hidden="false" customHeight="true" outlineLevel="0" collapsed="false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</row>
    <row r="706" customFormat="false" ht="14.25" hidden="false" customHeight="true" outlineLevel="0" collapsed="false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</row>
    <row r="707" customFormat="false" ht="14.25" hidden="false" customHeight="true" outlineLevel="0" collapsed="false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</row>
    <row r="708" customFormat="false" ht="14.25" hidden="false" customHeight="true" outlineLevel="0" collapsed="false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</row>
    <row r="709" customFormat="false" ht="14.25" hidden="false" customHeight="true" outlineLevel="0" collapsed="false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</row>
    <row r="710" customFormat="false" ht="14.25" hidden="false" customHeight="true" outlineLevel="0" collapsed="false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</row>
    <row r="711" customFormat="false" ht="14.25" hidden="false" customHeight="true" outlineLevel="0" collapsed="false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</row>
    <row r="712" customFormat="false" ht="14.25" hidden="false" customHeight="true" outlineLevel="0" collapsed="false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</row>
    <row r="713" customFormat="false" ht="14.25" hidden="false" customHeight="true" outlineLevel="0" collapsed="false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</row>
    <row r="714" customFormat="false" ht="14.25" hidden="false" customHeight="true" outlineLevel="0" collapsed="false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</row>
    <row r="715" customFormat="false" ht="14.25" hidden="false" customHeight="true" outlineLevel="0" collapsed="false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</row>
    <row r="716" customFormat="false" ht="14.25" hidden="false" customHeight="true" outlineLevel="0" collapsed="false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</row>
    <row r="717" customFormat="false" ht="14.25" hidden="false" customHeight="true" outlineLevel="0" collapsed="false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</row>
    <row r="718" customFormat="false" ht="14.25" hidden="false" customHeight="true" outlineLevel="0" collapsed="false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</row>
    <row r="719" customFormat="false" ht="14.25" hidden="false" customHeight="true" outlineLevel="0" collapsed="false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</row>
    <row r="720" customFormat="false" ht="14.25" hidden="false" customHeight="true" outlineLevel="0" collapsed="false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</row>
    <row r="721" customFormat="false" ht="14.25" hidden="false" customHeight="true" outlineLevel="0" collapsed="false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</row>
    <row r="722" customFormat="false" ht="14.25" hidden="false" customHeight="true" outlineLevel="0" collapsed="false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</row>
    <row r="723" customFormat="false" ht="14.25" hidden="false" customHeight="true" outlineLevel="0" collapsed="false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</row>
    <row r="724" customFormat="false" ht="14.25" hidden="false" customHeight="true" outlineLevel="0" collapsed="false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</row>
    <row r="725" customFormat="false" ht="14.25" hidden="false" customHeight="true" outlineLevel="0" collapsed="false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</row>
    <row r="726" customFormat="false" ht="14.25" hidden="false" customHeight="true" outlineLevel="0" collapsed="false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</row>
    <row r="727" customFormat="false" ht="14.25" hidden="false" customHeight="true" outlineLevel="0" collapsed="false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</row>
    <row r="728" customFormat="false" ht="14.25" hidden="false" customHeight="true" outlineLevel="0" collapsed="false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</row>
    <row r="729" customFormat="false" ht="14.25" hidden="false" customHeight="true" outlineLevel="0" collapsed="false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</row>
    <row r="730" customFormat="false" ht="14.25" hidden="false" customHeight="true" outlineLevel="0" collapsed="false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</row>
    <row r="731" customFormat="false" ht="14.25" hidden="false" customHeight="true" outlineLevel="0" collapsed="false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</row>
    <row r="732" customFormat="false" ht="14.25" hidden="false" customHeight="true" outlineLevel="0" collapsed="false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</row>
    <row r="733" customFormat="false" ht="14.25" hidden="false" customHeight="true" outlineLevel="0" collapsed="false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</row>
    <row r="734" customFormat="false" ht="14.25" hidden="false" customHeight="true" outlineLevel="0" collapsed="false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</row>
    <row r="735" customFormat="false" ht="14.25" hidden="false" customHeight="true" outlineLevel="0" collapsed="false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</row>
    <row r="736" customFormat="false" ht="14.25" hidden="false" customHeight="true" outlineLevel="0" collapsed="false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</row>
    <row r="737" customFormat="false" ht="14.25" hidden="false" customHeight="true" outlineLevel="0" collapsed="false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</row>
    <row r="738" customFormat="false" ht="14.25" hidden="false" customHeight="true" outlineLevel="0" collapsed="false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</row>
    <row r="739" customFormat="false" ht="14.25" hidden="false" customHeight="true" outlineLevel="0" collapsed="false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</row>
    <row r="740" customFormat="false" ht="14.25" hidden="false" customHeight="true" outlineLevel="0" collapsed="false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</row>
    <row r="741" customFormat="false" ht="14.25" hidden="false" customHeight="true" outlineLevel="0" collapsed="false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</row>
    <row r="742" customFormat="false" ht="14.25" hidden="false" customHeight="true" outlineLevel="0" collapsed="false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</row>
    <row r="743" customFormat="false" ht="14.25" hidden="false" customHeight="true" outlineLevel="0" collapsed="false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</row>
    <row r="744" customFormat="false" ht="14.25" hidden="false" customHeight="true" outlineLevel="0" collapsed="false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</row>
    <row r="745" customFormat="false" ht="14.25" hidden="false" customHeight="true" outlineLevel="0" collapsed="false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</row>
    <row r="746" customFormat="false" ht="14.25" hidden="false" customHeight="true" outlineLevel="0" collapsed="false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</row>
    <row r="747" customFormat="false" ht="14.25" hidden="false" customHeight="true" outlineLevel="0" collapsed="false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</row>
    <row r="748" customFormat="false" ht="14.25" hidden="false" customHeight="true" outlineLevel="0" collapsed="false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</row>
    <row r="749" customFormat="false" ht="14.25" hidden="false" customHeight="true" outlineLevel="0" collapsed="false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</row>
    <row r="750" customFormat="false" ht="14.25" hidden="false" customHeight="true" outlineLevel="0" collapsed="false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</row>
    <row r="751" customFormat="false" ht="14.25" hidden="false" customHeight="true" outlineLevel="0" collapsed="false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</row>
    <row r="752" customFormat="false" ht="14.25" hidden="false" customHeight="true" outlineLevel="0" collapsed="false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</row>
    <row r="753" customFormat="false" ht="14.25" hidden="false" customHeight="true" outlineLevel="0" collapsed="false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</row>
    <row r="754" customFormat="false" ht="14.25" hidden="false" customHeight="true" outlineLevel="0" collapsed="false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</row>
    <row r="755" customFormat="false" ht="14.25" hidden="false" customHeight="true" outlineLevel="0" collapsed="false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</row>
    <row r="756" customFormat="false" ht="14.25" hidden="false" customHeight="true" outlineLevel="0" collapsed="false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</row>
    <row r="757" customFormat="false" ht="14.25" hidden="false" customHeight="true" outlineLevel="0" collapsed="false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</row>
    <row r="758" customFormat="false" ht="14.25" hidden="false" customHeight="true" outlineLevel="0" collapsed="false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</row>
    <row r="759" customFormat="false" ht="14.25" hidden="false" customHeight="true" outlineLevel="0" collapsed="false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</row>
    <row r="760" customFormat="false" ht="14.25" hidden="false" customHeight="true" outlineLevel="0" collapsed="false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</row>
    <row r="761" customFormat="false" ht="14.25" hidden="false" customHeight="true" outlineLevel="0" collapsed="false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</row>
    <row r="762" customFormat="false" ht="14.25" hidden="false" customHeight="true" outlineLevel="0" collapsed="false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</row>
    <row r="763" customFormat="false" ht="14.25" hidden="false" customHeight="true" outlineLevel="0" collapsed="false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</row>
    <row r="764" customFormat="false" ht="14.25" hidden="false" customHeight="true" outlineLevel="0" collapsed="false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</row>
    <row r="765" customFormat="false" ht="14.25" hidden="false" customHeight="true" outlineLevel="0" collapsed="false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</row>
    <row r="766" customFormat="false" ht="14.25" hidden="false" customHeight="true" outlineLevel="0" collapsed="false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</row>
    <row r="767" customFormat="false" ht="14.25" hidden="false" customHeight="true" outlineLevel="0" collapsed="false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</row>
    <row r="768" customFormat="false" ht="14.25" hidden="false" customHeight="true" outlineLevel="0" collapsed="false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</row>
    <row r="769" customFormat="false" ht="14.25" hidden="false" customHeight="true" outlineLevel="0" collapsed="false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</row>
    <row r="770" customFormat="false" ht="14.25" hidden="false" customHeight="true" outlineLevel="0" collapsed="false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</row>
    <row r="771" customFormat="false" ht="14.25" hidden="false" customHeight="true" outlineLevel="0" collapsed="false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</row>
    <row r="772" customFormat="false" ht="14.25" hidden="false" customHeight="true" outlineLevel="0" collapsed="false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</row>
    <row r="773" customFormat="false" ht="14.25" hidden="false" customHeight="true" outlineLevel="0" collapsed="false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</row>
    <row r="774" customFormat="false" ht="14.25" hidden="false" customHeight="true" outlineLevel="0" collapsed="false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</row>
    <row r="775" customFormat="false" ht="14.25" hidden="false" customHeight="true" outlineLevel="0" collapsed="false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</row>
    <row r="776" customFormat="false" ht="14.25" hidden="false" customHeight="true" outlineLevel="0" collapsed="false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</row>
    <row r="777" customFormat="false" ht="14.25" hidden="false" customHeight="true" outlineLevel="0" collapsed="false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</row>
    <row r="778" customFormat="false" ht="14.25" hidden="false" customHeight="true" outlineLevel="0" collapsed="false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</row>
    <row r="779" customFormat="false" ht="14.25" hidden="false" customHeight="true" outlineLevel="0" collapsed="false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</row>
    <row r="780" customFormat="false" ht="14.25" hidden="false" customHeight="true" outlineLevel="0" collapsed="false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</row>
    <row r="781" customFormat="false" ht="14.25" hidden="false" customHeight="true" outlineLevel="0" collapsed="false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</row>
    <row r="782" customFormat="false" ht="14.25" hidden="false" customHeight="true" outlineLevel="0" collapsed="false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</row>
    <row r="783" customFormat="false" ht="14.25" hidden="false" customHeight="true" outlineLevel="0" collapsed="false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</row>
    <row r="784" customFormat="false" ht="14.25" hidden="false" customHeight="true" outlineLevel="0" collapsed="false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</row>
    <row r="785" customFormat="false" ht="14.25" hidden="false" customHeight="true" outlineLevel="0" collapsed="false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</row>
    <row r="786" customFormat="false" ht="14.25" hidden="false" customHeight="true" outlineLevel="0" collapsed="false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</row>
    <row r="787" customFormat="false" ht="14.25" hidden="false" customHeight="true" outlineLevel="0" collapsed="false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</row>
    <row r="788" customFormat="false" ht="14.25" hidden="false" customHeight="true" outlineLevel="0" collapsed="false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</row>
    <row r="789" customFormat="false" ht="14.25" hidden="false" customHeight="true" outlineLevel="0" collapsed="false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</row>
    <row r="790" customFormat="false" ht="14.25" hidden="false" customHeight="true" outlineLevel="0" collapsed="false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</row>
    <row r="791" customFormat="false" ht="14.25" hidden="false" customHeight="true" outlineLevel="0" collapsed="false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</row>
    <row r="792" customFormat="false" ht="14.25" hidden="false" customHeight="true" outlineLevel="0" collapsed="false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</row>
    <row r="793" customFormat="false" ht="14.25" hidden="false" customHeight="true" outlineLevel="0" collapsed="false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</row>
    <row r="794" customFormat="false" ht="14.25" hidden="false" customHeight="true" outlineLevel="0" collapsed="false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</row>
    <row r="795" customFormat="false" ht="14.25" hidden="false" customHeight="true" outlineLevel="0" collapsed="false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</row>
    <row r="796" customFormat="false" ht="14.25" hidden="false" customHeight="true" outlineLevel="0" collapsed="false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</row>
    <row r="797" customFormat="false" ht="14.25" hidden="false" customHeight="true" outlineLevel="0" collapsed="false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</row>
    <row r="798" customFormat="false" ht="14.25" hidden="false" customHeight="true" outlineLevel="0" collapsed="false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</row>
    <row r="799" customFormat="false" ht="14.25" hidden="false" customHeight="true" outlineLevel="0" collapsed="false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</row>
    <row r="800" customFormat="false" ht="14.25" hidden="false" customHeight="true" outlineLevel="0" collapsed="false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</row>
    <row r="801" customFormat="false" ht="14.25" hidden="false" customHeight="true" outlineLevel="0" collapsed="false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</row>
    <row r="802" customFormat="false" ht="14.25" hidden="false" customHeight="true" outlineLevel="0" collapsed="false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</row>
    <row r="803" customFormat="false" ht="14.25" hidden="false" customHeight="true" outlineLevel="0" collapsed="false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</row>
    <row r="804" customFormat="false" ht="14.25" hidden="false" customHeight="true" outlineLevel="0" collapsed="false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</row>
    <row r="805" customFormat="false" ht="14.25" hidden="false" customHeight="true" outlineLevel="0" collapsed="false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</row>
    <row r="806" customFormat="false" ht="14.25" hidden="false" customHeight="true" outlineLevel="0" collapsed="false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</row>
    <row r="807" customFormat="false" ht="14.25" hidden="false" customHeight="true" outlineLevel="0" collapsed="false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</row>
    <row r="808" customFormat="false" ht="14.25" hidden="false" customHeight="true" outlineLevel="0" collapsed="false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</row>
    <row r="809" customFormat="false" ht="14.25" hidden="false" customHeight="true" outlineLevel="0" collapsed="false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</row>
    <row r="810" customFormat="false" ht="14.25" hidden="false" customHeight="true" outlineLevel="0" collapsed="false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</row>
    <row r="811" customFormat="false" ht="14.25" hidden="false" customHeight="true" outlineLevel="0" collapsed="false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</row>
    <row r="812" customFormat="false" ht="14.25" hidden="false" customHeight="true" outlineLevel="0" collapsed="false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</row>
    <row r="813" customFormat="false" ht="14.25" hidden="false" customHeight="true" outlineLevel="0" collapsed="false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</row>
    <row r="814" customFormat="false" ht="14.25" hidden="false" customHeight="true" outlineLevel="0" collapsed="false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</row>
    <row r="815" customFormat="false" ht="14.25" hidden="false" customHeight="true" outlineLevel="0" collapsed="false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</row>
    <row r="816" customFormat="false" ht="14.25" hidden="false" customHeight="true" outlineLevel="0" collapsed="false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</row>
    <row r="817" customFormat="false" ht="14.25" hidden="false" customHeight="true" outlineLevel="0" collapsed="false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</row>
    <row r="818" customFormat="false" ht="14.25" hidden="false" customHeight="true" outlineLevel="0" collapsed="false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</row>
    <row r="819" customFormat="false" ht="14.25" hidden="false" customHeight="true" outlineLevel="0" collapsed="false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</row>
    <row r="820" customFormat="false" ht="14.25" hidden="false" customHeight="true" outlineLevel="0" collapsed="false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</row>
    <row r="821" customFormat="false" ht="14.25" hidden="false" customHeight="true" outlineLevel="0" collapsed="false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</row>
    <row r="822" customFormat="false" ht="14.25" hidden="false" customHeight="true" outlineLevel="0" collapsed="false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</row>
    <row r="823" customFormat="false" ht="14.25" hidden="false" customHeight="true" outlineLevel="0" collapsed="false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</row>
    <row r="824" customFormat="false" ht="14.25" hidden="false" customHeight="true" outlineLevel="0" collapsed="false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</row>
    <row r="825" customFormat="false" ht="14.25" hidden="false" customHeight="true" outlineLevel="0" collapsed="false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</row>
    <row r="826" customFormat="false" ht="14.25" hidden="false" customHeight="true" outlineLevel="0" collapsed="false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</row>
    <row r="827" customFormat="false" ht="14.25" hidden="false" customHeight="true" outlineLevel="0" collapsed="false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</row>
    <row r="828" customFormat="false" ht="14.25" hidden="false" customHeight="true" outlineLevel="0" collapsed="false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</row>
    <row r="829" customFormat="false" ht="14.25" hidden="false" customHeight="true" outlineLevel="0" collapsed="false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</row>
    <row r="830" customFormat="false" ht="14.25" hidden="false" customHeight="true" outlineLevel="0" collapsed="false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</row>
    <row r="831" customFormat="false" ht="14.25" hidden="false" customHeight="true" outlineLevel="0" collapsed="false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</row>
    <row r="832" customFormat="false" ht="14.25" hidden="false" customHeight="true" outlineLevel="0" collapsed="false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</row>
    <row r="833" customFormat="false" ht="14.25" hidden="false" customHeight="true" outlineLevel="0" collapsed="false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</row>
    <row r="834" customFormat="false" ht="14.25" hidden="false" customHeight="true" outlineLevel="0" collapsed="false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</row>
    <row r="835" customFormat="false" ht="14.25" hidden="false" customHeight="true" outlineLevel="0" collapsed="false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</row>
    <row r="836" customFormat="false" ht="14.25" hidden="false" customHeight="true" outlineLevel="0" collapsed="false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</row>
    <row r="837" customFormat="false" ht="14.25" hidden="false" customHeight="true" outlineLevel="0" collapsed="false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</row>
    <row r="838" customFormat="false" ht="14.25" hidden="false" customHeight="true" outlineLevel="0" collapsed="false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</row>
    <row r="839" customFormat="false" ht="14.25" hidden="false" customHeight="true" outlineLevel="0" collapsed="false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</row>
    <row r="840" customFormat="false" ht="14.25" hidden="false" customHeight="true" outlineLevel="0" collapsed="false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</row>
    <row r="841" customFormat="false" ht="14.25" hidden="false" customHeight="true" outlineLevel="0" collapsed="false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</row>
    <row r="842" customFormat="false" ht="14.25" hidden="false" customHeight="true" outlineLevel="0" collapsed="false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</row>
    <row r="843" customFormat="false" ht="14.25" hidden="false" customHeight="true" outlineLevel="0" collapsed="false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</row>
    <row r="844" customFormat="false" ht="14.25" hidden="false" customHeight="true" outlineLevel="0" collapsed="false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</row>
    <row r="845" customFormat="false" ht="14.25" hidden="false" customHeight="true" outlineLevel="0" collapsed="false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</row>
    <row r="846" customFormat="false" ht="14.25" hidden="false" customHeight="true" outlineLevel="0" collapsed="false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</row>
    <row r="847" customFormat="false" ht="14.25" hidden="false" customHeight="true" outlineLevel="0" collapsed="false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</row>
    <row r="848" customFormat="false" ht="14.25" hidden="false" customHeight="true" outlineLevel="0" collapsed="false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</row>
    <row r="849" customFormat="false" ht="14.25" hidden="false" customHeight="true" outlineLevel="0" collapsed="false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</row>
    <row r="850" customFormat="false" ht="14.25" hidden="false" customHeight="true" outlineLevel="0" collapsed="false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</row>
    <row r="851" customFormat="false" ht="14.25" hidden="false" customHeight="true" outlineLevel="0" collapsed="false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</row>
    <row r="852" customFormat="false" ht="14.25" hidden="false" customHeight="true" outlineLevel="0" collapsed="false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</row>
    <row r="853" customFormat="false" ht="14.25" hidden="false" customHeight="true" outlineLevel="0" collapsed="false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</row>
    <row r="854" customFormat="false" ht="14.25" hidden="false" customHeight="true" outlineLevel="0" collapsed="false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</row>
    <row r="855" customFormat="false" ht="14.25" hidden="false" customHeight="true" outlineLevel="0" collapsed="false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</row>
    <row r="856" customFormat="false" ht="14.25" hidden="false" customHeight="true" outlineLevel="0" collapsed="false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</row>
    <row r="857" customFormat="false" ht="14.25" hidden="false" customHeight="true" outlineLevel="0" collapsed="false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</row>
    <row r="858" customFormat="false" ht="14.25" hidden="false" customHeight="true" outlineLevel="0" collapsed="false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</row>
    <row r="859" customFormat="false" ht="14.25" hidden="false" customHeight="true" outlineLevel="0" collapsed="false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</row>
    <row r="860" customFormat="false" ht="14.25" hidden="false" customHeight="true" outlineLevel="0" collapsed="false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</row>
    <row r="861" customFormat="false" ht="14.25" hidden="false" customHeight="true" outlineLevel="0" collapsed="false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</row>
    <row r="862" customFormat="false" ht="14.25" hidden="false" customHeight="true" outlineLevel="0" collapsed="false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</row>
    <row r="863" customFormat="false" ht="14.25" hidden="false" customHeight="true" outlineLevel="0" collapsed="false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</row>
    <row r="864" customFormat="false" ht="14.25" hidden="false" customHeight="true" outlineLevel="0" collapsed="false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</row>
    <row r="865" customFormat="false" ht="14.25" hidden="false" customHeight="true" outlineLevel="0" collapsed="false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</row>
    <row r="866" customFormat="false" ht="14.25" hidden="false" customHeight="true" outlineLevel="0" collapsed="false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</row>
    <row r="867" customFormat="false" ht="14.25" hidden="false" customHeight="true" outlineLevel="0" collapsed="false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</row>
    <row r="868" customFormat="false" ht="14.25" hidden="false" customHeight="true" outlineLevel="0" collapsed="false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</row>
    <row r="869" customFormat="false" ht="14.25" hidden="false" customHeight="true" outlineLevel="0" collapsed="false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</row>
    <row r="870" customFormat="false" ht="14.25" hidden="false" customHeight="true" outlineLevel="0" collapsed="false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</row>
    <row r="871" customFormat="false" ht="14.25" hidden="false" customHeight="true" outlineLevel="0" collapsed="false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</row>
    <row r="872" customFormat="false" ht="14.25" hidden="false" customHeight="true" outlineLevel="0" collapsed="false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</row>
    <row r="873" customFormat="false" ht="14.25" hidden="false" customHeight="true" outlineLevel="0" collapsed="false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</row>
    <row r="874" customFormat="false" ht="14.25" hidden="false" customHeight="true" outlineLevel="0" collapsed="false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</row>
    <row r="875" customFormat="false" ht="14.25" hidden="false" customHeight="true" outlineLevel="0" collapsed="false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</row>
    <row r="876" customFormat="false" ht="14.25" hidden="false" customHeight="true" outlineLevel="0" collapsed="false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</row>
    <row r="877" customFormat="false" ht="14.25" hidden="false" customHeight="true" outlineLevel="0" collapsed="false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</row>
    <row r="878" customFormat="false" ht="14.25" hidden="false" customHeight="true" outlineLevel="0" collapsed="false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</row>
    <row r="879" customFormat="false" ht="14.25" hidden="false" customHeight="true" outlineLevel="0" collapsed="false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</row>
    <row r="880" customFormat="false" ht="14.25" hidden="false" customHeight="true" outlineLevel="0" collapsed="false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</row>
    <row r="881" customFormat="false" ht="14.25" hidden="false" customHeight="true" outlineLevel="0" collapsed="false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</row>
    <row r="882" customFormat="false" ht="14.25" hidden="false" customHeight="true" outlineLevel="0" collapsed="false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</row>
    <row r="883" customFormat="false" ht="14.25" hidden="false" customHeight="true" outlineLevel="0" collapsed="false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</row>
    <row r="884" customFormat="false" ht="14.25" hidden="false" customHeight="true" outlineLevel="0" collapsed="false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</row>
    <row r="885" customFormat="false" ht="14.25" hidden="false" customHeight="true" outlineLevel="0" collapsed="false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</row>
    <row r="886" customFormat="false" ht="14.25" hidden="false" customHeight="true" outlineLevel="0" collapsed="false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</row>
    <row r="887" customFormat="false" ht="14.25" hidden="false" customHeight="true" outlineLevel="0" collapsed="false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</row>
    <row r="888" customFormat="false" ht="14.25" hidden="false" customHeight="true" outlineLevel="0" collapsed="false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</row>
    <row r="889" customFormat="false" ht="14.25" hidden="false" customHeight="true" outlineLevel="0" collapsed="false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</row>
    <row r="890" customFormat="false" ht="14.25" hidden="false" customHeight="true" outlineLevel="0" collapsed="false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</row>
    <row r="891" customFormat="false" ht="14.25" hidden="false" customHeight="true" outlineLevel="0" collapsed="false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</row>
    <row r="892" customFormat="false" ht="14.25" hidden="false" customHeight="true" outlineLevel="0" collapsed="false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</row>
    <row r="893" customFormat="false" ht="14.25" hidden="false" customHeight="true" outlineLevel="0" collapsed="false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</row>
    <row r="894" customFormat="false" ht="14.25" hidden="false" customHeight="true" outlineLevel="0" collapsed="false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</row>
    <row r="895" customFormat="false" ht="14.25" hidden="false" customHeight="true" outlineLevel="0" collapsed="false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</row>
    <row r="896" customFormat="false" ht="14.25" hidden="false" customHeight="true" outlineLevel="0" collapsed="false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</row>
    <row r="897" customFormat="false" ht="14.25" hidden="false" customHeight="true" outlineLevel="0" collapsed="false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</row>
    <row r="898" customFormat="false" ht="14.25" hidden="false" customHeight="true" outlineLevel="0" collapsed="false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</row>
    <row r="899" customFormat="false" ht="14.25" hidden="false" customHeight="true" outlineLevel="0" collapsed="false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</row>
    <row r="900" customFormat="false" ht="14.25" hidden="false" customHeight="true" outlineLevel="0" collapsed="false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</row>
    <row r="901" customFormat="false" ht="14.25" hidden="false" customHeight="true" outlineLevel="0" collapsed="false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</row>
    <row r="902" customFormat="false" ht="14.25" hidden="false" customHeight="true" outlineLevel="0" collapsed="false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</row>
    <row r="903" customFormat="false" ht="14.25" hidden="false" customHeight="true" outlineLevel="0" collapsed="false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</row>
    <row r="904" customFormat="false" ht="14.25" hidden="false" customHeight="true" outlineLevel="0" collapsed="false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</row>
    <row r="905" customFormat="false" ht="14.25" hidden="false" customHeight="true" outlineLevel="0" collapsed="false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</row>
    <row r="906" customFormat="false" ht="14.25" hidden="false" customHeight="true" outlineLevel="0" collapsed="false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</row>
    <row r="907" customFormat="false" ht="14.25" hidden="false" customHeight="true" outlineLevel="0" collapsed="false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</row>
    <row r="908" customFormat="false" ht="14.25" hidden="false" customHeight="true" outlineLevel="0" collapsed="false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</row>
    <row r="909" customFormat="false" ht="14.25" hidden="false" customHeight="true" outlineLevel="0" collapsed="false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</row>
    <row r="910" customFormat="false" ht="14.25" hidden="false" customHeight="true" outlineLevel="0" collapsed="false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</row>
    <row r="911" customFormat="false" ht="14.25" hidden="false" customHeight="true" outlineLevel="0" collapsed="false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</row>
    <row r="912" customFormat="false" ht="14.25" hidden="false" customHeight="true" outlineLevel="0" collapsed="false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</row>
    <row r="913" customFormat="false" ht="14.25" hidden="false" customHeight="true" outlineLevel="0" collapsed="false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</row>
    <row r="914" customFormat="false" ht="14.25" hidden="false" customHeight="true" outlineLevel="0" collapsed="false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</row>
    <row r="915" customFormat="false" ht="14.25" hidden="false" customHeight="true" outlineLevel="0" collapsed="false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</row>
    <row r="916" customFormat="false" ht="14.25" hidden="false" customHeight="true" outlineLevel="0" collapsed="false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</row>
    <row r="917" customFormat="false" ht="14.25" hidden="false" customHeight="true" outlineLevel="0" collapsed="false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</row>
    <row r="918" customFormat="false" ht="14.25" hidden="false" customHeight="true" outlineLevel="0" collapsed="false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</row>
    <row r="919" customFormat="false" ht="14.25" hidden="false" customHeight="true" outlineLevel="0" collapsed="false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</row>
    <row r="920" customFormat="false" ht="14.25" hidden="false" customHeight="true" outlineLevel="0" collapsed="false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</row>
    <row r="921" customFormat="false" ht="14.25" hidden="false" customHeight="true" outlineLevel="0" collapsed="false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</row>
    <row r="922" customFormat="false" ht="14.25" hidden="false" customHeight="true" outlineLevel="0" collapsed="false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</row>
    <row r="923" customFormat="false" ht="14.25" hidden="false" customHeight="true" outlineLevel="0" collapsed="false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</row>
    <row r="924" customFormat="false" ht="14.25" hidden="false" customHeight="true" outlineLevel="0" collapsed="false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</row>
    <row r="925" customFormat="false" ht="14.25" hidden="false" customHeight="true" outlineLevel="0" collapsed="false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</row>
    <row r="926" customFormat="false" ht="14.25" hidden="false" customHeight="true" outlineLevel="0" collapsed="false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</row>
    <row r="927" customFormat="false" ht="14.25" hidden="false" customHeight="true" outlineLevel="0" collapsed="false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</row>
    <row r="928" customFormat="false" ht="14.25" hidden="false" customHeight="true" outlineLevel="0" collapsed="false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</row>
    <row r="929" customFormat="false" ht="14.25" hidden="false" customHeight="true" outlineLevel="0" collapsed="false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</row>
    <row r="930" customFormat="false" ht="14.25" hidden="false" customHeight="true" outlineLevel="0" collapsed="false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</row>
    <row r="931" customFormat="false" ht="14.25" hidden="false" customHeight="true" outlineLevel="0" collapsed="false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</row>
    <row r="932" customFormat="false" ht="14.25" hidden="false" customHeight="true" outlineLevel="0" collapsed="false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</row>
    <row r="933" customFormat="false" ht="14.25" hidden="false" customHeight="true" outlineLevel="0" collapsed="false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</row>
    <row r="934" customFormat="false" ht="14.25" hidden="false" customHeight="true" outlineLevel="0" collapsed="false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</row>
    <row r="935" customFormat="false" ht="14.25" hidden="false" customHeight="true" outlineLevel="0" collapsed="false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</row>
    <row r="936" customFormat="false" ht="14.25" hidden="false" customHeight="true" outlineLevel="0" collapsed="false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</row>
    <row r="937" customFormat="false" ht="14.25" hidden="false" customHeight="true" outlineLevel="0" collapsed="false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</row>
    <row r="938" customFormat="false" ht="14.25" hidden="false" customHeight="true" outlineLevel="0" collapsed="false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</row>
    <row r="939" customFormat="false" ht="14.25" hidden="false" customHeight="true" outlineLevel="0" collapsed="false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</row>
    <row r="940" customFormat="false" ht="14.25" hidden="false" customHeight="true" outlineLevel="0" collapsed="false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</row>
    <row r="941" customFormat="false" ht="14.25" hidden="false" customHeight="true" outlineLevel="0" collapsed="false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</row>
    <row r="942" customFormat="false" ht="14.25" hidden="false" customHeight="true" outlineLevel="0" collapsed="false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</row>
    <row r="943" customFormat="false" ht="14.25" hidden="false" customHeight="true" outlineLevel="0" collapsed="false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</row>
    <row r="944" customFormat="false" ht="14.25" hidden="false" customHeight="true" outlineLevel="0" collapsed="false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</row>
    <row r="945" customFormat="false" ht="14.25" hidden="false" customHeight="true" outlineLevel="0" collapsed="false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</row>
    <row r="946" customFormat="false" ht="14.25" hidden="false" customHeight="true" outlineLevel="0" collapsed="false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</row>
    <row r="947" customFormat="false" ht="14.25" hidden="false" customHeight="true" outlineLevel="0" collapsed="false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</row>
    <row r="948" customFormat="false" ht="14.25" hidden="false" customHeight="true" outlineLevel="0" collapsed="false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</row>
    <row r="949" customFormat="false" ht="14.25" hidden="false" customHeight="true" outlineLevel="0" collapsed="false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</row>
    <row r="950" customFormat="false" ht="14.25" hidden="false" customHeight="true" outlineLevel="0" collapsed="false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</row>
    <row r="951" customFormat="false" ht="14.25" hidden="false" customHeight="true" outlineLevel="0" collapsed="false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</row>
    <row r="952" customFormat="false" ht="14.25" hidden="false" customHeight="true" outlineLevel="0" collapsed="false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</row>
    <row r="953" customFormat="false" ht="14.25" hidden="false" customHeight="true" outlineLevel="0" collapsed="false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</row>
    <row r="954" customFormat="false" ht="14.25" hidden="false" customHeight="true" outlineLevel="0" collapsed="false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</row>
    <row r="955" customFormat="false" ht="14.25" hidden="false" customHeight="true" outlineLevel="0" collapsed="false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</row>
    <row r="956" customFormat="false" ht="14.25" hidden="false" customHeight="true" outlineLevel="0" collapsed="false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</row>
    <row r="957" customFormat="false" ht="14.25" hidden="false" customHeight="true" outlineLevel="0" collapsed="false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</row>
    <row r="958" customFormat="false" ht="14.25" hidden="false" customHeight="true" outlineLevel="0" collapsed="false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</row>
    <row r="959" customFormat="false" ht="14.25" hidden="false" customHeight="true" outlineLevel="0" collapsed="false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</row>
    <row r="960" customFormat="false" ht="14.25" hidden="false" customHeight="true" outlineLevel="0" collapsed="false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</row>
    <row r="961" customFormat="false" ht="14.25" hidden="false" customHeight="true" outlineLevel="0" collapsed="false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</row>
    <row r="962" customFormat="false" ht="14.25" hidden="false" customHeight="true" outlineLevel="0" collapsed="false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</row>
    <row r="963" customFormat="false" ht="14.25" hidden="false" customHeight="true" outlineLevel="0" collapsed="false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</row>
    <row r="964" customFormat="false" ht="14.25" hidden="false" customHeight="true" outlineLevel="0" collapsed="false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</row>
    <row r="965" customFormat="false" ht="14.25" hidden="false" customHeight="true" outlineLevel="0" collapsed="false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</row>
    <row r="966" customFormat="false" ht="14.25" hidden="false" customHeight="true" outlineLevel="0" collapsed="false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</row>
    <row r="967" customFormat="false" ht="14.25" hidden="false" customHeight="true" outlineLevel="0" collapsed="false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</row>
    <row r="968" customFormat="false" ht="14.25" hidden="false" customHeight="true" outlineLevel="0" collapsed="false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</row>
    <row r="969" customFormat="false" ht="14.25" hidden="false" customHeight="true" outlineLevel="0" collapsed="false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</row>
    <row r="970" customFormat="false" ht="14.25" hidden="false" customHeight="true" outlineLevel="0" collapsed="false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</row>
    <row r="971" customFormat="false" ht="14.25" hidden="false" customHeight="true" outlineLevel="0" collapsed="false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</row>
    <row r="972" customFormat="false" ht="14.25" hidden="false" customHeight="true" outlineLevel="0" collapsed="false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</row>
    <row r="973" customFormat="false" ht="14.25" hidden="false" customHeight="true" outlineLevel="0" collapsed="false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</row>
    <row r="974" customFormat="false" ht="14.25" hidden="false" customHeight="true" outlineLevel="0" collapsed="false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</row>
    <row r="975" customFormat="false" ht="14.25" hidden="false" customHeight="true" outlineLevel="0" collapsed="false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</row>
    <row r="976" customFormat="false" ht="14.25" hidden="false" customHeight="true" outlineLevel="0" collapsed="false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</row>
    <row r="977" customFormat="false" ht="14.25" hidden="false" customHeight="true" outlineLevel="0" collapsed="false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</row>
    <row r="978" customFormat="false" ht="14.25" hidden="false" customHeight="true" outlineLevel="0" collapsed="false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</row>
    <row r="979" customFormat="false" ht="14.25" hidden="false" customHeight="true" outlineLevel="0" collapsed="false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</row>
    <row r="980" customFormat="false" ht="14.25" hidden="false" customHeight="true" outlineLevel="0" collapsed="false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</row>
    <row r="981" customFormat="false" ht="14.25" hidden="false" customHeight="true" outlineLevel="0" collapsed="false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</row>
    <row r="982" customFormat="false" ht="14.25" hidden="false" customHeight="true" outlineLevel="0" collapsed="false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</row>
    <row r="983" customFormat="false" ht="14.25" hidden="false" customHeight="true" outlineLevel="0" collapsed="false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</row>
    <row r="984" customFormat="false" ht="14.25" hidden="false" customHeight="true" outlineLevel="0" collapsed="false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</row>
    <row r="985" customFormat="false" ht="14.25" hidden="false" customHeight="true" outlineLevel="0" collapsed="false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</row>
    <row r="986" customFormat="false" ht="14.25" hidden="false" customHeight="true" outlineLevel="0" collapsed="false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</row>
    <row r="987" customFormat="false" ht="14.25" hidden="false" customHeight="true" outlineLevel="0" collapsed="false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</row>
    <row r="988" customFormat="false" ht="14.25" hidden="false" customHeight="true" outlineLevel="0" collapsed="false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</row>
    <row r="989" customFormat="false" ht="14.25" hidden="false" customHeight="true" outlineLevel="0" collapsed="false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</row>
    <row r="990" customFormat="false" ht="14.25" hidden="false" customHeight="true" outlineLevel="0" collapsed="false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</row>
    <row r="991" customFormat="false" ht="14.25" hidden="false" customHeight="true" outlineLevel="0" collapsed="false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</row>
    <row r="992" customFormat="false" ht="14.25" hidden="false" customHeight="true" outlineLevel="0" collapsed="false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</row>
    <row r="993" customFormat="false" ht="14.25" hidden="false" customHeight="true" outlineLevel="0" collapsed="false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</row>
    <row r="994" customFormat="false" ht="14.25" hidden="false" customHeight="true" outlineLevel="0" collapsed="false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</row>
    <row r="995" customFormat="false" ht="14.25" hidden="false" customHeight="true" outlineLevel="0" collapsed="false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</row>
    <row r="996" customFormat="false" ht="14.25" hidden="false" customHeight="true" outlineLevel="0" collapsed="false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</row>
    <row r="997" customFormat="false" ht="14.25" hidden="false" customHeight="true" outlineLevel="0" collapsed="false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</row>
    <row r="998" customFormat="false" ht="14.25" hidden="false" customHeight="true" outlineLevel="0" collapsed="false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</row>
    <row r="999" customFormat="false" ht="14.25" hidden="false" customHeight="true" outlineLevel="0" collapsed="false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</row>
    <row r="1000" customFormat="false" ht="14.25" hidden="false" customHeight="true" outlineLevel="0" collapsed="false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</row>
  </sheetData>
  <autoFilter ref="A6:AD99"/>
  <mergeCells count="85">
    <mergeCell ref="A1:J1"/>
    <mergeCell ref="A2:J2"/>
    <mergeCell ref="A3:J3"/>
    <mergeCell ref="B4:J4"/>
    <mergeCell ref="A5:J5"/>
    <mergeCell ref="L7:P8"/>
    <mergeCell ref="L9:P9"/>
    <mergeCell ref="A101:I101"/>
    <mergeCell ref="A121:I121"/>
    <mergeCell ref="A145:F145"/>
    <mergeCell ref="A146:F146"/>
    <mergeCell ref="A147:F147"/>
    <mergeCell ref="A148:F148"/>
    <mergeCell ref="A149:F149"/>
    <mergeCell ref="A150:F150"/>
    <mergeCell ref="A151:F151"/>
    <mergeCell ref="A152:F152"/>
    <mergeCell ref="A153:F153"/>
    <mergeCell ref="A154:F154"/>
    <mergeCell ref="A155:F155"/>
    <mergeCell ref="A156:F156"/>
    <mergeCell ref="A157:F157"/>
    <mergeCell ref="A158:F158"/>
    <mergeCell ref="A159:F159"/>
    <mergeCell ref="A160:F160"/>
    <mergeCell ref="A161:F161"/>
    <mergeCell ref="A162:F162"/>
    <mergeCell ref="A163:F163"/>
    <mergeCell ref="A164:F164"/>
    <mergeCell ref="A165:F165"/>
    <mergeCell ref="A166:F166"/>
    <mergeCell ref="A167:F167"/>
    <mergeCell ref="A168:F168"/>
    <mergeCell ref="A169:F169"/>
    <mergeCell ref="A170:F170"/>
    <mergeCell ref="A171:F171"/>
    <mergeCell ref="A172:F172"/>
    <mergeCell ref="A173:F173"/>
    <mergeCell ref="A174:F174"/>
    <mergeCell ref="A175:F175"/>
    <mergeCell ref="A176:F176"/>
    <mergeCell ref="A177:F177"/>
    <mergeCell ref="A178:F178"/>
    <mergeCell ref="A179:F179"/>
    <mergeCell ref="A180:F180"/>
    <mergeCell ref="A181:F181"/>
    <mergeCell ref="A182:F182"/>
    <mergeCell ref="A183:F183"/>
    <mergeCell ref="A184:F184"/>
    <mergeCell ref="A185:F185"/>
    <mergeCell ref="A186:F186"/>
    <mergeCell ref="A187:F187"/>
    <mergeCell ref="A188:F188"/>
    <mergeCell ref="A189:F189"/>
    <mergeCell ref="A190:F190"/>
    <mergeCell ref="A191:F191"/>
    <mergeCell ref="A192:F192"/>
    <mergeCell ref="A193:F193"/>
    <mergeCell ref="A194:F194"/>
    <mergeCell ref="A195:F195"/>
    <mergeCell ref="A196:F196"/>
    <mergeCell ref="A197:F197"/>
    <mergeCell ref="A198:F198"/>
    <mergeCell ref="A199:F199"/>
    <mergeCell ref="A200:F200"/>
    <mergeCell ref="A201:F201"/>
    <mergeCell ref="A202:F202"/>
    <mergeCell ref="A203:F203"/>
    <mergeCell ref="A204:F204"/>
    <mergeCell ref="A205:F205"/>
    <mergeCell ref="A206:F206"/>
    <mergeCell ref="A207:F207"/>
    <mergeCell ref="A208:F208"/>
    <mergeCell ref="A209:F209"/>
    <mergeCell ref="A210:F210"/>
    <mergeCell ref="A211:F211"/>
    <mergeCell ref="A212:F212"/>
    <mergeCell ref="A213:F213"/>
    <mergeCell ref="A214:F214"/>
    <mergeCell ref="A215:F215"/>
    <mergeCell ref="A216:F216"/>
    <mergeCell ref="A217:F217"/>
    <mergeCell ref="A218:F218"/>
    <mergeCell ref="A219:F219"/>
    <mergeCell ref="A220:F220"/>
  </mergeCells>
  <dataValidations count="4">
    <dataValidation allowBlank="true" errorStyle="stop" operator="between" showDropDown="false" showErrorMessage="false" showInputMessage="false" sqref="D7:D86 D103:D112 D123:D132" type="list">
      <formula1>"AGP,CLH,CLT,COM,CTD,CTI,DES,DISP,ELE,ESG,EST,EXM,EXQ,EXR,FRQ,REV,VAGO"</formula1>
      <formula2>0</formula2>
    </dataValidation>
    <dataValidation allowBlank="true" errorStyle="stop" operator="between" showDropDown="false" showErrorMessage="false" showInputMessage="false" sqref="B103:B112" type="list">
      <formula1>"FDA,FDA-1,FDA-2,FDA-3,FDA-4"</formula1>
      <formula2>0</formula2>
    </dataValidation>
    <dataValidation allowBlank="true" errorStyle="stop" operator="between" showDropDown="false" showErrorMessage="false" showInputMessage="false" sqref="B7:B86" type="list">
      <formula1>"DAS,DAS-1,DAS-2,DAS-3,DAS-4,DAS-5,CAA-1,CAA-2,CAA-3,CAA-4,CAA-5"</formula1>
      <formula2>0</formula2>
    </dataValidation>
    <dataValidation allowBlank="true" errorStyle="stop" operator="between" showDropDown="false" showErrorMessage="false" showInputMessage="false" sqref="B123:B132" type="list">
      <formula1>"FGS-1,FGS-2,FGS-3,FGA-1,FGA-2,FGA-3"</formula1>
      <formula2>0</formula2>
    </dataValidation>
  </dataValidation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0" man="true" max="65535" min="0"/>
  </colBreaks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D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328125" defaultRowHeight="15" zeroHeight="false" outlineLevelRow="0" outlineLevelCol="0"/>
  <cols>
    <col collapsed="false" customWidth="true" hidden="false" outlineLevel="0" max="1" min="1" style="1" width="59.5"/>
    <col collapsed="false" customWidth="true" hidden="false" outlineLevel="0" max="2" min="2" style="1" width="12"/>
    <col collapsed="false" customWidth="true" hidden="false" outlineLevel="0" max="3" min="3" style="1" width="17.37"/>
    <col collapsed="false" customWidth="true" hidden="false" outlineLevel="0" max="4" min="4" style="1" width="14.5"/>
    <col collapsed="false" customWidth="true" hidden="false" outlineLevel="0" max="5" min="5" style="1" width="9.87"/>
    <col collapsed="false" customWidth="true" hidden="false" outlineLevel="0" max="6" min="6" style="1" width="52.38"/>
    <col collapsed="false" customWidth="true" hidden="false" outlineLevel="0" max="7" min="7" style="1" width="19.88"/>
    <col collapsed="false" customWidth="true" hidden="false" outlineLevel="0" max="8" min="8" style="1" width="18.25"/>
    <col collapsed="false" customWidth="true" hidden="false" outlineLevel="0" max="9" min="9" style="1" width="17.88"/>
    <col collapsed="false" customWidth="true" hidden="false" outlineLevel="0" max="10" min="10" style="1" width="15"/>
    <col collapsed="false" customWidth="true" hidden="false" outlineLevel="0" max="11" min="11" style="1" width="8"/>
    <col collapsed="false" customWidth="true" hidden="false" outlineLevel="0" max="12" min="12" style="1" width="20.38"/>
    <col collapsed="false" customWidth="true" hidden="false" outlineLevel="0" max="14" min="13" style="1" width="9.75"/>
    <col collapsed="false" customWidth="true" hidden="false" outlineLevel="0" max="15" min="15" style="1" width="6.5"/>
    <col collapsed="false" customWidth="true" hidden="false" outlineLevel="0" max="16" min="16" style="1" width="9"/>
    <col collapsed="false" customWidth="true" hidden="false" outlineLevel="0" max="17" min="17" style="1" width="43.88"/>
    <col collapsed="false" customWidth="true" hidden="false" outlineLevel="0" max="30" min="18" style="1" width="8"/>
  </cols>
  <sheetData>
    <row r="1" customFormat="false" ht="14.25" hidden="false" customHeight="true" outlineLevel="0" collapsed="false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4"/>
      <c r="AC1" s="4"/>
      <c r="AD1" s="4"/>
    </row>
    <row r="2" customFormat="false" ht="14.25" hidden="false" customHeight="true" outlineLevel="0" collapsed="false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4"/>
      <c r="AC2" s="4"/>
      <c r="AD2" s="4"/>
    </row>
    <row r="3" customFormat="false" ht="14.25" hidden="false" customHeight="true" outlineLevel="0" collapsed="false">
      <c r="A3" s="5" t="s">
        <v>2</v>
      </c>
      <c r="B3" s="5"/>
      <c r="C3" s="5"/>
      <c r="D3" s="5"/>
      <c r="E3" s="5"/>
      <c r="F3" s="5"/>
      <c r="G3" s="5"/>
      <c r="H3" s="5"/>
      <c r="I3" s="5"/>
      <c r="J3" s="5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7"/>
      <c r="AA3" s="7"/>
      <c r="AB3" s="4"/>
      <c r="AC3" s="4"/>
      <c r="AD3" s="4"/>
    </row>
    <row r="4" customFormat="false" ht="14.25" hidden="false" customHeight="true" outlineLevel="0" collapsed="false">
      <c r="A4" s="8" t="s">
        <v>363</v>
      </c>
      <c r="B4" s="9"/>
      <c r="C4" s="9"/>
      <c r="D4" s="9"/>
      <c r="E4" s="9"/>
      <c r="F4" s="9"/>
      <c r="G4" s="9"/>
      <c r="H4" s="9"/>
      <c r="I4" s="9"/>
      <c r="J4" s="9"/>
      <c r="K4" s="10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customFormat="false" ht="15" hidden="false" customHeight="true" outlineLevel="0" collapsed="false">
      <c r="A5" s="11" t="s">
        <v>4</v>
      </c>
      <c r="B5" s="11"/>
      <c r="C5" s="11"/>
      <c r="D5" s="11"/>
      <c r="E5" s="11"/>
      <c r="F5" s="11"/>
      <c r="G5" s="11"/>
      <c r="H5" s="11"/>
      <c r="I5" s="11"/>
      <c r="J5" s="11"/>
      <c r="K5" s="12"/>
      <c r="L5" s="13"/>
      <c r="M5" s="14"/>
      <c r="N5" s="14"/>
      <c r="O5" s="14"/>
      <c r="P5" s="14"/>
      <c r="Q5" s="1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customFormat="false" ht="14.25" hidden="false" customHeight="true" outlineLevel="0" collapsed="false">
      <c r="A6" s="15" t="s">
        <v>5</v>
      </c>
      <c r="B6" s="15" t="s">
        <v>6</v>
      </c>
      <c r="C6" s="15" t="s">
        <v>7</v>
      </c>
      <c r="D6" s="15" t="s">
        <v>8</v>
      </c>
      <c r="E6" s="11" t="s">
        <v>9</v>
      </c>
      <c r="F6" s="15" t="s">
        <v>10</v>
      </c>
      <c r="G6" s="11" t="s">
        <v>11</v>
      </c>
      <c r="H6" s="11" t="s">
        <v>12</v>
      </c>
      <c r="I6" s="11" t="s">
        <v>13</v>
      </c>
      <c r="J6" s="11" t="s">
        <v>14</v>
      </c>
      <c r="K6" s="16"/>
      <c r="L6" s="18"/>
      <c r="M6" s="18"/>
      <c r="N6" s="18"/>
      <c r="O6" s="18"/>
      <c r="P6" s="18"/>
      <c r="Q6" s="18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</row>
    <row r="7" customFormat="false" ht="14.25" hidden="false" customHeight="true" outlineLevel="0" collapsed="false">
      <c r="A7" s="20" t="s">
        <v>15</v>
      </c>
      <c r="B7" s="21" t="s">
        <v>16</v>
      </c>
      <c r="C7" s="21" t="s">
        <v>17</v>
      </c>
      <c r="D7" s="21" t="s">
        <v>18</v>
      </c>
      <c r="E7" s="22" t="n">
        <v>1</v>
      </c>
      <c r="F7" s="20" t="s">
        <v>19</v>
      </c>
      <c r="G7" s="23" t="n">
        <v>0</v>
      </c>
      <c r="H7" s="24" t="n">
        <v>3526.4</v>
      </c>
      <c r="I7" s="24" t="n">
        <v>14105.6</v>
      </c>
      <c r="J7" s="25" t="n">
        <f aca="false">SUM(G7:I7)</f>
        <v>17632</v>
      </c>
      <c r="K7" s="26"/>
      <c r="L7" s="27" t="s">
        <v>20</v>
      </c>
      <c r="M7" s="27"/>
      <c r="N7" s="27"/>
      <c r="O7" s="27"/>
      <c r="P7" s="27"/>
      <c r="Q7" s="26"/>
      <c r="R7" s="28"/>
      <c r="S7" s="28"/>
      <c r="T7" s="28"/>
      <c r="U7" s="28"/>
      <c r="V7" s="28"/>
      <c r="W7" s="28"/>
      <c r="X7" s="28"/>
      <c r="Y7" s="28"/>
      <c r="Z7" s="28"/>
      <c r="AA7" s="10"/>
      <c r="AB7" s="10"/>
      <c r="AC7" s="10"/>
      <c r="AD7" s="10"/>
    </row>
    <row r="8" customFormat="false" ht="14.25" hidden="false" customHeight="true" outlineLevel="0" collapsed="false">
      <c r="A8" s="20" t="s">
        <v>21</v>
      </c>
      <c r="B8" s="21" t="s">
        <v>16</v>
      </c>
      <c r="C8" s="21" t="s">
        <v>17</v>
      </c>
      <c r="D8" s="21" t="s">
        <v>18</v>
      </c>
      <c r="E8" s="22" t="n">
        <v>1</v>
      </c>
      <c r="F8" s="20" t="s">
        <v>22</v>
      </c>
      <c r="G8" s="23" t="n">
        <v>0</v>
      </c>
      <c r="H8" s="24" t="n">
        <v>3016</v>
      </c>
      <c r="I8" s="24" t="n">
        <v>12064</v>
      </c>
      <c r="J8" s="25" t="n">
        <f aca="false">SUM(G8:I8)</f>
        <v>15080</v>
      </c>
      <c r="K8" s="26"/>
      <c r="L8" s="27"/>
      <c r="M8" s="27"/>
      <c r="N8" s="27"/>
      <c r="O8" s="27"/>
      <c r="P8" s="27"/>
      <c r="Q8" s="26"/>
      <c r="R8" s="28"/>
      <c r="S8" s="28"/>
      <c r="T8" s="28"/>
      <c r="U8" s="28"/>
      <c r="V8" s="28"/>
      <c r="W8" s="28"/>
      <c r="X8" s="28"/>
      <c r="Y8" s="28"/>
      <c r="Z8" s="28"/>
      <c r="AA8" s="10"/>
      <c r="AB8" s="10"/>
      <c r="AC8" s="10"/>
      <c r="AD8" s="10"/>
    </row>
    <row r="9" customFormat="false" ht="14.25" hidden="false" customHeight="true" outlineLevel="0" collapsed="false">
      <c r="A9" s="81" t="s">
        <v>23</v>
      </c>
      <c r="B9" s="82" t="s">
        <v>16</v>
      </c>
      <c r="C9" s="82" t="s">
        <v>17</v>
      </c>
      <c r="D9" s="82" t="s">
        <v>91</v>
      </c>
      <c r="E9" s="83" t="n">
        <v>1</v>
      </c>
      <c r="F9" s="81"/>
      <c r="G9" s="84" t="n">
        <v>0</v>
      </c>
      <c r="H9" s="85" t="n">
        <v>0</v>
      </c>
      <c r="I9" s="85" t="n">
        <v>0</v>
      </c>
      <c r="J9" s="85" t="n">
        <f aca="false">SUM(G9:I9)</f>
        <v>0</v>
      </c>
      <c r="K9" s="26"/>
      <c r="L9" s="30" t="s">
        <v>25</v>
      </c>
      <c r="M9" s="30"/>
      <c r="N9" s="30"/>
      <c r="O9" s="30"/>
      <c r="P9" s="30"/>
      <c r="Q9" s="26"/>
      <c r="R9" s="28"/>
      <c r="S9" s="28"/>
      <c r="T9" s="28"/>
      <c r="U9" s="28"/>
      <c r="V9" s="28"/>
      <c r="W9" s="28"/>
      <c r="X9" s="28"/>
      <c r="Y9" s="28"/>
      <c r="Z9" s="28"/>
      <c r="AA9" s="10"/>
      <c r="AB9" s="10"/>
      <c r="AC9" s="10"/>
      <c r="AD9" s="10"/>
    </row>
    <row r="10" customFormat="false" ht="14.25" hidden="false" customHeight="true" outlineLevel="0" collapsed="false">
      <c r="A10" s="20" t="s">
        <v>26</v>
      </c>
      <c r="B10" s="21" t="s">
        <v>16</v>
      </c>
      <c r="C10" s="21" t="s">
        <v>17</v>
      </c>
      <c r="D10" s="21" t="s">
        <v>27</v>
      </c>
      <c r="E10" s="22" t="n">
        <v>1</v>
      </c>
      <c r="F10" s="20" t="s">
        <v>28</v>
      </c>
      <c r="G10" s="23" t="n">
        <v>0</v>
      </c>
      <c r="H10" s="24" t="n">
        <v>0</v>
      </c>
      <c r="I10" s="24" t="n">
        <v>12064</v>
      </c>
      <c r="J10" s="25" t="n">
        <f aca="false">SUM(G10:I10)</f>
        <v>12064</v>
      </c>
      <c r="K10" s="26"/>
      <c r="L10" s="31" t="s">
        <v>29</v>
      </c>
      <c r="M10" s="32" t="s">
        <v>29</v>
      </c>
      <c r="N10" s="32" t="s">
        <v>30</v>
      </c>
      <c r="O10" s="32" t="s">
        <v>31</v>
      </c>
      <c r="P10" s="33" t="s">
        <v>32</v>
      </c>
      <c r="Q10" s="26"/>
      <c r="R10" s="28"/>
      <c r="S10" s="28"/>
      <c r="T10" s="28"/>
      <c r="U10" s="28"/>
      <c r="V10" s="28"/>
      <c r="W10" s="28"/>
      <c r="X10" s="28"/>
      <c r="Y10" s="28"/>
      <c r="Z10" s="28"/>
      <c r="AA10" s="10"/>
      <c r="AB10" s="10"/>
      <c r="AC10" s="10"/>
      <c r="AD10" s="10"/>
    </row>
    <row r="11" customFormat="false" ht="14.25" hidden="false" customHeight="true" outlineLevel="0" collapsed="false">
      <c r="A11" s="20" t="s">
        <v>33</v>
      </c>
      <c r="B11" s="21" t="s">
        <v>34</v>
      </c>
      <c r="C11" s="21" t="s">
        <v>17</v>
      </c>
      <c r="D11" s="21" t="s">
        <v>18</v>
      </c>
      <c r="E11" s="22" t="n">
        <v>1</v>
      </c>
      <c r="F11" s="20" t="s">
        <v>35</v>
      </c>
      <c r="G11" s="23" t="n">
        <v>0</v>
      </c>
      <c r="H11" s="24" t="n">
        <v>1695.65</v>
      </c>
      <c r="I11" s="24" t="n">
        <v>6782.62</v>
      </c>
      <c r="J11" s="25" t="n">
        <f aca="false">SUM(G11:I11)</f>
        <v>8478.27</v>
      </c>
      <c r="K11" s="26"/>
      <c r="L11" s="34" t="s">
        <v>15</v>
      </c>
      <c r="M11" s="35" t="n">
        <f aca="false">COUNTIFS(B7:B87,P11,A7:A87,L11)</f>
        <v>1</v>
      </c>
      <c r="N11" s="35" t="n">
        <f aca="false">COUNTIFS(B7:B87,P11,A7:A87,L11,D7:D87,"&lt;&gt;VAGO")</f>
        <v>1</v>
      </c>
      <c r="O11" s="35" t="n">
        <f aca="false">COUNTIFS(B7:B87,P11,A7:A87,L11,D7:D87,"=VAGO")</f>
        <v>0</v>
      </c>
      <c r="P11" s="36" t="s">
        <v>16</v>
      </c>
      <c r="Q11" s="26"/>
      <c r="R11" s="28"/>
      <c r="S11" s="28"/>
      <c r="T11" s="28"/>
      <c r="U11" s="28"/>
      <c r="V11" s="28"/>
      <c r="W11" s="28"/>
      <c r="X11" s="28"/>
      <c r="Y11" s="28"/>
      <c r="Z11" s="28"/>
      <c r="AA11" s="10"/>
      <c r="AB11" s="10"/>
      <c r="AC11" s="10"/>
      <c r="AD11" s="10"/>
    </row>
    <row r="12" customFormat="false" ht="14.25" hidden="false" customHeight="true" outlineLevel="0" collapsed="false">
      <c r="A12" s="20" t="s">
        <v>36</v>
      </c>
      <c r="B12" s="21" t="s">
        <v>34</v>
      </c>
      <c r="C12" s="21" t="s">
        <v>17</v>
      </c>
      <c r="D12" s="21" t="s">
        <v>18</v>
      </c>
      <c r="E12" s="22" t="n">
        <v>1</v>
      </c>
      <c r="F12" s="20" t="s">
        <v>37</v>
      </c>
      <c r="G12" s="23" t="n">
        <v>0</v>
      </c>
      <c r="H12" s="24" t="n">
        <v>1695.65</v>
      </c>
      <c r="I12" s="24" t="n">
        <v>6782.62</v>
      </c>
      <c r="J12" s="25" t="n">
        <f aca="false">SUM(G12:I12)</f>
        <v>8478.27</v>
      </c>
      <c r="K12" s="26"/>
      <c r="L12" s="34" t="s">
        <v>38</v>
      </c>
      <c r="M12" s="35" t="n">
        <f aca="false">COUNTIFS(B7:B87,P12,A7:A87,"&lt;&gt;Presidente")</f>
        <v>3</v>
      </c>
      <c r="N12" s="35" t="n">
        <f aca="false">COUNTIFS(B7:B87,P12,A7:A87,"&lt;&gt;Presidente",D7:D87,"&lt;&gt;VAGO")</f>
        <v>2</v>
      </c>
      <c r="O12" s="35" t="n">
        <f aca="false">COUNTIFS(B7:B87,P12,A7:A87,"&lt;&gt;Presidente",D7:D87,"=VAGO")</f>
        <v>1</v>
      </c>
      <c r="P12" s="36" t="s">
        <v>16</v>
      </c>
      <c r="Q12" s="26"/>
      <c r="R12" s="28"/>
      <c r="S12" s="28"/>
      <c r="T12" s="28"/>
      <c r="U12" s="28"/>
      <c r="V12" s="28"/>
      <c r="W12" s="28"/>
      <c r="X12" s="28"/>
      <c r="Y12" s="28"/>
      <c r="Z12" s="28"/>
      <c r="AA12" s="10"/>
      <c r="AB12" s="10"/>
      <c r="AC12" s="10"/>
      <c r="AD12" s="10"/>
    </row>
    <row r="13" customFormat="false" ht="14.25" hidden="false" customHeight="true" outlineLevel="0" collapsed="false">
      <c r="A13" s="20" t="s">
        <v>39</v>
      </c>
      <c r="B13" s="37" t="s">
        <v>34</v>
      </c>
      <c r="C13" s="37" t="s">
        <v>17</v>
      </c>
      <c r="D13" s="37" t="s">
        <v>18</v>
      </c>
      <c r="E13" s="38" t="n">
        <v>1</v>
      </c>
      <c r="F13" s="20" t="s">
        <v>40</v>
      </c>
      <c r="G13" s="39" t="n">
        <v>0</v>
      </c>
      <c r="H13" s="40" t="n">
        <v>1695.65</v>
      </c>
      <c r="I13" s="40" t="n">
        <v>6782.62</v>
      </c>
      <c r="J13" s="41" t="n">
        <f aca="false">SUM(G13:I13)</f>
        <v>8478.27</v>
      </c>
      <c r="K13" s="12"/>
      <c r="L13" s="34" t="s">
        <v>41</v>
      </c>
      <c r="M13" s="35" t="n">
        <f aca="false">COUNTIFS(B7:B87,P13)</f>
        <v>6</v>
      </c>
      <c r="N13" s="35" t="n">
        <f aca="false">COUNTIFS(B7:B87,P13,D7:D87,"&lt;&gt;VAGO")</f>
        <v>6</v>
      </c>
      <c r="O13" s="35" t="n">
        <f aca="false">COUNTIFS(B7:B87,P13,D7:D87,"=VAGO")</f>
        <v>0</v>
      </c>
      <c r="P13" s="36" t="s">
        <v>34</v>
      </c>
      <c r="Q13" s="12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</row>
    <row r="14" customFormat="false" ht="14.25" hidden="false" customHeight="true" outlineLevel="0" collapsed="false">
      <c r="A14" s="20" t="s">
        <v>42</v>
      </c>
      <c r="B14" s="21" t="s">
        <v>34</v>
      </c>
      <c r="C14" s="21" t="s">
        <v>17</v>
      </c>
      <c r="D14" s="21" t="s">
        <v>18</v>
      </c>
      <c r="E14" s="22" t="n">
        <v>1</v>
      </c>
      <c r="F14" s="20" t="s">
        <v>43</v>
      </c>
      <c r="G14" s="23" t="n">
        <v>0</v>
      </c>
      <c r="H14" s="24" t="n">
        <v>1695.65</v>
      </c>
      <c r="I14" s="24" t="n">
        <v>6782.62</v>
      </c>
      <c r="J14" s="25" t="n">
        <f aca="false">SUM(G14:I14)</f>
        <v>8478.27</v>
      </c>
      <c r="K14" s="26"/>
      <c r="L14" s="34" t="s">
        <v>44</v>
      </c>
      <c r="M14" s="35" t="n">
        <f aca="false">COUNTIFS(B7:B87,P14)</f>
        <v>11</v>
      </c>
      <c r="N14" s="35" t="n">
        <f aca="false">COUNTIFS(B9:B89,P14,A9:A89,"&lt;&gt;Presidente",D9:D89,"&lt;&gt;VAGO")</f>
        <v>10</v>
      </c>
      <c r="O14" s="35" t="n">
        <f aca="false">COUNTIFS(B7:B87,P14,D7:D87,"=VAGO")</f>
        <v>1</v>
      </c>
      <c r="P14" s="36" t="s">
        <v>45</v>
      </c>
      <c r="Q14" s="26"/>
      <c r="R14" s="28"/>
      <c r="S14" s="28"/>
      <c r="T14" s="28"/>
      <c r="U14" s="28"/>
      <c r="V14" s="28"/>
      <c r="W14" s="28"/>
      <c r="X14" s="28"/>
      <c r="Y14" s="28"/>
      <c r="Z14" s="28"/>
      <c r="AA14" s="10"/>
      <c r="AB14" s="10"/>
      <c r="AC14" s="10"/>
      <c r="AD14" s="10"/>
    </row>
    <row r="15" customFormat="false" ht="14.25" hidden="false" customHeight="true" outlineLevel="0" collapsed="false">
      <c r="A15" s="20" t="s">
        <v>46</v>
      </c>
      <c r="B15" s="21" t="s">
        <v>34</v>
      </c>
      <c r="C15" s="21" t="s">
        <v>17</v>
      </c>
      <c r="D15" s="21" t="s">
        <v>27</v>
      </c>
      <c r="E15" s="22" t="n">
        <v>1</v>
      </c>
      <c r="F15" s="20" t="s">
        <v>47</v>
      </c>
      <c r="G15" s="23" t="n">
        <v>0</v>
      </c>
      <c r="H15" s="24" t="n">
        <v>0</v>
      </c>
      <c r="I15" s="24" t="n">
        <v>6782.62</v>
      </c>
      <c r="J15" s="25" t="n">
        <f aca="false">SUM(G15:I15)</f>
        <v>6782.62</v>
      </c>
      <c r="K15" s="26"/>
      <c r="L15" s="34" t="s">
        <v>48</v>
      </c>
      <c r="M15" s="35" t="n">
        <f aca="false">COUNTIFS(B7:B87,P15)</f>
        <v>5</v>
      </c>
      <c r="N15" s="35" t="n">
        <f aca="false">COUNTIFS(B7:B87,P15,D7:D87,"&lt;&gt;VAGO")</f>
        <v>5</v>
      </c>
      <c r="O15" s="35" t="n">
        <f aca="false">COUNTIFS(B7:B87,P15,D7:D87,"=VAGO")</f>
        <v>0</v>
      </c>
      <c r="P15" s="36" t="s">
        <v>49</v>
      </c>
      <c r="Q15" s="26"/>
      <c r="R15" s="28"/>
      <c r="S15" s="28"/>
      <c r="T15" s="28"/>
      <c r="U15" s="28"/>
      <c r="V15" s="28"/>
      <c r="W15" s="28"/>
      <c r="X15" s="28"/>
      <c r="Y15" s="28"/>
      <c r="Z15" s="28"/>
      <c r="AA15" s="10"/>
      <c r="AB15" s="10"/>
      <c r="AC15" s="10"/>
      <c r="AD15" s="10"/>
    </row>
    <row r="16" customFormat="false" ht="14.25" hidden="false" customHeight="true" outlineLevel="0" collapsed="false">
      <c r="A16" s="20" t="s">
        <v>50</v>
      </c>
      <c r="B16" s="21" t="s">
        <v>34</v>
      </c>
      <c r="C16" s="21" t="s">
        <v>17</v>
      </c>
      <c r="D16" s="21" t="s">
        <v>18</v>
      </c>
      <c r="E16" s="22" t="n">
        <v>1</v>
      </c>
      <c r="F16" s="20" t="s">
        <v>51</v>
      </c>
      <c r="G16" s="23" t="n">
        <v>0</v>
      </c>
      <c r="H16" s="24" t="n">
        <v>1695.65</v>
      </c>
      <c r="I16" s="24" t="n">
        <v>6782.62</v>
      </c>
      <c r="J16" s="25" t="n">
        <f aca="false">SUM(G16:I16)</f>
        <v>8478.27</v>
      </c>
      <c r="K16" s="26"/>
      <c r="L16" s="34" t="s">
        <v>52</v>
      </c>
      <c r="M16" s="35" t="n">
        <f aca="false">COUNTIFS(B7:B87,P16)</f>
        <v>22</v>
      </c>
      <c r="N16" s="35" t="n">
        <f aca="false">COUNTIFS(B7:B87,P16,D7:D87,"&lt;&gt;VAGO")</f>
        <v>21</v>
      </c>
      <c r="O16" s="35" t="n">
        <f aca="false">COUNTIFS(B7:B87,P16,D7:D87,"=VAGO")</f>
        <v>1</v>
      </c>
      <c r="P16" s="36" t="s">
        <v>53</v>
      </c>
      <c r="Q16" s="26"/>
      <c r="R16" s="28"/>
      <c r="S16" s="28"/>
      <c r="T16" s="28"/>
      <c r="U16" s="28"/>
      <c r="V16" s="28"/>
      <c r="W16" s="28"/>
      <c r="X16" s="28"/>
      <c r="Y16" s="28"/>
      <c r="Z16" s="28"/>
      <c r="AA16" s="10"/>
      <c r="AB16" s="10"/>
      <c r="AC16" s="10"/>
      <c r="AD16" s="10"/>
    </row>
    <row r="17" customFormat="false" ht="14.25" hidden="false" customHeight="true" outlineLevel="0" collapsed="false">
      <c r="A17" s="20" t="s">
        <v>54</v>
      </c>
      <c r="B17" s="21" t="s">
        <v>45</v>
      </c>
      <c r="C17" s="21" t="s">
        <v>17</v>
      </c>
      <c r="D17" s="21" t="s">
        <v>18</v>
      </c>
      <c r="E17" s="22" t="n">
        <v>1</v>
      </c>
      <c r="F17" s="20" t="s">
        <v>364</v>
      </c>
      <c r="G17" s="23" t="n">
        <v>0</v>
      </c>
      <c r="H17" s="24" t="n">
        <v>1310.28</v>
      </c>
      <c r="I17" s="24" t="n">
        <v>5241.11</v>
      </c>
      <c r="J17" s="25" t="n">
        <f aca="false">SUM(G17:I17)</f>
        <v>6551.39</v>
      </c>
      <c r="K17" s="26"/>
      <c r="L17" s="34" t="s">
        <v>56</v>
      </c>
      <c r="M17" s="35" t="n">
        <f aca="false">COUNTIFS(B7:B87,P17)</f>
        <v>10</v>
      </c>
      <c r="N17" s="35" t="n">
        <f aca="false">COUNTIFS(B7:B87,P17,D7:D87,"&lt;&gt;VAGO")</f>
        <v>10</v>
      </c>
      <c r="O17" s="35" t="n">
        <f aca="false">COUNTIFS(B7:B87,P17,D7:D87,"=VAGO")</f>
        <v>0</v>
      </c>
      <c r="P17" s="36" t="s">
        <v>57</v>
      </c>
      <c r="Q17" s="26"/>
      <c r="R17" s="28"/>
      <c r="S17" s="28"/>
      <c r="T17" s="28"/>
      <c r="U17" s="28"/>
      <c r="V17" s="28"/>
      <c r="W17" s="28"/>
      <c r="X17" s="28"/>
      <c r="Y17" s="28"/>
      <c r="Z17" s="28"/>
      <c r="AA17" s="10"/>
      <c r="AB17" s="10"/>
      <c r="AC17" s="10"/>
      <c r="AD17" s="10"/>
    </row>
    <row r="18" customFormat="false" ht="14.25" hidden="false" customHeight="true" outlineLevel="0" collapsed="false">
      <c r="A18" s="20" t="s">
        <v>58</v>
      </c>
      <c r="B18" s="21" t="s">
        <v>45</v>
      </c>
      <c r="C18" s="21" t="s">
        <v>17</v>
      </c>
      <c r="D18" s="21" t="s">
        <v>18</v>
      </c>
      <c r="E18" s="22" t="n">
        <v>1</v>
      </c>
      <c r="F18" s="20" t="s">
        <v>59</v>
      </c>
      <c r="G18" s="23" t="n">
        <v>0</v>
      </c>
      <c r="H18" s="24" t="n">
        <v>1310.28</v>
      </c>
      <c r="I18" s="24" t="n">
        <v>5241.11</v>
      </c>
      <c r="J18" s="25" t="n">
        <f aca="false">SUM(G18:I18)</f>
        <v>6551.39</v>
      </c>
      <c r="K18" s="26"/>
      <c r="L18" s="34" t="s">
        <v>60</v>
      </c>
      <c r="M18" s="35" t="n">
        <f aca="false">COUNTIFS(B7:B87,P18)</f>
        <v>11</v>
      </c>
      <c r="N18" s="35" t="n">
        <f aca="false">COUNTIFS(B7:B87,P18,D7:D87,"&lt;&gt;VAGO")</f>
        <v>9</v>
      </c>
      <c r="O18" s="35" t="n">
        <f aca="false">COUNTIFS(B7:B87,P18,D7:D87,"=VAGO")</f>
        <v>2</v>
      </c>
      <c r="P18" s="36" t="s">
        <v>61</v>
      </c>
      <c r="Q18" s="26"/>
      <c r="R18" s="28"/>
      <c r="S18" s="28"/>
      <c r="T18" s="28"/>
      <c r="U18" s="28"/>
      <c r="V18" s="28"/>
      <c r="W18" s="28"/>
      <c r="X18" s="28"/>
      <c r="Y18" s="28"/>
      <c r="Z18" s="28"/>
      <c r="AA18" s="10"/>
      <c r="AB18" s="10"/>
      <c r="AC18" s="10"/>
      <c r="AD18" s="10"/>
    </row>
    <row r="19" customFormat="false" ht="14.25" hidden="false" customHeight="true" outlineLevel="0" collapsed="false">
      <c r="A19" s="20" t="s">
        <v>62</v>
      </c>
      <c r="B19" s="37" t="s">
        <v>45</v>
      </c>
      <c r="C19" s="37" t="s">
        <v>17</v>
      </c>
      <c r="D19" s="37" t="s">
        <v>27</v>
      </c>
      <c r="E19" s="22" t="n">
        <v>1</v>
      </c>
      <c r="F19" s="20" t="s">
        <v>63</v>
      </c>
      <c r="G19" s="39" t="n">
        <v>0</v>
      </c>
      <c r="H19" s="40" t="n">
        <v>0</v>
      </c>
      <c r="I19" s="40" t="n">
        <v>5241.11</v>
      </c>
      <c r="J19" s="25" t="n">
        <f aca="false">SUM(G19:I19)</f>
        <v>5241.11</v>
      </c>
      <c r="K19" s="12"/>
      <c r="L19" s="34" t="s">
        <v>64</v>
      </c>
      <c r="M19" s="35" t="n">
        <f aca="false">COUNTIFS(B7:B87,P19)</f>
        <v>11</v>
      </c>
      <c r="N19" s="35" t="n">
        <f aca="false">COUNTIFS(B7:B87,P19,D7:D87,"&lt;&gt;VAGO")</f>
        <v>7</v>
      </c>
      <c r="O19" s="35" t="n">
        <f aca="false">COUNTIFS(B7:B87,P19,D7:D87,"=VAGO")</f>
        <v>4</v>
      </c>
      <c r="P19" s="36" t="s">
        <v>65</v>
      </c>
      <c r="Q19" s="12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</row>
    <row r="20" customFormat="false" ht="14.25" hidden="false" customHeight="true" outlineLevel="0" collapsed="false">
      <c r="A20" s="29" t="s">
        <v>372</v>
      </c>
      <c r="B20" s="21" t="s">
        <v>45</v>
      </c>
      <c r="C20" s="21" t="s">
        <v>17</v>
      </c>
      <c r="D20" s="21" t="s">
        <v>18</v>
      </c>
      <c r="E20" s="22" t="n">
        <v>1</v>
      </c>
      <c r="F20" s="29" t="s">
        <v>373</v>
      </c>
      <c r="G20" s="23" t="n">
        <v>0</v>
      </c>
      <c r="H20" s="24" t="n">
        <v>0</v>
      </c>
      <c r="I20" s="24" t="n">
        <v>5241.11</v>
      </c>
      <c r="J20" s="25" t="n">
        <f aca="false">SUM(G20:I20)</f>
        <v>5241.11</v>
      </c>
      <c r="K20" s="26"/>
      <c r="L20" s="45" t="s">
        <v>75</v>
      </c>
      <c r="M20" s="46" t="n">
        <f aca="false">SUM(M11:M19)</f>
        <v>80</v>
      </c>
      <c r="N20" s="46" t="n">
        <f aca="false">SUM(N11:N19)</f>
        <v>71</v>
      </c>
      <c r="O20" s="46" t="n">
        <f aca="false">SUM(O11:O19)</f>
        <v>9</v>
      </c>
      <c r="P20" s="47"/>
      <c r="Q20" s="26"/>
      <c r="R20" s="28"/>
      <c r="S20" s="28"/>
      <c r="T20" s="28"/>
      <c r="U20" s="28"/>
      <c r="V20" s="28"/>
      <c r="W20" s="28"/>
      <c r="X20" s="28"/>
      <c r="Y20" s="28"/>
      <c r="Z20" s="28"/>
      <c r="AA20" s="10"/>
      <c r="AB20" s="10"/>
      <c r="AC20" s="10"/>
      <c r="AD20" s="10"/>
    </row>
    <row r="21" customFormat="false" ht="14.25" hidden="false" customHeight="true" outlineLevel="0" collapsed="false">
      <c r="A21" s="20" t="s">
        <v>70</v>
      </c>
      <c r="B21" s="21" t="s">
        <v>45</v>
      </c>
      <c r="C21" s="21" t="s">
        <v>17</v>
      </c>
      <c r="D21" s="21" t="s">
        <v>18</v>
      </c>
      <c r="E21" s="22" t="n">
        <v>1</v>
      </c>
      <c r="F21" s="20" t="s">
        <v>361</v>
      </c>
      <c r="G21" s="23" t="n">
        <v>0</v>
      </c>
      <c r="H21" s="24" t="n">
        <v>1310.28</v>
      </c>
      <c r="I21" s="24" t="n">
        <v>5241.11</v>
      </c>
      <c r="J21" s="25" t="n">
        <f aca="false">SUM(G21:I21)</f>
        <v>6551.39</v>
      </c>
      <c r="K21" s="26"/>
      <c r="L21" s="26"/>
      <c r="M21" s="26"/>
      <c r="N21" s="26"/>
      <c r="O21" s="26"/>
      <c r="P21" s="26"/>
      <c r="Q21" s="26"/>
      <c r="R21" s="28"/>
      <c r="S21" s="28"/>
      <c r="T21" s="28"/>
      <c r="U21" s="28"/>
      <c r="V21" s="28"/>
      <c r="W21" s="28"/>
      <c r="X21" s="28"/>
      <c r="Y21" s="28"/>
      <c r="Z21" s="28"/>
      <c r="AA21" s="10"/>
      <c r="AB21" s="10"/>
      <c r="AC21" s="10"/>
      <c r="AD21" s="10"/>
    </row>
    <row r="22" customFormat="false" ht="14.25" hidden="false" customHeight="true" outlineLevel="0" collapsed="false">
      <c r="A22" s="20" t="s">
        <v>66</v>
      </c>
      <c r="B22" s="21" t="s">
        <v>45</v>
      </c>
      <c r="C22" s="21" t="s">
        <v>17</v>
      </c>
      <c r="D22" s="21" t="s">
        <v>18</v>
      </c>
      <c r="E22" s="22" t="n">
        <v>1</v>
      </c>
      <c r="F22" s="20" t="s">
        <v>74</v>
      </c>
      <c r="G22" s="23" t="n">
        <v>0</v>
      </c>
      <c r="H22" s="24" t="n">
        <v>1310.28</v>
      </c>
      <c r="I22" s="24" t="n">
        <v>5241.11</v>
      </c>
      <c r="J22" s="25" t="n">
        <f aca="false">SUM(G22:I22)</f>
        <v>6551.39</v>
      </c>
      <c r="K22" s="26"/>
      <c r="L22" s="26"/>
      <c r="M22" s="26"/>
      <c r="N22" s="26"/>
      <c r="O22" s="26"/>
      <c r="P22" s="26"/>
      <c r="Q22" s="26"/>
      <c r="R22" s="28"/>
      <c r="S22" s="28"/>
      <c r="T22" s="28"/>
      <c r="U22" s="28"/>
      <c r="V22" s="28"/>
      <c r="W22" s="28"/>
      <c r="X22" s="28"/>
      <c r="Y22" s="28"/>
      <c r="Z22" s="28"/>
      <c r="AA22" s="10"/>
      <c r="AB22" s="10"/>
      <c r="AC22" s="10"/>
      <c r="AD22" s="10"/>
    </row>
    <row r="23" customFormat="false" ht="14.25" hidden="false" customHeight="true" outlineLevel="0" collapsed="false">
      <c r="A23" s="20" t="s">
        <v>76</v>
      </c>
      <c r="B23" s="21" t="s">
        <v>45</v>
      </c>
      <c r="C23" s="21" t="s">
        <v>17</v>
      </c>
      <c r="D23" s="21" t="s">
        <v>18</v>
      </c>
      <c r="E23" s="22" t="n">
        <v>1</v>
      </c>
      <c r="F23" s="20" t="s">
        <v>77</v>
      </c>
      <c r="G23" s="23" t="n">
        <v>0</v>
      </c>
      <c r="H23" s="24" t="n">
        <v>1310.28</v>
      </c>
      <c r="I23" s="24" t="n">
        <v>5241.11</v>
      </c>
      <c r="J23" s="25" t="n">
        <f aca="false">SUM(G23:I23)</f>
        <v>6551.39</v>
      </c>
      <c r="K23" s="26"/>
      <c r="L23" s="26"/>
      <c r="M23" s="26"/>
      <c r="N23" s="26"/>
      <c r="O23" s="26"/>
      <c r="P23" s="26"/>
      <c r="Q23" s="26"/>
      <c r="R23" s="28"/>
      <c r="S23" s="28"/>
      <c r="T23" s="28"/>
      <c r="U23" s="28"/>
      <c r="V23" s="28"/>
      <c r="W23" s="28"/>
      <c r="X23" s="28"/>
      <c r="Y23" s="28"/>
      <c r="Z23" s="28"/>
      <c r="AA23" s="10"/>
      <c r="AB23" s="10"/>
      <c r="AC23" s="10"/>
      <c r="AD23" s="10"/>
    </row>
    <row r="24" customFormat="false" ht="14.25" hidden="false" customHeight="true" outlineLevel="0" collapsed="false">
      <c r="A24" s="20" t="s">
        <v>78</v>
      </c>
      <c r="B24" s="21" t="s">
        <v>45</v>
      </c>
      <c r="C24" s="21" t="s">
        <v>17</v>
      </c>
      <c r="D24" s="21" t="s">
        <v>27</v>
      </c>
      <c r="E24" s="22" t="n">
        <v>1</v>
      </c>
      <c r="F24" s="20" t="s">
        <v>79</v>
      </c>
      <c r="G24" s="23" t="n">
        <v>0</v>
      </c>
      <c r="H24" s="24" t="n">
        <v>0</v>
      </c>
      <c r="I24" s="24" t="n">
        <v>5241.11</v>
      </c>
      <c r="J24" s="25" t="n">
        <f aca="false">SUM(G24:I24)</f>
        <v>5241.11</v>
      </c>
      <c r="K24" s="26"/>
      <c r="L24" s="26"/>
      <c r="M24" s="26"/>
      <c r="N24" s="26"/>
      <c r="O24" s="26"/>
      <c r="P24" s="26"/>
      <c r="Q24" s="26"/>
      <c r="R24" s="28"/>
      <c r="S24" s="28"/>
      <c r="T24" s="28"/>
      <c r="U24" s="28"/>
      <c r="V24" s="28"/>
      <c r="W24" s="28"/>
      <c r="X24" s="28"/>
      <c r="Y24" s="28"/>
      <c r="Z24" s="28"/>
      <c r="AA24" s="10"/>
      <c r="AB24" s="10"/>
      <c r="AC24" s="10"/>
      <c r="AD24" s="10"/>
    </row>
    <row r="25" customFormat="false" ht="14.25" hidden="false" customHeight="true" outlineLevel="0" collapsed="false">
      <c r="A25" s="20" t="s">
        <v>80</v>
      </c>
      <c r="B25" s="21" t="s">
        <v>45</v>
      </c>
      <c r="C25" s="21" t="s">
        <v>17</v>
      </c>
      <c r="D25" s="21" t="s">
        <v>18</v>
      </c>
      <c r="E25" s="22" t="n">
        <v>1</v>
      </c>
      <c r="F25" s="20" t="s">
        <v>81</v>
      </c>
      <c r="G25" s="23" t="n">
        <v>0</v>
      </c>
      <c r="H25" s="24" t="n">
        <v>1310.28</v>
      </c>
      <c r="I25" s="24" t="n">
        <v>5241.11</v>
      </c>
      <c r="J25" s="25" t="n">
        <f aca="false">SUM(G25:I25)</f>
        <v>6551.39</v>
      </c>
      <c r="K25" s="26"/>
      <c r="L25" s="26"/>
      <c r="M25" s="26"/>
      <c r="N25" s="26"/>
      <c r="O25" s="26"/>
      <c r="P25" s="26"/>
      <c r="Q25" s="26"/>
      <c r="R25" s="28"/>
      <c r="S25" s="28"/>
      <c r="T25" s="28"/>
      <c r="U25" s="28"/>
      <c r="V25" s="28"/>
      <c r="W25" s="28"/>
      <c r="X25" s="28"/>
      <c r="Y25" s="28"/>
      <c r="Z25" s="28"/>
      <c r="AA25" s="10"/>
      <c r="AB25" s="10"/>
      <c r="AC25" s="10"/>
      <c r="AD25" s="10"/>
    </row>
    <row r="26" customFormat="false" ht="14.25" hidden="false" customHeight="true" outlineLevel="0" collapsed="false">
      <c r="A26" s="20" t="s">
        <v>82</v>
      </c>
      <c r="B26" s="37" t="s">
        <v>45</v>
      </c>
      <c r="C26" s="37" t="s">
        <v>17</v>
      </c>
      <c r="D26" s="37" t="s">
        <v>27</v>
      </c>
      <c r="E26" s="38" t="n">
        <v>1</v>
      </c>
      <c r="F26" s="20" t="s">
        <v>83</v>
      </c>
      <c r="G26" s="39" t="n">
        <v>0</v>
      </c>
      <c r="H26" s="40" t="n">
        <v>0</v>
      </c>
      <c r="I26" s="40" t="n">
        <v>5241.11</v>
      </c>
      <c r="J26" s="41" t="n">
        <f aca="false">SUM(G26:I26)</f>
        <v>5241.11</v>
      </c>
      <c r="K26" s="26"/>
      <c r="L26" s="26"/>
      <c r="M26" s="26"/>
      <c r="N26" s="26"/>
      <c r="O26" s="26"/>
      <c r="P26" s="26"/>
      <c r="Q26" s="26"/>
      <c r="R26" s="28"/>
      <c r="S26" s="28"/>
      <c r="T26" s="28"/>
      <c r="U26" s="28"/>
      <c r="V26" s="28"/>
      <c r="W26" s="28"/>
      <c r="X26" s="28"/>
      <c r="Y26" s="28"/>
      <c r="Z26" s="28"/>
      <c r="AA26" s="10"/>
      <c r="AB26" s="10"/>
      <c r="AC26" s="10"/>
      <c r="AD26" s="10"/>
    </row>
    <row r="27" customFormat="false" ht="14.25" hidden="false" customHeight="true" outlineLevel="0" collapsed="false">
      <c r="A27" s="81" t="s">
        <v>365</v>
      </c>
      <c r="B27" s="82" t="s">
        <v>45</v>
      </c>
      <c r="C27" s="82" t="s">
        <v>17</v>
      </c>
      <c r="D27" s="82" t="s">
        <v>91</v>
      </c>
      <c r="E27" s="83" t="n">
        <v>1</v>
      </c>
      <c r="F27" s="81"/>
      <c r="G27" s="84" t="n">
        <v>0</v>
      </c>
      <c r="H27" s="24" t="n">
        <v>1310.28</v>
      </c>
      <c r="I27" s="24" t="n">
        <v>5241.11</v>
      </c>
      <c r="J27" s="25" t="n">
        <f aca="false">SUM(G27:I27)</f>
        <v>6551.39</v>
      </c>
      <c r="K27" s="12"/>
      <c r="L27" s="12"/>
      <c r="M27" s="12"/>
      <c r="N27" s="12"/>
      <c r="O27" s="12"/>
      <c r="P27" s="12"/>
      <c r="Q27" s="12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</row>
    <row r="28" customFormat="false" ht="14.25" hidden="false" customHeight="true" outlineLevel="0" collapsed="false">
      <c r="A28" s="20" t="s">
        <v>86</v>
      </c>
      <c r="B28" s="21" t="s">
        <v>49</v>
      </c>
      <c r="C28" s="21" t="s">
        <v>17</v>
      </c>
      <c r="D28" s="21" t="s">
        <v>18</v>
      </c>
      <c r="E28" s="22" t="n">
        <v>1</v>
      </c>
      <c r="F28" s="20" t="s">
        <v>87</v>
      </c>
      <c r="G28" s="23" t="n">
        <v>0</v>
      </c>
      <c r="H28" s="24" t="n">
        <v>1079.05</v>
      </c>
      <c r="I28" s="24" t="n">
        <v>4316.21</v>
      </c>
      <c r="J28" s="25" t="n">
        <f aca="false">SUM(G28:I28)</f>
        <v>5395.26</v>
      </c>
      <c r="K28" s="26"/>
      <c r="L28" s="26"/>
      <c r="M28" s="26"/>
      <c r="N28" s="26"/>
      <c r="O28" s="26"/>
      <c r="P28" s="26"/>
      <c r="Q28" s="26"/>
      <c r="R28" s="28"/>
      <c r="S28" s="28"/>
      <c r="T28" s="28"/>
      <c r="U28" s="28"/>
      <c r="V28" s="28"/>
      <c r="W28" s="28"/>
      <c r="X28" s="28"/>
      <c r="Y28" s="28"/>
      <c r="Z28" s="28"/>
      <c r="AA28" s="10"/>
      <c r="AB28" s="10"/>
      <c r="AC28" s="10"/>
      <c r="AD28" s="10"/>
    </row>
    <row r="29" customFormat="false" ht="14.25" hidden="false" customHeight="true" outlineLevel="0" collapsed="false">
      <c r="A29" s="20" t="s">
        <v>88</v>
      </c>
      <c r="B29" s="21" t="s">
        <v>49</v>
      </c>
      <c r="C29" s="21" t="s">
        <v>17</v>
      </c>
      <c r="D29" s="21" t="s">
        <v>18</v>
      </c>
      <c r="E29" s="22" t="n">
        <v>1</v>
      </c>
      <c r="F29" s="20" t="s">
        <v>89</v>
      </c>
      <c r="G29" s="23" t="n">
        <v>0</v>
      </c>
      <c r="H29" s="24" t="n">
        <v>1079.05</v>
      </c>
      <c r="I29" s="24" t="n">
        <v>4316.21</v>
      </c>
      <c r="J29" s="25" t="n">
        <f aca="false">SUM(G29:I29)</f>
        <v>5395.26</v>
      </c>
      <c r="K29" s="26"/>
      <c r="L29" s="26"/>
      <c r="M29" s="26"/>
      <c r="N29" s="26"/>
      <c r="O29" s="26"/>
      <c r="P29" s="26"/>
      <c r="Q29" s="26"/>
      <c r="R29" s="28"/>
      <c r="S29" s="28"/>
      <c r="T29" s="28"/>
      <c r="U29" s="28"/>
      <c r="V29" s="28"/>
      <c r="W29" s="28"/>
      <c r="X29" s="28"/>
      <c r="Y29" s="28"/>
      <c r="Z29" s="28"/>
      <c r="AA29" s="10"/>
      <c r="AB29" s="10"/>
      <c r="AC29" s="10"/>
      <c r="AD29" s="10"/>
    </row>
    <row r="30" customFormat="false" ht="14.25" hidden="false" customHeight="true" outlineLevel="0" collapsed="false">
      <c r="A30" s="20" t="s">
        <v>92</v>
      </c>
      <c r="B30" s="21" t="s">
        <v>49</v>
      </c>
      <c r="C30" s="21" t="s">
        <v>17</v>
      </c>
      <c r="D30" s="21" t="s">
        <v>18</v>
      </c>
      <c r="E30" s="22" t="n">
        <v>1</v>
      </c>
      <c r="F30" s="20" t="s">
        <v>93</v>
      </c>
      <c r="G30" s="23" t="n">
        <v>0</v>
      </c>
      <c r="H30" s="24" t="n">
        <v>1079.05</v>
      </c>
      <c r="I30" s="24" t="n">
        <v>4316.21</v>
      </c>
      <c r="J30" s="25" t="n">
        <f aca="false">SUM(G30:I30)</f>
        <v>5395.26</v>
      </c>
      <c r="K30" s="26"/>
      <c r="L30" s="26"/>
      <c r="M30" s="26"/>
      <c r="N30" s="26"/>
      <c r="O30" s="26"/>
      <c r="P30" s="26"/>
      <c r="Q30" s="26"/>
      <c r="R30" s="28"/>
      <c r="S30" s="28"/>
      <c r="T30" s="28"/>
      <c r="U30" s="28"/>
      <c r="V30" s="28"/>
      <c r="W30" s="28"/>
      <c r="X30" s="28"/>
      <c r="Y30" s="28"/>
      <c r="Z30" s="28"/>
      <c r="AA30" s="10"/>
      <c r="AB30" s="10"/>
      <c r="AC30" s="10"/>
      <c r="AD30" s="10"/>
    </row>
    <row r="31" customFormat="false" ht="14.25" hidden="false" customHeight="true" outlineLevel="0" collapsed="false">
      <c r="A31" s="20" t="s">
        <v>94</v>
      </c>
      <c r="B31" s="21" t="s">
        <v>49</v>
      </c>
      <c r="C31" s="21" t="s">
        <v>17</v>
      </c>
      <c r="D31" s="21" t="s">
        <v>18</v>
      </c>
      <c r="E31" s="22" t="n">
        <v>1</v>
      </c>
      <c r="F31" s="20" t="s">
        <v>366</v>
      </c>
      <c r="G31" s="23" t="n">
        <v>0</v>
      </c>
      <c r="H31" s="24" t="n">
        <v>1079.05</v>
      </c>
      <c r="I31" s="24" t="n">
        <v>4316.21</v>
      </c>
      <c r="J31" s="25" t="n">
        <f aca="false">SUM(G31:I31)</f>
        <v>5395.26</v>
      </c>
      <c r="K31" s="26"/>
      <c r="L31" s="26"/>
      <c r="M31" s="26"/>
      <c r="N31" s="26"/>
      <c r="O31" s="26"/>
      <c r="P31" s="26"/>
      <c r="Q31" s="26"/>
      <c r="R31" s="28"/>
      <c r="S31" s="28"/>
      <c r="T31" s="28"/>
      <c r="U31" s="28"/>
      <c r="V31" s="28"/>
      <c r="W31" s="28"/>
      <c r="X31" s="28"/>
      <c r="Y31" s="28"/>
      <c r="Z31" s="28"/>
      <c r="AA31" s="10"/>
      <c r="AB31" s="10"/>
      <c r="AC31" s="10"/>
      <c r="AD31" s="10"/>
    </row>
    <row r="32" customFormat="false" ht="14.25" hidden="false" customHeight="true" outlineLevel="0" collapsed="false">
      <c r="A32" s="29" t="s">
        <v>367</v>
      </c>
      <c r="B32" s="21" t="s">
        <v>49</v>
      </c>
      <c r="C32" s="21" t="s">
        <v>17</v>
      </c>
      <c r="D32" s="21" t="s">
        <v>18</v>
      </c>
      <c r="E32" s="109" t="n">
        <v>1</v>
      </c>
      <c r="F32" s="29" t="s">
        <v>95</v>
      </c>
      <c r="G32" s="23" t="n">
        <v>0</v>
      </c>
      <c r="H32" s="24" t="n">
        <v>1079.06</v>
      </c>
      <c r="I32" s="24" t="n">
        <v>4316.21</v>
      </c>
      <c r="J32" s="41" t="n">
        <f aca="false">SUM(G32:I32)</f>
        <v>5395.27</v>
      </c>
      <c r="K32" s="26"/>
      <c r="L32" s="26"/>
      <c r="M32" s="26"/>
      <c r="N32" s="26"/>
      <c r="O32" s="26"/>
      <c r="P32" s="26"/>
      <c r="Q32" s="26"/>
      <c r="R32" s="28"/>
      <c r="S32" s="28"/>
      <c r="T32" s="28"/>
      <c r="U32" s="28"/>
      <c r="V32" s="28"/>
      <c r="W32" s="28"/>
      <c r="X32" s="28"/>
      <c r="Y32" s="28"/>
      <c r="Z32" s="28"/>
      <c r="AA32" s="10"/>
      <c r="AB32" s="10"/>
      <c r="AC32" s="10"/>
      <c r="AD32" s="10"/>
    </row>
    <row r="33" customFormat="false" ht="14.25" hidden="false" customHeight="true" outlineLevel="0" collapsed="false">
      <c r="A33" s="20" t="s">
        <v>96</v>
      </c>
      <c r="B33" s="21" t="s">
        <v>53</v>
      </c>
      <c r="C33" s="21" t="s">
        <v>17</v>
      </c>
      <c r="D33" s="21" t="s">
        <v>18</v>
      </c>
      <c r="E33" s="22" t="n">
        <v>1</v>
      </c>
      <c r="F33" s="20" t="s">
        <v>97</v>
      </c>
      <c r="G33" s="23" t="n">
        <v>0</v>
      </c>
      <c r="H33" s="24" t="n">
        <v>936.46</v>
      </c>
      <c r="I33" s="24" t="n">
        <v>3745.85</v>
      </c>
      <c r="J33" s="25" t="n">
        <f aca="false">SUM(G33:I33)</f>
        <v>4682.31</v>
      </c>
      <c r="K33" s="26"/>
      <c r="L33" s="26"/>
      <c r="M33" s="26"/>
      <c r="N33" s="26"/>
      <c r="O33" s="26"/>
      <c r="P33" s="26"/>
      <c r="Q33" s="26"/>
      <c r="R33" s="28"/>
      <c r="S33" s="28"/>
      <c r="T33" s="28"/>
      <c r="U33" s="28"/>
      <c r="V33" s="28"/>
      <c r="W33" s="28"/>
      <c r="X33" s="28"/>
      <c r="Y33" s="28"/>
      <c r="Z33" s="28"/>
      <c r="AA33" s="10"/>
      <c r="AB33" s="10"/>
      <c r="AC33" s="10"/>
      <c r="AD33" s="10"/>
    </row>
    <row r="34" customFormat="false" ht="14.25" hidden="false" customHeight="true" outlineLevel="0" collapsed="false">
      <c r="A34" s="20" t="s">
        <v>98</v>
      </c>
      <c r="B34" s="21" t="s">
        <v>53</v>
      </c>
      <c r="C34" s="21" t="s">
        <v>17</v>
      </c>
      <c r="D34" s="21" t="s">
        <v>18</v>
      </c>
      <c r="E34" s="22" t="n">
        <v>1</v>
      </c>
      <c r="F34" s="20" t="s">
        <v>99</v>
      </c>
      <c r="G34" s="23" t="n">
        <v>0</v>
      </c>
      <c r="H34" s="24" t="n">
        <v>936.46</v>
      </c>
      <c r="I34" s="24" t="n">
        <v>3745.85</v>
      </c>
      <c r="J34" s="25" t="n">
        <f aca="false">SUM(G34:I34)</f>
        <v>4682.31</v>
      </c>
      <c r="K34" s="26"/>
      <c r="L34" s="26"/>
      <c r="M34" s="26"/>
      <c r="N34" s="26"/>
      <c r="O34" s="26"/>
      <c r="P34" s="26"/>
      <c r="Q34" s="26"/>
      <c r="R34" s="28"/>
      <c r="S34" s="28"/>
      <c r="T34" s="28"/>
      <c r="U34" s="28"/>
      <c r="V34" s="28"/>
      <c r="W34" s="28"/>
      <c r="X34" s="28"/>
      <c r="Y34" s="28"/>
      <c r="Z34" s="28"/>
      <c r="AA34" s="10"/>
      <c r="AB34" s="10"/>
      <c r="AC34" s="10"/>
      <c r="AD34" s="10"/>
    </row>
    <row r="35" customFormat="false" ht="14.25" hidden="false" customHeight="true" outlineLevel="0" collapsed="false">
      <c r="A35" s="81" t="s">
        <v>100</v>
      </c>
      <c r="B35" s="82" t="s">
        <v>53</v>
      </c>
      <c r="C35" s="82" t="s">
        <v>17</v>
      </c>
      <c r="D35" s="82" t="s">
        <v>91</v>
      </c>
      <c r="E35" s="83" t="n">
        <v>1</v>
      </c>
      <c r="F35" s="81"/>
      <c r="G35" s="84" t="n">
        <v>0</v>
      </c>
      <c r="H35" s="85" t="n">
        <v>936.46</v>
      </c>
      <c r="I35" s="85" t="n">
        <v>3745.85</v>
      </c>
      <c r="J35" s="85" t="n">
        <f aca="false">SUM(G35:I35)</f>
        <v>4682.31</v>
      </c>
      <c r="K35" s="12"/>
      <c r="L35" s="12"/>
      <c r="M35" s="12"/>
      <c r="N35" s="12"/>
      <c r="O35" s="12"/>
      <c r="P35" s="12"/>
      <c r="Q35" s="12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</row>
    <row r="36" customFormat="false" ht="14.25" hidden="false" customHeight="true" outlineLevel="0" collapsed="false">
      <c r="A36" s="20" t="s">
        <v>104</v>
      </c>
      <c r="B36" s="21" t="s">
        <v>53</v>
      </c>
      <c r="C36" s="21" t="s">
        <v>17</v>
      </c>
      <c r="D36" s="21" t="s">
        <v>18</v>
      </c>
      <c r="E36" s="22" t="n">
        <v>1</v>
      </c>
      <c r="F36" s="20" t="s">
        <v>105</v>
      </c>
      <c r="G36" s="23" t="n">
        <v>0</v>
      </c>
      <c r="H36" s="24" t="n">
        <v>936.46</v>
      </c>
      <c r="I36" s="24" t="n">
        <v>3745.85</v>
      </c>
      <c r="J36" s="25" t="n">
        <f aca="false">SUM(G36:I36)</f>
        <v>4682.31</v>
      </c>
      <c r="K36" s="26"/>
      <c r="L36" s="26"/>
      <c r="M36" s="26"/>
      <c r="N36" s="26"/>
      <c r="O36" s="26"/>
      <c r="P36" s="26"/>
      <c r="Q36" s="26"/>
      <c r="R36" s="28"/>
      <c r="S36" s="28"/>
      <c r="T36" s="28"/>
      <c r="U36" s="28"/>
      <c r="V36" s="28"/>
      <c r="W36" s="28"/>
      <c r="X36" s="28"/>
      <c r="Y36" s="28"/>
      <c r="Z36" s="28"/>
      <c r="AA36" s="10"/>
      <c r="AB36" s="10"/>
      <c r="AC36" s="10"/>
      <c r="AD36" s="10"/>
    </row>
    <row r="37" customFormat="false" ht="14.25" hidden="false" customHeight="true" outlineLevel="0" collapsed="false">
      <c r="A37" s="20" t="s">
        <v>106</v>
      </c>
      <c r="B37" s="21" t="s">
        <v>53</v>
      </c>
      <c r="C37" s="21" t="s">
        <v>17</v>
      </c>
      <c r="D37" s="21" t="s">
        <v>18</v>
      </c>
      <c r="E37" s="22" t="n">
        <v>1</v>
      </c>
      <c r="F37" s="20" t="s">
        <v>107</v>
      </c>
      <c r="G37" s="23" t="n">
        <v>0</v>
      </c>
      <c r="H37" s="24" t="n">
        <v>936.46</v>
      </c>
      <c r="I37" s="24" t="n">
        <v>3745.85</v>
      </c>
      <c r="J37" s="25" t="n">
        <f aca="false">SUM(G37:I37)</f>
        <v>4682.31</v>
      </c>
      <c r="K37" s="26"/>
      <c r="L37" s="26"/>
      <c r="M37" s="26"/>
      <c r="N37" s="26"/>
      <c r="O37" s="26"/>
      <c r="P37" s="26"/>
      <c r="Q37" s="26"/>
      <c r="R37" s="28"/>
      <c r="S37" s="28"/>
      <c r="T37" s="28"/>
      <c r="U37" s="28"/>
      <c r="V37" s="28"/>
      <c r="W37" s="28"/>
      <c r="X37" s="28"/>
      <c r="Y37" s="28"/>
      <c r="Z37" s="28"/>
      <c r="AA37" s="10"/>
      <c r="AB37" s="10"/>
      <c r="AC37" s="10"/>
      <c r="AD37" s="10"/>
    </row>
    <row r="38" customFormat="false" ht="14.25" hidden="false" customHeight="true" outlineLevel="0" collapsed="false">
      <c r="A38" s="20" t="s">
        <v>98</v>
      </c>
      <c r="B38" s="21" t="s">
        <v>53</v>
      </c>
      <c r="C38" s="21" t="s">
        <v>17</v>
      </c>
      <c r="D38" s="21" t="s">
        <v>18</v>
      </c>
      <c r="E38" s="22" t="n">
        <v>1</v>
      </c>
      <c r="F38" s="20" t="s">
        <v>108</v>
      </c>
      <c r="G38" s="23" t="n">
        <v>0</v>
      </c>
      <c r="H38" s="24" t="n">
        <v>936.46</v>
      </c>
      <c r="I38" s="24" t="n">
        <v>3745.85</v>
      </c>
      <c r="J38" s="25" t="n">
        <f aca="false">SUM(G38:I38)</f>
        <v>4682.31</v>
      </c>
      <c r="K38" s="26"/>
      <c r="L38" s="26"/>
      <c r="M38" s="26"/>
      <c r="N38" s="26"/>
      <c r="O38" s="26"/>
      <c r="P38" s="26"/>
      <c r="Q38" s="26"/>
      <c r="R38" s="28"/>
      <c r="S38" s="28"/>
      <c r="T38" s="28"/>
      <c r="U38" s="28"/>
      <c r="V38" s="28"/>
      <c r="W38" s="28"/>
      <c r="X38" s="28"/>
      <c r="Y38" s="28"/>
      <c r="Z38" s="28"/>
      <c r="AA38" s="10"/>
      <c r="AB38" s="10"/>
      <c r="AC38" s="10"/>
      <c r="AD38" s="10"/>
    </row>
    <row r="39" customFormat="false" ht="14.25" hidden="false" customHeight="true" outlineLevel="0" collapsed="false">
      <c r="A39" s="29" t="s">
        <v>106</v>
      </c>
      <c r="B39" s="21" t="s">
        <v>53</v>
      </c>
      <c r="C39" s="21" t="s">
        <v>17</v>
      </c>
      <c r="D39" s="21" t="s">
        <v>18</v>
      </c>
      <c r="E39" s="22" t="n">
        <v>1</v>
      </c>
      <c r="F39" s="29" t="s">
        <v>109</v>
      </c>
      <c r="G39" s="23" t="n">
        <v>0</v>
      </c>
      <c r="H39" s="24" t="n">
        <v>936.46</v>
      </c>
      <c r="I39" s="24" t="n">
        <v>3745.85</v>
      </c>
      <c r="J39" s="25" t="n">
        <f aca="false">SUM(G39:I39)</f>
        <v>4682.31</v>
      </c>
      <c r="K39" s="26"/>
      <c r="L39" s="26"/>
      <c r="M39" s="26"/>
      <c r="N39" s="26"/>
      <c r="O39" s="26"/>
      <c r="P39" s="26"/>
      <c r="Q39" s="26"/>
      <c r="R39" s="28"/>
      <c r="S39" s="28"/>
      <c r="T39" s="28"/>
      <c r="U39" s="28"/>
      <c r="V39" s="28"/>
      <c r="W39" s="28"/>
      <c r="X39" s="28"/>
      <c r="Y39" s="28"/>
      <c r="Z39" s="28"/>
      <c r="AA39" s="10"/>
      <c r="AB39" s="10"/>
      <c r="AC39" s="10"/>
      <c r="AD39" s="10"/>
    </row>
    <row r="40" customFormat="false" ht="14.25" hidden="false" customHeight="true" outlineLevel="0" collapsed="false">
      <c r="A40" s="20" t="s">
        <v>98</v>
      </c>
      <c r="B40" s="21" t="s">
        <v>53</v>
      </c>
      <c r="C40" s="21" t="s">
        <v>17</v>
      </c>
      <c r="D40" s="21" t="s">
        <v>18</v>
      </c>
      <c r="E40" s="22" t="n">
        <v>1</v>
      </c>
      <c r="F40" s="20" t="s">
        <v>110</v>
      </c>
      <c r="G40" s="23" t="n">
        <v>0</v>
      </c>
      <c r="H40" s="24" t="n">
        <v>936.46</v>
      </c>
      <c r="I40" s="24" t="n">
        <v>3745.85</v>
      </c>
      <c r="J40" s="25" t="n">
        <f aca="false">SUM(G40:I40)</f>
        <v>4682.31</v>
      </c>
      <c r="K40" s="26"/>
      <c r="L40" s="26"/>
      <c r="M40" s="26"/>
      <c r="N40" s="26"/>
      <c r="O40" s="26"/>
      <c r="P40" s="26"/>
      <c r="Q40" s="26"/>
      <c r="R40" s="28"/>
      <c r="S40" s="28"/>
      <c r="T40" s="28"/>
      <c r="U40" s="28"/>
      <c r="V40" s="28"/>
      <c r="W40" s="28"/>
      <c r="X40" s="28"/>
      <c r="Y40" s="28"/>
      <c r="Z40" s="28"/>
      <c r="AA40" s="10"/>
      <c r="AB40" s="10"/>
      <c r="AC40" s="10"/>
      <c r="AD40" s="10"/>
    </row>
    <row r="41" customFormat="false" ht="14.25" hidden="false" customHeight="true" outlineLevel="0" collapsed="false">
      <c r="A41" s="20" t="s">
        <v>111</v>
      </c>
      <c r="B41" s="21" t="s">
        <v>53</v>
      </c>
      <c r="C41" s="21" t="s">
        <v>17</v>
      </c>
      <c r="D41" s="21" t="s">
        <v>18</v>
      </c>
      <c r="E41" s="22" t="n">
        <v>1</v>
      </c>
      <c r="F41" s="20" t="s">
        <v>112</v>
      </c>
      <c r="G41" s="23" t="n">
        <v>0</v>
      </c>
      <c r="H41" s="24" t="n">
        <v>936.46</v>
      </c>
      <c r="I41" s="24" t="n">
        <v>3745.85</v>
      </c>
      <c r="J41" s="25" t="n">
        <f aca="false">SUM(G41:I41)</f>
        <v>4682.31</v>
      </c>
      <c r="K41" s="26"/>
      <c r="L41" s="26"/>
      <c r="M41" s="26"/>
      <c r="N41" s="26"/>
      <c r="O41" s="26"/>
      <c r="P41" s="26"/>
      <c r="Q41" s="26"/>
      <c r="R41" s="28"/>
      <c r="S41" s="28"/>
      <c r="T41" s="28"/>
      <c r="U41" s="28"/>
      <c r="V41" s="28"/>
      <c r="W41" s="28"/>
      <c r="X41" s="28"/>
      <c r="Y41" s="28"/>
      <c r="Z41" s="28"/>
      <c r="AA41" s="10"/>
      <c r="AB41" s="10"/>
      <c r="AC41" s="10"/>
      <c r="AD41" s="10"/>
    </row>
    <row r="42" customFormat="false" ht="14.25" hidden="false" customHeight="true" outlineLevel="0" collapsed="false">
      <c r="A42" s="20" t="s">
        <v>113</v>
      </c>
      <c r="B42" s="21" t="s">
        <v>53</v>
      </c>
      <c r="C42" s="21" t="s">
        <v>17</v>
      </c>
      <c r="D42" s="21" t="s">
        <v>18</v>
      </c>
      <c r="E42" s="22" t="n">
        <v>1</v>
      </c>
      <c r="F42" s="20" t="s">
        <v>114</v>
      </c>
      <c r="G42" s="23" t="n">
        <v>0</v>
      </c>
      <c r="H42" s="24" t="n">
        <v>936.46</v>
      </c>
      <c r="I42" s="24" t="n">
        <v>3745.85</v>
      </c>
      <c r="J42" s="25" t="n">
        <f aca="false">SUM(G42:I42)</f>
        <v>4682.31</v>
      </c>
      <c r="K42" s="26"/>
      <c r="L42" s="26"/>
      <c r="M42" s="26"/>
      <c r="N42" s="26"/>
      <c r="O42" s="26"/>
      <c r="P42" s="26"/>
      <c r="Q42" s="26"/>
      <c r="R42" s="28"/>
      <c r="S42" s="28"/>
      <c r="T42" s="28"/>
      <c r="U42" s="28"/>
      <c r="V42" s="28"/>
      <c r="W42" s="28"/>
      <c r="X42" s="28"/>
      <c r="Y42" s="28"/>
      <c r="Z42" s="28"/>
      <c r="AA42" s="10"/>
      <c r="AB42" s="10"/>
      <c r="AC42" s="10"/>
      <c r="AD42" s="10"/>
    </row>
    <row r="43" customFormat="false" ht="14.25" hidden="false" customHeight="true" outlineLevel="0" collapsed="false">
      <c r="A43" s="20" t="s">
        <v>115</v>
      </c>
      <c r="B43" s="21" t="s">
        <v>53</v>
      </c>
      <c r="C43" s="21" t="s">
        <v>17</v>
      </c>
      <c r="D43" s="21" t="s">
        <v>18</v>
      </c>
      <c r="E43" s="22" t="n">
        <v>1</v>
      </c>
      <c r="F43" s="20" t="s">
        <v>368</v>
      </c>
      <c r="G43" s="23" t="n">
        <v>0</v>
      </c>
      <c r="H43" s="24" t="n">
        <v>936.46</v>
      </c>
      <c r="I43" s="24" t="n">
        <v>3745.85</v>
      </c>
      <c r="J43" s="25" t="n">
        <f aca="false">SUM(G43:I43)</f>
        <v>4682.31</v>
      </c>
      <c r="K43" s="26"/>
      <c r="L43" s="26"/>
      <c r="M43" s="26"/>
      <c r="N43" s="26"/>
      <c r="O43" s="26"/>
      <c r="P43" s="26"/>
      <c r="Q43" s="26"/>
      <c r="R43" s="28"/>
      <c r="S43" s="28"/>
      <c r="T43" s="28"/>
      <c r="U43" s="28"/>
      <c r="V43" s="28"/>
      <c r="W43" s="28"/>
      <c r="X43" s="28"/>
      <c r="Y43" s="28"/>
      <c r="Z43" s="28"/>
      <c r="AA43" s="10"/>
      <c r="AB43" s="10"/>
      <c r="AC43" s="10"/>
      <c r="AD43" s="10"/>
    </row>
    <row r="44" customFormat="false" ht="14.25" hidden="false" customHeight="true" outlineLevel="0" collapsed="false">
      <c r="A44" s="20" t="s">
        <v>117</v>
      </c>
      <c r="B44" s="21" t="s">
        <v>53</v>
      </c>
      <c r="C44" s="21" t="s">
        <v>17</v>
      </c>
      <c r="D44" s="21" t="s">
        <v>18</v>
      </c>
      <c r="E44" s="22" t="n">
        <v>1</v>
      </c>
      <c r="F44" s="20" t="s">
        <v>374</v>
      </c>
      <c r="G44" s="23" t="n">
        <v>0</v>
      </c>
      <c r="H44" s="24" t="n">
        <v>936.46</v>
      </c>
      <c r="I44" s="24" t="n">
        <v>3745.85</v>
      </c>
      <c r="J44" s="25" t="n">
        <f aca="false">SUM(G44:I44)</f>
        <v>4682.31</v>
      </c>
      <c r="K44" s="26" t="s">
        <v>119</v>
      </c>
      <c r="L44" s="26"/>
      <c r="M44" s="26"/>
      <c r="N44" s="26"/>
      <c r="O44" s="26"/>
      <c r="P44" s="26"/>
      <c r="Q44" s="26"/>
      <c r="R44" s="28"/>
      <c r="S44" s="28"/>
      <c r="T44" s="28"/>
      <c r="U44" s="28"/>
      <c r="V44" s="28"/>
      <c r="W44" s="28"/>
      <c r="X44" s="28"/>
      <c r="Y44" s="28"/>
      <c r="Z44" s="28"/>
      <c r="AA44" s="10"/>
      <c r="AB44" s="10"/>
      <c r="AC44" s="10"/>
      <c r="AD44" s="10"/>
    </row>
    <row r="45" customFormat="false" ht="14.25" hidden="false" customHeight="true" outlineLevel="0" collapsed="false">
      <c r="A45" s="20" t="s">
        <v>120</v>
      </c>
      <c r="B45" s="21" t="s">
        <v>53</v>
      </c>
      <c r="C45" s="21" t="s">
        <v>17</v>
      </c>
      <c r="D45" s="21" t="s">
        <v>18</v>
      </c>
      <c r="E45" s="22" t="n">
        <v>1</v>
      </c>
      <c r="F45" s="20" t="s">
        <v>121</v>
      </c>
      <c r="G45" s="23" t="n">
        <v>0</v>
      </c>
      <c r="H45" s="24" t="n">
        <v>936.46</v>
      </c>
      <c r="I45" s="24" t="n">
        <v>3745.85</v>
      </c>
      <c r="J45" s="25" t="n">
        <f aca="false">SUM(G45:I45)</f>
        <v>4682.31</v>
      </c>
      <c r="K45" s="26"/>
      <c r="L45" s="26"/>
      <c r="M45" s="26"/>
      <c r="N45" s="26"/>
      <c r="O45" s="26"/>
      <c r="P45" s="26"/>
      <c r="Q45" s="26"/>
      <c r="R45" s="28"/>
      <c r="S45" s="28"/>
      <c r="T45" s="28"/>
      <c r="U45" s="28"/>
      <c r="V45" s="28"/>
      <c r="W45" s="28"/>
      <c r="X45" s="28"/>
      <c r="Y45" s="28"/>
      <c r="Z45" s="28"/>
      <c r="AA45" s="10"/>
      <c r="AB45" s="10"/>
      <c r="AC45" s="10"/>
      <c r="AD45" s="10"/>
    </row>
    <row r="46" customFormat="false" ht="14.25" hidden="false" customHeight="true" outlineLevel="0" collapsed="false">
      <c r="A46" s="29" t="s">
        <v>122</v>
      </c>
      <c r="B46" s="21" t="s">
        <v>53</v>
      </c>
      <c r="C46" s="21" t="s">
        <v>17</v>
      </c>
      <c r="D46" s="21" t="s">
        <v>18</v>
      </c>
      <c r="E46" s="22" t="n">
        <v>1</v>
      </c>
      <c r="F46" s="107" t="s">
        <v>375</v>
      </c>
      <c r="G46" s="23" t="n">
        <v>0</v>
      </c>
      <c r="H46" s="24" t="n">
        <v>936.46</v>
      </c>
      <c r="I46" s="24" t="n">
        <v>3745.85</v>
      </c>
      <c r="J46" s="24" t="n">
        <f aca="false">SUM(G46:I46)</f>
        <v>4682.31</v>
      </c>
      <c r="K46" s="26"/>
      <c r="L46" s="26"/>
      <c r="M46" s="26"/>
      <c r="N46" s="26"/>
      <c r="O46" s="26"/>
      <c r="P46" s="26"/>
      <c r="Q46" s="26"/>
      <c r="R46" s="28"/>
      <c r="S46" s="28"/>
      <c r="T46" s="28"/>
      <c r="U46" s="28"/>
      <c r="V46" s="28"/>
      <c r="W46" s="28"/>
      <c r="X46" s="28"/>
      <c r="Y46" s="28"/>
      <c r="Z46" s="28"/>
      <c r="AA46" s="10"/>
      <c r="AB46" s="10"/>
      <c r="AC46" s="10"/>
      <c r="AD46" s="10"/>
    </row>
    <row r="47" customFormat="false" ht="14.25" hidden="false" customHeight="true" outlineLevel="0" collapsed="false">
      <c r="A47" s="20" t="s">
        <v>115</v>
      </c>
      <c r="B47" s="21" t="s">
        <v>53</v>
      </c>
      <c r="C47" s="21" t="s">
        <v>17</v>
      </c>
      <c r="D47" s="21" t="s">
        <v>18</v>
      </c>
      <c r="E47" s="22" t="n">
        <v>1</v>
      </c>
      <c r="F47" s="20" t="s">
        <v>124</v>
      </c>
      <c r="G47" s="23" t="n">
        <v>0</v>
      </c>
      <c r="H47" s="24" t="n">
        <v>936.46</v>
      </c>
      <c r="I47" s="24" t="n">
        <v>3745.85</v>
      </c>
      <c r="J47" s="25" t="n">
        <f aca="false">SUM(G47:I47)</f>
        <v>4682.31</v>
      </c>
      <c r="K47" s="26"/>
      <c r="L47" s="26"/>
      <c r="M47" s="26"/>
      <c r="N47" s="26"/>
      <c r="O47" s="26"/>
      <c r="P47" s="26"/>
      <c r="Q47" s="26"/>
      <c r="R47" s="28"/>
      <c r="S47" s="28"/>
      <c r="T47" s="28"/>
      <c r="U47" s="28"/>
      <c r="V47" s="28"/>
      <c r="W47" s="28"/>
      <c r="X47" s="28"/>
      <c r="Y47" s="28"/>
      <c r="Z47" s="28"/>
      <c r="AA47" s="10"/>
      <c r="AB47" s="10"/>
      <c r="AC47" s="10"/>
      <c r="AD47" s="10"/>
    </row>
    <row r="48" customFormat="false" ht="14.25" hidden="false" customHeight="true" outlineLevel="0" collapsed="false">
      <c r="A48" s="20" t="s">
        <v>125</v>
      </c>
      <c r="B48" s="21" t="s">
        <v>53</v>
      </c>
      <c r="C48" s="21" t="s">
        <v>17</v>
      </c>
      <c r="D48" s="21" t="s">
        <v>18</v>
      </c>
      <c r="E48" s="22" t="n">
        <v>1</v>
      </c>
      <c r="F48" s="20" t="s">
        <v>126</v>
      </c>
      <c r="G48" s="23" t="n">
        <v>0</v>
      </c>
      <c r="H48" s="24" t="n">
        <v>936.46</v>
      </c>
      <c r="I48" s="24" t="n">
        <v>3745.85</v>
      </c>
      <c r="J48" s="25" t="n">
        <f aca="false">SUM(G48:I48)</f>
        <v>4682.31</v>
      </c>
      <c r="K48" s="26"/>
      <c r="L48" s="26"/>
      <c r="M48" s="26"/>
      <c r="N48" s="26"/>
      <c r="O48" s="26"/>
      <c r="P48" s="26"/>
      <c r="Q48" s="26"/>
      <c r="R48" s="28"/>
      <c r="S48" s="28"/>
      <c r="T48" s="28"/>
      <c r="U48" s="28"/>
      <c r="V48" s="28"/>
      <c r="W48" s="28"/>
      <c r="X48" s="28"/>
      <c r="Y48" s="28"/>
      <c r="Z48" s="28"/>
      <c r="AA48" s="10"/>
      <c r="AB48" s="10"/>
      <c r="AC48" s="10"/>
      <c r="AD48" s="10"/>
    </row>
    <row r="49" customFormat="false" ht="14.25" hidden="false" customHeight="true" outlineLevel="0" collapsed="false">
      <c r="A49" s="20" t="s">
        <v>120</v>
      </c>
      <c r="B49" s="21" t="s">
        <v>53</v>
      </c>
      <c r="C49" s="21" t="s">
        <v>17</v>
      </c>
      <c r="D49" s="21" t="s">
        <v>18</v>
      </c>
      <c r="E49" s="22" t="n">
        <v>1</v>
      </c>
      <c r="F49" s="20" t="s">
        <v>127</v>
      </c>
      <c r="G49" s="23" t="n">
        <v>0</v>
      </c>
      <c r="H49" s="24" t="n">
        <v>936.46</v>
      </c>
      <c r="I49" s="24" t="n">
        <v>3745.85</v>
      </c>
      <c r="J49" s="25" t="n">
        <f aca="false">SUM(G49:I49)</f>
        <v>4682.31</v>
      </c>
      <c r="K49" s="26"/>
      <c r="L49" s="26"/>
      <c r="M49" s="26"/>
      <c r="N49" s="26"/>
      <c r="O49" s="26"/>
      <c r="P49" s="26"/>
      <c r="Q49" s="26"/>
      <c r="R49" s="28"/>
      <c r="S49" s="28"/>
      <c r="T49" s="28"/>
      <c r="U49" s="28"/>
      <c r="V49" s="28"/>
      <c r="W49" s="28"/>
      <c r="X49" s="28"/>
      <c r="Y49" s="28"/>
      <c r="Z49" s="28"/>
      <c r="AA49" s="10"/>
      <c r="AB49" s="10"/>
      <c r="AC49" s="10"/>
      <c r="AD49" s="10"/>
    </row>
    <row r="50" customFormat="false" ht="14.25" hidden="false" customHeight="true" outlineLevel="0" collapsed="false">
      <c r="A50" s="20" t="s">
        <v>128</v>
      </c>
      <c r="B50" s="21" t="s">
        <v>53</v>
      </c>
      <c r="C50" s="21" t="s">
        <v>17</v>
      </c>
      <c r="D50" s="21" t="s">
        <v>18</v>
      </c>
      <c r="E50" s="22" t="n">
        <v>1</v>
      </c>
      <c r="F50" s="20" t="s">
        <v>129</v>
      </c>
      <c r="G50" s="23" t="n">
        <v>0</v>
      </c>
      <c r="H50" s="24" t="n">
        <v>936.46</v>
      </c>
      <c r="I50" s="24" t="n">
        <v>3745.85</v>
      </c>
      <c r="J50" s="25" t="n">
        <f aca="false">SUM(G50:I50)</f>
        <v>4682.31</v>
      </c>
      <c r="K50" s="26"/>
      <c r="L50" s="26"/>
      <c r="M50" s="26"/>
      <c r="N50" s="26"/>
      <c r="O50" s="26"/>
      <c r="P50" s="26"/>
      <c r="Q50" s="26"/>
      <c r="R50" s="28"/>
      <c r="S50" s="28"/>
      <c r="T50" s="28"/>
      <c r="U50" s="28"/>
      <c r="V50" s="28"/>
      <c r="W50" s="28"/>
      <c r="X50" s="28"/>
      <c r="Y50" s="28"/>
      <c r="Z50" s="28"/>
      <c r="AA50" s="10"/>
      <c r="AB50" s="10"/>
      <c r="AC50" s="10"/>
      <c r="AD50" s="10"/>
    </row>
    <row r="51" customFormat="false" ht="14.25" hidden="false" customHeight="true" outlineLevel="0" collapsed="false">
      <c r="A51" s="20" t="s">
        <v>96</v>
      </c>
      <c r="B51" s="21" t="s">
        <v>53</v>
      </c>
      <c r="C51" s="21" t="s">
        <v>17</v>
      </c>
      <c r="D51" s="21" t="s">
        <v>18</v>
      </c>
      <c r="E51" s="22" t="n">
        <v>1</v>
      </c>
      <c r="F51" s="20" t="s">
        <v>85</v>
      </c>
      <c r="G51" s="23" t="n">
        <v>0</v>
      </c>
      <c r="H51" s="24" t="n">
        <v>936.46</v>
      </c>
      <c r="I51" s="24" t="n">
        <v>3745.85</v>
      </c>
      <c r="J51" s="25" t="n">
        <f aca="false">SUM(G51:I51)</f>
        <v>4682.31</v>
      </c>
      <c r="K51" s="26"/>
      <c r="L51" s="26"/>
      <c r="M51" s="26"/>
      <c r="N51" s="26"/>
      <c r="O51" s="26"/>
      <c r="P51" s="26"/>
      <c r="Q51" s="26"/>
      <c r="R51" s="28"/>
      <c r="S51" s="28"/>
      <c r="T51" s="28"/>
      <c r="U51" s="28"/>
      <c r="V51" s="28"/>
      <c r="W51" s="28"/>
      <c r="X51" s="28"/>
      <c r="Y51" s="28"/>
      <c r="Z51" s="28"/>
      <c r="AA51" s="10"/>
      <c r="AB51" s="10"/>
      <c r="AC51" s="10"/>
      <c r="AD51" s="10"/>
    </row>
    <row r="52" customFormat="false" ht="14.25" hidden="false" customHeight="true" outlineLevel="0" collapsed="false">
      <c r="A52" s="20" t="s">
        <v>117</v>
      </c>
      <c r="B52" s="21" t="s">
        <v>53</v>
      </c>
      <c r="C52" s="21" t="s">
        <v>17</v>
      </c>
      <c r="D52" s="21" t="s">
        <v>18</v>
      </c>
      <c r="E52" s="22" t="n">
        <v>1</v>
      </c>
      <c r="F52" s="20" t="s">
        <v>132</v>
      </c>
      <c r="G52" s="23" t="n">
        <v>0</v>
      </c>
      <c r="H52" s="24" t="n">
        <v>936.46</v>
      </c>
      <c r="I52" s="24" t="n">
        <v>3745.85</v>
      </c>
      <c r="J52" s="25" t="n">
        <f aca="false">SUM(G52:I52)</f>
        <v>4682.31</v>
      </c>
      <c r="K52" s="26"/>
      <c r="L52" s="26"/>
      <c r="M52" s="26"/>
      <c r="N52" s="26"/>
      <c r="O52" s="26"/>
      <c r="P52" s="26"/>
      <c r="Q52" s="26"/>
      <c r="R52" s="28"/>
      <c r="S52" s="28"/>
      <c r="T52" s="28"/>
      <c r="U52" s="28"/>
      <c r="V52" s="28"/>
      <c r="W52" s="28"/>
      <c r="X52" s="28"/>
      <c r="Y52" s="28"/>
      <c r="Z52" s="28"/>
      <c r="AA52" s="10"/>
      <c r="AB52" s="10"/>
      <c r="AC52" s="10"/>
      <c r="AD52" s="10"/>
    </row>
    <row r="53" customFormat="false" ht="14.25" hidden="false" customHeight="true" outlineLevel="0" collapsed="false">
      <c r="A53" s="20" t="s">
        <v>133</v>
      </c>
      <c r="B53" s="21" t="s">
        <v>53</v>
      </c>
      <c r="C53" s="21" t="s">
        <v>17</v>
      </c>
      <c r="D53" s="21" t="s">
        <v>18</v>
      </c>
      <c r="E53" s="22" t="n">
        <v>1</v>
      </c>
      <c r="F53" s="20" t="s">
        <v>134</v>
      </c>
      <c r="G53" s="23" t="n">
        <v>0</v>
      </c>
      <c r="H53" s="24" t="n">
        <v>936.46</v>
      </c>
      <c r="I53" s="24" t="n">
        <v>3745.85</v>
      </c>
      <c r="J53" s="25" t="n">
        <f aca="false">SUM(G53:I53)</f>
        <v>4682.31</v>
      </c>
      <c r="K53" s="26"/>
      <c r="L53" s="26"/>
      <c r="M53" s="26"/>
      <c r="N53" s="26"/>
      <c r="O53" s="26"/>
      <c r="P53" s="26"/>
      <c r="Q53" s="26"/>
      <c r="R53" s="28"/>
      <c r="S53" s="28"/>
      <c r="T53" s="28"/>
      <c r="U53" s="28"/>
      <c r="V53" s="28"/>
      <c r="W53" s="28"/>
      <c r="X53" s="28"/>
      <c r="Y53" s="28"/>
      <c r="Z53" s="28"/>
      <c r="AA53" s="10"/>
      <c r="AB53" s="10"/>
      <c r="AC53" s="10"/>
      <c r="AD53" s="10"/>
    </row>
    <row r="54" customFormat="false" ht="14.25" hidden="false" customHeight="true" outlineLevel="0" collapsed="false">
      <c r="A54" s="20" t="s">
        <v>111</v>
      </c>
      <c r="B54" s="21" t="s">
        <v>53</v>
      </c>
      <c r="C54" s="21" t="s">
        <v>17</v>
      </c>
      <c r="D54" s="21" t="s">
        <v>18</v>
      </c>
      <c r="E54" s="22" t="n">
        <v>1</v>
      </c>
      <c r="F54" s="20" t="s">
        <v>369</v>
      </c>
      <c r="G54" s="23" t="n">
        <v>0</v>
      </c>
      <c r="H54" s="24" t="n">
        <v>936.46</v>
      </c>
      <c r="I54" s="24" t="n">
        <v>3745.85</v>
      </c>
      <c r="J54" s="25" t="n">
        <f aca="false">SUM(G54:I54)</f>
        <v>4682.31</v>
      </c>
      <c r="K54" s="26"/>
      <c r="L54" s="26"/>
      <c r="M54" s="26"/>
      <c r="N54" s="26"/>
      <c r="O54" s="26"/>
      <c r="P54" s="26"/>
      <c r="Q54" s="26"/>
      <c r="R54" s="28"/>
      <c r="S54" s="28"/>
      <c r="T54" s="28"/>
      <c r="U54" s="28"/>
      <c r="V54" s="28"/>
      <c r="W54" s="28"/>
      <c r="X54" s="28"/>
      <c r="Y54" s="28"/>
      <c r="Z54" s="28"/>
      <c r="AA54" s="10"/>
      <c r="AB54" s="10"/>
      <c r="AC54" s="10"/>
      <c r="AD54" s="10"/>
    </row>
    <row r="55" customFormat="false" ht="14.25" hidden="false" customHeight="true" outlineLevel="0" collapsed="false">
      <c r="A55" s="20" t="s">
        <v>136</v>
      </c>
      <c r="B55" s="21" t="s">
        <v>57</v>
      </c>
      <c r="C55" s="21" t="s">
        <v>17</v>
      </c>
      <c r="D55" s="21" t="s">
        <v>18</v>
      </c>
      <c r="E55" s="22" t="n">
        <v>1</v>
      </c>
      <c r="F55" s="20" t="s">
        <v>137</v>
      </c>
      <c r="G55" s="23" t="n">
        <v>0</v>
      </c>
      <c r="H55" s="24" t="n">
        <v>770.75</v>
      </c>
      <c r="I55" s="24" t="n">
        <v>3083.01</v>
      </c>
      <c r="J55" s="25" t="n">
        <f aca="false">SUM(G55:I55)</f>
        <v>3853.76</v>
      </c>
      <c r="K55" s="26"/>
      <c r="L55" s="26"/>
      <c r="M55" s="26"/>
      <c r="N55" s="26"/>
      <c r="O55" s="26"/>
      <c r="P55" s="26"/>
      <c r="Q55" s="26"/>
      <c r="R55" s="28"/>
      <c r="S55" s="28"/>
      <c r="T55" s="28"/>
      <c r="U55" s="28"/>
      <c r="V55" s="28"/>
      <c r="W55" s="28"/>
      <c r="X55" s="28"/>
      <c r="Y55" s="28"/>
      <c r="Z55" s="28"/>
      <c r="AA55" s="10"/>
      <c r="AB55" s="10"/>
      <c r="AC55" s="10"/>
      <c r="AD55" s="10"/>
    </row>
    <row r="56" customFormat="false" ht="14.25" hidden="false" customHeight="true" outlineLevel="0" collapsed="false">
      <c r="A56" s="20" t="s">
        <v>138</v>
      </c>
      <c r="B56" s="21" t="s">
        <v>57</v>
      </c>
      <c r="C56" s="21" t="s">
        <v>17</v>
      </c>
      <c r="D56" s="21" t="s">
        <v>18</v>
      </c>
      <c r="E56" s="22" t="n">
        <v>1</v>
      </c>
      <c r="F56" s="20" t="s">
        <v>139</v>
      </c>
      <c r="G56" s="23" t="n">
        <v>0</v>
      </c>
      <c r="H56" s="24" t="n">
        <v>770.75</v>
      </c>
      <c r="I56" s="24" t="n">
        <v>3083.01</v>
      </c>
      <c r="J56" s="25" t="n">
        <f aca="false">SUM(G56:I56)</f>
        <v>3853.76</v>
      </c>
      <c r="K56" s="26"/>
      <c r="L56" s="26"/>
      <c r="M56" s="26"/>
      <c r="N56" s="26"/>
      <c r="O56" s="26"/>
      <c r="P56" s="26"/>
      <c r="Q56" s="26"/>
      <c r="R56" s="28"/>
      <c r="S56" s="28"/>
      <c r="T56" s="28"/>
      <c r="U56" s="28"/>
      <c r="V56" s="28"/>
      <c r="W56" s="28"/>
      <c r="X56" s="28"/>
      <c r="Y56" s="28"/>
      <c r="Z56" s="28"/>
      <c r="AA56" s="10"/>
      <c r="AB56" s="10"/>
      <c r="AC56" s="10"/>
      <c r="AD56" s="10"/>
    </row>
    <row r="57" customFormat="false" ht="14.25" hidden="false" customHeight="true" outlineLevel="0" collapsed="false">
      <c r="A57" s="20" t="s">
        <v>140</v>
      </c>
      <c r="B57" s="21" t="s">
        <v>57</v>
      </c>
      <c r="C57" s="21" t="s">
        <v>17</v>
      </c>
      <c r="D57" s="21" t="s">
        <v>27</v>
      </c>
      <c r="E57" s="22" t="n">
        <v>1</v>
      </c>
      <c r="F57" s="20" t="s">
        <v>141</v>
      </c>
      <c r="G57" s="23" t="n">
        <v>0</v>
      </c>
      <c r="H57" s="24" t="n">
        <v>0</v>
      </c>
      <c r="I57" s="24" t="n">
        <v>3083.01</v>
      </c>
      <c r="J57" s="25" t="n">
        <f aca="false">SUM(G57:I57)</f>
        <v>3083.01</v>
      </c>
      <c r="K57" s="26"/>
      <c r="L57" s="26"/>
      <c r="M57" s="26"/>
      <c r="N57" s="26"/>
      <c r="O57" s="26"/>
      <c r="P57" s="26"/>
      <c r="Q57" s="26"/>
      <c r="R57" s="28"/>
      <c r="S57" s="28"/>
      <c r="T57" s="28"/>
      <c r="U57" s="28"/>
      <c r="V57" s="28"/>
      <c r="W57" s="28"/>
      <c r="X57" s="28"/>
      <c r="Y57" s="28"/>
      <c r="Z57" s="28"/>
      <c r="AA57" s="10"/>
      <c r="AB57" s="10"/>
      <c r="AC57" s="10"/>
      <c r="AD57" s="10"/>
    </row>
    <row r="58" customFormat="false" ht="14.25" hidden="false" customHeight="true" outlineLevel="0" collapsed="false">
      <c r="A58" s="20" t="s">
        <v>136</v>
      </c>
      <c r="B58" s="21" t="s">
        <v>57</v>
      </c>
      <c r="C58" s="21" t="s">
        <v>17</v>
      </c>
      <c r="D58" s="21" t="s">
        <v>18</v>
      </c>
      <c r="E58" s="22" t="n">
        <v>1</v>
      </c>
      <c r="F58" s="20" t="s">
        <v>131</v>
      </c>
      <c r="G58" s="23" t="n">
        <v>0</v>
      </c>
      <c r="H58" s="24" t="n">
        <v>770.75</v>
      </c>
      <c r="I58" s="24" t="n">
        <v>3083.01</v>
      </c>
      <c r="J58" s="25" t="n">
        <f aca="false">SUM(G58:I58)</f>
        <v>3853.76</v>
      </c>
      <c r="K58" s="26"/>
      <c r="L58" s="26"/>
      <c r="M58" s="26"/>
      <c r="N58" s="26"/>
      <c r="O58" s="26"/>
      <c r="P58" s="26"/>
      <c r="Q58" s="26"/>
      <c r="R58" s="28"/>
      <c r="S58" s="28"/>
      <c r="T58" s="28"/>
      <c r="U58" s="28"/>
      <c r="V58" s="28"/>
      <c r="W58" s="28"/>
      <c r="X58" s="28"/>
      <c r="Y58" s="28"/>
      <c r="Z58" s="28"/>
      <c r="AA58" s="10"/>
      <c r="AB58" s="10"/>
      <c r="AC58" s="10"/>
      <c r="AD58" s="10"/>
    </row>
    <row r="59" customFormat="false" ht="14.25" hidden="false" customHeight="true" outlineLevel="0" collapsed="false">
      <c r="A59" s="20" t="s">
        <v>143</v>
      </c>
      <c r="B59" s="21" t="s">
        <v>57</v>
      </c>
      <c r="C59" s="21" t="s">
        <v>17</v>
      </c>
      <c r="D59" s="21" t="s">
        <v>18</v>
      </c>
      <c r="E59" s="22" t="n">
        <v>1</v>
      </c>
      <c r="F59" s="20" t="s">
        <v>144</v>
      </c>
      <c r="G59" s="23" t="n">
        <v>0</v>
      </c>
      <c r="H59" s="24" t="n">
        <v>770.75</v>
      </c>
      <c r="I59" s="24" t="n">
        <v>3083.01</v>
      </c>
      <c r="J59" s="25" t="n">
        <f aca="false">SUM(G59:I59)</f>
        <v>3853.76</v>
      </c>
      <c r="K59" s="26"/>
      <c r="L59" s="26"/>
      <c r="M59" s="26"/>
      <c r="N59" s="26"/>
      <c r="O59" s="26"/>
      <c r="P59" s="26"/>
      <c r="Q59" s="26"/>
      <c r="R59" s="28"/>
      <c r="S59" s="28"/>
      <c r="T59" s="28"/>
      <c r="U59" s="28"/>
      <c r="V59" s="28"/>
      <c r="W59" s="28"/>
      <c r="X59" s="28"/>
      <c r="Y59" s="28"/>
      <c r="Z59" s="28"/>
      <c r="AA59" s="10"/>
      <c r="AB59" s="10"/>
      <c r="AC59" s="10"/>
      <c r="AD59" s="10"/>
    </row>
    <row r="60" customFormat="false" ht="14.25" hidden="false" customHeight="true" outlineLevel="0" collapsed="false">
      <c r="A60" s="20" t="s">
        <v>145</v>
      </c>
      <c r="B60" s="21" t="s">
        <v>57</v>
      </c>
      <c r="C60" s="21" t="s">
        <v>17</v>
      </c>
      <c r="D60" s="21" t="s">
        <v>18</v>
      </c>
      <c r="E60" s="22" t="n">
        <v>1</v>
      </c>
      <c r="F60" s="20" t="s">
        <v>358</v>
      </c>
      <c r="G60" s="23" t="n">
        <v>0</v>
      </c>
      <c r="H60" s="24" t="n">
        <v>770.75</v>
      </c>
      <c r="I60" s="24" t="n">
        <v>3083.01</v>
      </c>
      <c r="J60" s="25" t="n">
        <f aca="false">SUM(G60:I60)</f>
        <v>3853.76</v>
      </c>
      <c r="K60" s="26"/>
      <c r="L60" s="26"/>
      <c r="M60" s="26"/>
      <c r="N60" s="26"/>
      <c r="O60" s="26"/>
      <c r="P60" s="26"/>
      <c r="Q60" s="26"/>
      <c r="R60" s="28"/>
      <c r="S60" s="28"/>
      <c r="T60" s="28"/>
      <c r="U60" s="28"/>
      <c r="V60" s="28"/>
      <c r="W60" s="28"/>
      <c r="X60" s="28"/>
      <c r="Y60" s="28"/>
      <c r="Z60" s="28"/>
      <c r="AA60" s="10"/>
      <c r="AB60" s="10"/>
      <c r="AC60" s="10"/>
      <c r="AD60" s="10"/>
    </row>
    <row r="61" customFormat="false" ht="14.25" hidden="false" customHeight="true" outlineLevel="0" collapsed="false">
      <c r="A61" s="29" t="s">
        <v>147</v>
      </c>
      <c r="B61" s="21" t="s">
        <v>57</v>
      </c>
      <c r="C61" s="21" t="s">
        <v>17</v>
      </c>
      <c r="D61" s="21" t="s">
        <v>18</v>
      </c>
      <c r="E61" s="22" t="n">
        <v>1</v>
      </c>
      <c r="F61" s="29" t="s">
        <v>148</v>
      </c>
      <c r="G61" s="23" t="n">
        <v>0</v>
      </c>
      <c r="H61" s="24" t="n">
        <v>770.75</v>
      </c>
      <c r="I61" s="24" t="n">
        <v>3083.01</v>
      </c>
      <c r="J61" s="24" t="n">
        <f aca="false">SUM(G61:I61)</f>
        <v>3853.76</v>
      </c>
      <c r="K61" s="26"/>
      <c r="L61" s="26"/>
      <c r="M61" s="26"/>
      <c r="N61" s="26"/>
      <c r="O61" s="26"/>
      <c r="P61" s="26"/>
      <c r="Q61" s="26"/>
      <c r="R61" s="28"/>
      <c r="S61" s="28"/>
      <c r="T61" s="28"/>
      <c r="U61" s="28"/>
      <c r="V61" s="28"/>
      <c r="W61" s="28"/>
      <c r="X61" s="28"/>
      <c r="Y61" s="28"/>
      <c r="Z61" s="28"/>
      <c r="AA61" s="10"/>
      <c r="AB61" s="10"/>
      <c r="AC61" s="10"/>
      <c r="AD61" s="10"/>
    </row>
    <row r="62" customFormat="false" ht="14.25" hidden="false" customHeight="true" outlineLevel="0" collapsed="false">
      <c r="A62" s="20" t="s">
        <v>136</v>
      </c>
      <c r="B62" s="21" t="s">
        <v>57</v>
      </c>
      <c r="C62" s="21" t="s">
        <v>17</v>
      </c>
      <c r="D62" s="21" t="s">
        <v>18</v>
      </c>
      <c r="E62" s="22" t="n">
        <v>1</v>
      </c>
      <c r="F62" s="20" t="s">
        <v>149</v>
      </c>
      <c r="G62" s="23" t="n">
        <v>0</v>
      </c>
      <c r="H62" s="24" t="n">
        <v>770.75</v>
      </c>
      <c r="I62" s="24" t="n">
        <v>3083.01</v>
      </c>
      <c r="J62" s="25" t="n">
        <f aca="false">SUM(G62:I62)</f>
        <v>3853.76</v>
      </c>
      <c r="K62" s="26"/>
      <c r="L62" s="26"/>
      <c r="M62" s="26"/>
      <c r="N62" s="26"/>
      <c r="O62" s="26"/>
      <c r="P62" s="26"/>
      <c r="Q62" s="26"/>
      <c r="R62" s="28"/>
      <c r="S62" s="28"/>
      <c r="T62" s="28"/>
      <c r="U62" s="28"/>
      <c r="V62" s="28"/>
      <c r="W62" s="28"/>
      <c r="X62" s="28"/>
      <c r="Y62" s="28"/>
      <c r="Z62" s="28"/>
      <c r="AA62" s="10"/>
      <c r="AB62" s="10"/>
      <c r="AC62" s="10"/>
      <c r="AD62" s="10"/>
    </row>
    <row r="63" customFormat="false" ht="14.25" hidden="false" customHeight="true" outlineLevel="0" collapsed="false">
      <c r="A63" s="20" t="s">
        <v>150</v>
      </c>
      <c r="B63" s="21" t="s">
        <v>57</v>
      </c>
      <c r="C63" s="21" t="s">
        <v>17</v>
      </c>
      <c r="D63" s="21" t="s">
        <v>18</v>
      </c>
      <c r="E63" s="22" t="n">
        <v>1</v>
      </c>
      <c r="F63" s="20" t="s">
        <v>116</v>
      </c>
      <c r="G63" s="23" t="n">
        <v>0</v>
      </c>
      <c r="H63" s="24" t="n">
        <v>770.75</v>
      </c>
      <c r="I63" s="24" t="n">
        <v>3083.01</v>
      </c>
      <c r="J63" s="25" t="n">
        <f aca="false">SUM(G63:I63)</f>
        <v>3853.76</v>
      </c>
      <c r="K63" s="26"/>
      <c r="L63" s="26"/>
      <c r="M63" s="26"/>
      <c r="N63" s="26"/>
      <c r="O63" s="26"/>
      <c r="P63" s="26"/>
      <c r="Q63" s="26"/>
      <c r="R63" s="28"/>
      <c r="S63" s="28"/>
      <c r="T63" s="28"/>
      <c r="U63" s="28"/>
      <c r="V63" s="28"/>
      <c r="W63" s="28"/>
      <c r="X63" s="28"/>
      <c r="Y63" s="28"/>
      <c r="Z63" s="28"/>
      <c r="AA63" s="10"/>
      <c r="AB63" s="10"/>
      <c r="AC63" s="10"/>
      <c r="AD63" s="10"/>
    </row>
    <row r="64" customFormat="false" ht="14.25" hidden="false" customHeight="true" outlineLevel="0" collapsed="false">
      <c r="A64" s="20" t="s">
        <v>140</v>
      </c>
      <c r="B64" s="21" t="s">
        <v>57</v>
      </c>
      <c r="C64" s="21" t="s">
        <v>17</v>
      </c>
      <c r="D64" s="21" t="s">
        <v>18</v>
      </c>
      <c r="E64" s="22" t="n">
        <v>1</v>
      </c>
      <c r="F64" s="20" t="s">
        <v>152</v>
      </c>
      <c r="G64" s="23" t="n">
        <v>0</v>
      </c>
      <c r="H64" s="24" t="n">
        <v>770.75</v>
      </c>
      <c r="I64" s="24" t="n">
        <v>3083.01</v>
      </c>
      <c r="J64" s="25" t="n">
        <f aca="false">SUM(G64:I64)</f>
        <v>3853.76</v>
      </c>
      <c r="K64" s="26"/>
      <c r="L64" s="26"/>
      <c r="M64" s="26"/>
      <c r="N64" s="26"/>
      <c r="O64" s="26"/>
      <c r="P64" s="26"/>
      <c r="Q64" s="26"/>
      <c r="R64" s="28"/>
      <c r="S64" s="28"/>
      <c r="T64" s="28"/>
      <c r="U64" s="28"/>
      <c r="V64" s="28"/>
      <c r="W64" s="28"/>
      <c r="X64" s="28"/>
      <c r="Y64" s="28"/>
      <c r="Z64" s="28"/>
      <c r="AA64" s="10"/>
      <c r="AB64" s="10"/>
      <c r="AC64" s="10"/>
      <c r="AD64" s="10"/>
    </row>
    <row r="65" customFormat="false" ht="14.25" hidden="false" customHeight="true" outlineLevel="0" collapsed="false">
      <c r="A65" s="20" t="s">
        <v>153</v>
      </c>
      <c r="B65" s="21" t="s">
        <v>61</v>
      </c>
      <c r="C65" s="21" t="s">
        <v>17</v>
      </c>
      <c r="D65" s="21" t="s">
        <v>18</v>
      </c>
      <c r="E65" s="22" t="n">
        <v>1</v>
      </c>
      <c r="F65" s="20" t="s">
        <v>142</v>
      </c>
      <c r="G65" s="23" t="n">
        <v>0</v>
      </c>
      <c r="H65" s="24" t="n">
        <v>500.99</v>
      </c>
      <c r="I65" s="24" t="n">
        <v>2003.96</v>
      </c>
      <c r="J65" s="25" t="n">
        <f aca="false">SUM(G65:I65)</f>
        <v>2504.95</v>
      </c>
      <c r="K65" s="26"/>
      <c r="L65" s="26"/>
      <c r="M65" s="26"/>
      <c r="N65" s="26"/>
      <c r="O65" s="26"/>
      <c r="P65" s="26"/>
      <c r="Q65" s="26"/>
      <c r="R65" s="28"/>
      <c r="S65" s="28"/>
      <c r="T65" s="28"/>
      <c r="U65" s="28"/>
      <c r="V65" s="28"/>
      <c r="W65" s="28"/>
      <c r="X65" s="28"/>
      <c r="Y65" s="28"/>
      <c r="Z65" s="28"/>
      <c r="AA65" s="10"/>
      <c r="AB65" s="10"/>
      <c r="AC65" s="10"/>
      <c r="AD65" s="10"/>
    </row>
    <row r="66" customFormat="false" ht="14.25" hidden="false" customHeight="true" outlineLevel="0" collapsed="false">
      <c r="A66" s="20" t="s">
        <v>155</v>
      </c>
      <c r="B66" s="21" t="s">
        <v>61</v>
      </c>
      <c r="C66" s="21" t="s">
        <v>17</v>
      </c>
      <c r="D66" s="21" t="s">
        <v>18</v>
      </c>
      <c r="E66" s="22" t="n">
        <v>1</v>
      </c>
      <c r="F66" s="20" t="s">
        <v>156</v>
      </c>
      <c r="G66" s="23" t="n">
        <v>0</v>
      </c>
      <c r="H66" s="24" t="n">
        <v>500.99</v>
      </c>
      <c r="I66" s="24" t="n">
        <v>2003.96</v>
      </c>
      <c r="J66" s="25" t="n">
        <f aca="false">SUM(G66:I66)</f>
        <v>2504.95</v>
      </c>
      <c r="K66" s="26"/>
      <c r="L66" s="26"/>
      <c r="M66" s="26"/>
      <c r="N66" s="26"/>
      <c r="O66" s="26"/>
      <c r="P66" s="26"/>
      <c r="Q66" s="26"/>
      <c r="R66" s="28"/>
      <c r="S66" s="28"/>
      <c r="T66" s="28"/>
      <c r="U66" s="28"/>
      <c r="V66" s="28"/>
      <c r="W66" s="28"/>
      <c r="X66" s="28"/>
      <c r="Y66" s="28"/>
      <c r="Z66" s="28"/>
      <c r="AA66" s="10"/>
      <c r="AB66" s="10"/>
      <c r="AC66" s="10"/>
      <c r="AD66" s="10"/>
    </row>
    <row r="67" customFormat="false" ht="14.25" hidden="false" customHeight="true" outlineLevel="0" collapsed="false">
      <c r="A67" s="20" t="s">
        <v>157</v>
      </c>
      <c r="B67" s="37" t="s">
        <v>61</v>
      </c>
      <c r="C67" s="37" t="s">
        <v>17</v>
      </c>
      <c r="D67" s="37" t="s">
        <v>18</v>
      </c>
      <c r="E67" s="22" t="n">
        <v>1</v>
      </c>
      <c r="F67" s="20" t="s">
        <v>158</v>
      </c>
      <c r="G67" s="39" t="n">
        <v>0</v>
      </c>
      <c r="H67" s="40" t="n">
        <v>500.99</v>
      </c>
      <c r="I67" s="40" t="n">
        <v>2003.96</v>
      </c>
      <c r="J67" s="41" t="n">
        <f aca="false">SUM(G67:I67)</f>
        <v>2504.95</v>
      </c>
      <c r="K67" s="12"/>
      <c r="L67" s="12"/>
      <c r="M67" s="12"/>
      <c r="N67" s="12"/>
      <c r="O67" s="12"/>
      <c r="P67" s="12"/>
      <c r="Q67" s="12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</row>
    <row r="68" customFormat="false" ht="14.25" hidden="false" customHeight="true" outlineLevel="0" collapsed="false">
      <c r="A68" s="20" t="s">
        <v>159</v>
      </c>
      <c r="B68" s="21" t="s">
        <v>61</v>
      </c>
      <c r="C68" s="21" t="s">
        <v>17</v>
      </c>
      <c r="D68" s="21" t="s">
        <v>18</v>
      </c>
      <c r="E68" s="22" t="n">
        <v>1</v>
      </c>
      <c r="F68" s="20" t="s">
        <v>160</v>
      </c>
      <c r="G68" s="23" t="n">
        <v>0</v>
      </c>
      <c r="H68" s="24" t="n">
        <v>500.99</v>
      </c>
      <c r="I68" s="24" t="n">
        <v>2003.96</v>
      </c>
      <c r="J68" s="25" t="n">
        <f aca="false">SUM(G68:I68)</f>
        <v>2504.95</v>
      </c>
      <c r="K68" s="26"/>
      <c r="L68" s="26"/>
      <c r="M68" s="26"/>
      <c r="N68" s="26"/>
      <c r="O68" s="26"/>
      <c r="P68" s="26"/>
      <c r="Q68" s="26"/>
      <c r="R68" s="28"/>
      <c r="S68" s="28"/>
      <c r="T68" s="28"/>
      <c r="U68" s="28"/>
      <c r="V68" s="28"/>
      <c r="W68" s="28"/>
      <c r="X68" s="28"/>
      <c r="Y68" s="28"/>
      <c r="Z68" s="28"/>
      <c r="AA68" s="10"/>
      <c r="AB68" s="10"/>
      <c r="AC68" s="10"/>
      <c r="AD68" s="10"/>
    </row>
    <row r="69" customFormat="false" ht="14.25" hidden="false" customHeight="true" outlineLevel="0" collapsed="false">
      <c r="A69" s="20" t="s">
        <v>161</v>
      </c>
      <c r="B69" s="21" t="s">
        <v>61</v>
      </c>
      <c r="C69" s="21" t="s">
        <v>17</v>
      </c>
      <c r="D69" s="21" t="s">
        <v>18</v>
      </c>
      <c r="E69" s="22" t="n">
        <v>1</v>
      </c>
      <c r="F69" s="20" t="s">
        <v>162</v>
      </c>
      <c r="G69" s="23" t="n">
        <v>0</v>
      </c>
      <c r="H69" s="24" t="n">
        <v>500.99</v>
      </c>
      <c r="I69" s="24" t="n">
        <v>2003.96</v>
      </c>
      <c r="J69" s="25" t="n">
        <f aca="false">SUM(G69:I69)</f>
        <v>2504.95</v>
      </c>
      <c r="K69" s="26"/>
      <c r="L69" s="26"/>
      <c r="M69" s="26"/>
      <c r="N69" s="26"/>
      <c r="O69" s="26"/>
      <c r="P69" s="26"/>
      <c r="Q69" s="26"/>
      <c r="R69" s="28"/>
      <c r="S69" s="28"/>
      <c r="T69" s="28"/>
      <c r="U69" s="28"/>
      <c r="V69" s="28"/>
      <c r="W69" s="28"/>
      <c r="X69" s="28"/>
      <c r="Y69" s="28"/>
      <c r="Z69" s="28"/>
      <c r="AA69" s="10"/>
      <c r="AB69" s="10"/>
      <c r="AC69" s="10"/>
      <c r="AD69" s="10"/>
    </row>
    <row r="70" customFormat="false" ht="14.25" hidden="false" customHeight="true" outlineLevel="0" collapsed="false">
      <c r="A70" s="20" t="s">
        <v>159</v>
      </c>
      <c r="B70" s="21" t="s">
        <v>61</v>
      </c>
      <c r="C70" s="21" t="s">
        <v>17</v>
      </c>
      <c r="D70" s="21" t="s">
        <v>18</v>
      </c>
      <c r="E70" s="22" t="n">
        <v>1</v>
      </c>
      <c r="F70" s="20" t="s">
        <v>163</v>
      </c>
      <c r="G70" s="23" t="n">
        <v>0</v>
      </c>
      <c r="H70" s="24" t="n">
        <v>500.99</v>
      </c>
      <c r="I70" s="24" t="n">
        <v>2003.96</v>
      </c>
      <c r="J70" s="25" t="n">
        <f aca="false">SUM(G70:I70)</f>
        <v>2504.95</v>
      </c>
      <c r="K70" s="26"/>
      <c r="L70" s="26"/>
      <c r="M70" s="26"/>
      <c r="N70" s="26"/>
      <c r="O70" s="26"/>
      <c r="P70" s="26"/>
      <c r="Q70" s="26"/>
      <c r="R70" s="28"/>
      <c r="S70" s="28"/>
      <c r="T70" s="28"/>
      <c r="U70" s="28"/>
      <c r="V70" s="28"/>
      <c r="W70" s="28"/>
      <c r="X70" s="28"/>
      <c r="Y70" s="28"/>
      <c r="Z70" s="28"/>
      <c r="AA70" s="10"/>
      <c r="AB70" s="10"/>
      <c r="AC70" s="10"/>
      <c r="AD70" s="10"/>
    </row>
    <row r="71" customFormat="false" ht="14.25" hidden="false" customHeight="true" outlineLevel="0" collapsed="false">
      <c r="A71" s="20" t="s">
        <v>164</v>
      </c>
      <c r="B71" s="21" t="s">
        <v>61</v>
      </c>
      <c r="C71" s="21" t="s">
        <v>17</v>
      </c>
      <c r="D71" s="21" t="s">
        <v>18</v>
      </c>
      <c r="E71" s="22" t="n">
        <v>1</v>
      </c>
      <c r="F71" s="20" t="s">
        <v>165</v>
      </c>
      <c r="G71" s="23" t="n">
        <v>0</v>
      </c>
      <c r="H71" s="24" t="n">
        <v>500.99</v>
      </c>
      <c r="I71" s="24" t="n">
        <v>2003.96</v>
      </c>
      <c r="J71" s="25" t="n">
        <f aca="false">SUM(G71:I71)</f>
        <v>2504.95</v>
      </c>
      <c r="K71" s="26"/>
      <c r="L71" s="26"/>
      <c r="M71" s="26"/>
      <c r="N71" s="26"/>
      <c r="O71" s="26"/>
      <c r="P71" s="26"/>
      <c r="Q71" s="26"/>
      <c r="R71" s="28"/>
      <c r="S71" s="28"/>
      <c r="T71" s="28"/>
      <c r="U71" s="28"/>
      <c r="V71" s="28"/>
      <c r="W71" s="28"/>
      <c r="X71" s="28"/>
      <c r="Y71" s="28"/>
      <c r="Z71" s="28"/>
      <c r="AA71" s="10"/>
      <c r="AB71" s="10"/>
      <c r="AC71" s="10"/>
      <c r="AD71" s="10"/>
    </row>
    <row r="72" customFormat="false" ht="14.25" hidden="false" customHeight="true" outlineLevel="0" collapsed="false">
      <c r="A72" s="81" t="s">
        <v>370</v>
      </c>
      <c r="B72" s="82" t="s">
        <v>61</v>
      </c>
      <c r="C72" s="82" t="s">
        <v>17</v>
      </c>
      <c r="D72" s="82" t="s">
        <v>91</v>
      </c>
      <c r="E72" s="83" t="n">
        <v>1</v>
      </c>
      <c r="F72" s="81"/>
      <c r="G72" s="84" t="n">
        <v>0</v>
      </c>
      <c r="H72" s="85" t="n">
        <v>500.99</v>
      </c>
      <c r="I72" s="85" t="n">
        <v>2003.96</v>
      </c>
      <c r="J72" s="85" t="n">
        <f aca="false">SUM(G72:I72)</f>
        <v>2504.95</v>
      </c>
      <c r="K72" s="26"/>
      <c r="L72" s="26"/>
      <c r="M72" s="26"/>
      <c r="N72" s="26"/>
      <c r="O72" s="26"/>
      <c r="P72" s="26"/>
      <c r="Q72" s="26"/>
      <c r="R72" s="28"/>
      <c r="S72" s="28"/>
      <c r="T72" s="28"/>
      <c r="U72" s="28"/>
      <c r="V72" s="28"/>
      <c r="W72" s="28"/>
      <c r="X72" s="28"/>
      <c r="Y72" s="28"/>
      <c r="Z72" s="28"/>
      <c r="AA72" s="10"/>
      <c r="AB72" s="10"/>
      <c r="AC72" s="10"/>
      <c r="AD72" s="10"/>
    </row>
    <row r="73" customFormat="false" ht="14.25" hidden="false" customHeight="true" outlineLevel="0" collapsed="false">
      <c r="A73" s="20" t="s">
        <v>157</v>
      </c>
      <c r="B73" s="21" t="s">
        <v>61</v>
      </c>
      <c r="C73" s="21" t="s">
        <v>17</v>
      </c>
      <c r="D73" s="21" t="s">
        <v>18</v>
      </c>
      <c r="E73" s="22" t="n">
        <v>1</v>
      </c>
      <c r="F73" s="20" t="s">
        <v>167</v>
      </c>
      <c r="G73" s="23" t="n">
        <v>0</v>
      </c>
      <c r="H73" s="24" t="n">
        <v>500.99</v>
      </c>
      <c r="I73" s="24" t="n">
        <v>2003.96</v>
      </c>
      <c r="J73" s="25" t="n">
        <f aca="false">SUM(G73:I73)</f>
        <v>2504.95</v>
      </c>
      <c r="K73" s="26"/>
      <c r="L73" s="26"/>
      <c r="M73" s="26"/>
      <c r="N73" s="26"/>
      <c r="O73" s="26"/>
      <c r="P73" s="26"/>
      <c r="Q73" s="26"/>
      <c r="R73" s="28"/>
      <c r="S73" s="28"/>
      <c r="T73" s="28"/>
      <c r="U73" s="28"/>
      <c r="V73" s="28"/>
      <c r="W73" s="28"/>
      <c r="X73" s="28"/>
      <c r="Y73" s="28"/>
      <c r="Z73" s="28"/>
      <c r="AA73" s="10"/>
      <c r="AB73" s="10"/>
      <c r="AC73" s="10"/>
      <c r="AD73" s="10"/>
    </row>
    <row r="74" customFormat="false" ht="14.25" hidden="false" customHeight="true" outlineLevel="0" collapsed="false">
      <c r="A74" s="20" t="s">
        <v>157</v>
      </c>
      <c r="B74" s="21" t="s">
        <v>61</v>
      </c>
      <c r="C74" s="21" t="s">
        <v>17</v>
      </c>
      <c r="D74" s="21" t="s">
        <v>18</v>
      </c>
      <c r="E74" s="22" t="n">
        <v>1</v>
      </c>
      <c r="F74" s="20" t="s">
        <v>168</v>
      </c>
      <c r="G74" s="23" t="n">
        <v>0</v>
      </c>
      <c r="H74" s="24" t="n">
        <v>500.99</v>
      </c>
      <c r="I74" s="24" t="n">
        <v>2003.96</v>
      </c>
      <c r="J74" s="25" t="n">
        <f aca="false">SUM(G74:I74)</f>
        <v>2504.95</v>
      </c>
      <c r="K74" s="26"/>
      <c r="L74" s="26"/>
      <c r="M74" s="26"/>
      <c r="N74" s="26"/>
      <c r="O74" s="26"/>
      <c r="P74" s="26"/>
      <c r="Q74" s="26"/>
      <c r="R74" s="28"/>
      <c r="S74" s="28"/>
      <c r="T74" s="28"/>
      <c r="U74" s="28"/>
      <c r="V74" s="28"/>
      <c r="W74" s="28"/>
      <c r="X74" s="28"/>
      <c r="Y74" s="28"/>
      <c r="Z74" s="28"/>
      <c r="AA74" s="10"/>
      <c r="AB74" s="10"/>
      <c r="AC74" s="10"/>
      <c r="AD74" s="10"/>
    </row>
    <row r="75" customFormat="false" ht="14.25" hidden="false" customHeight="true" outlineLevel="0" collapsed="false">
      <c r="A75" s="81" t="s">
        <v>60</v>
      </c>
      <c r="B75" s="82" t="s">
        <v>61</v>
      </c>
      <c r="C75" s="82" t="s">
        <v>17</v>
      </c>
      <c r="D75" s="82" t="s">
        <v>91</v>
      </c>
      <c r="E75" s="83" t="n">
        <v>1</v>
      </c>
      <c r="F75" s="110"/>
      <c r="G75" s="84" t="n">
        <v>0</v>
      </c>
      <c r="H75" s="85" t="n">
        <v>500.99</v>
      </c>
      <c r="I75" s="85" t="n">
        <v>2004.96</v>
      </c>
      <c r="J75" s="85" t="n">
        <f aca="false">SUM(G75:I75)</f>
        <v>2505.95</v>
      </c>
      <c r="K75" s="26"/>
      <c r="L75" s="26"/>
      <c r="M75" s="26"/>
      <c r="N75" s="26"/>
      <c r="O75" s="26"/>
      <c r="P75" s="26"/>
      <c r="Q75" s="26"/>
      <c r="R75" s="28"/>
      <c r="S75" s="28"/>
      <c r="T75" s="28"/>
      <c r="U75" s="28"/>
      <c r="V75" s="28"/>
      <c r="W75" s="28"/>
      <c r="X75" s="28"/>
      <c r="Y75" s="28"/>
      <c r="Z75" s="28"/>
      <c r="AA75" s="10"/>
      <c r="AB75" s="10"/>
      <c r="AC75" s="10"/>
      <c r="AD75" s="10"/>
    </row>
    <row r="76" customFormat="false" ht="14.25" hidden="false" customHeight="true" outlineLevel="0" collapsed="false">
      <c r="A76" s="20" t="s">
        <v>102</v>
      </c>
      <c r="B76" s="21" t="s">
        <v>65</v>
      </c>
      <c r="C76" s="21" t="s">
        <v>17</v>
      </c>
      <c r="D76" s="21" t="s">
        <v>18</v>
      </c>
      <c r="E76" s="87" t="n">
        <v>1</v>
      </c>
      <c r="F76" s="20" t="s">
        <v>171</v>
      </c>
      <c r="G76" s="23" t="n">
        <v>0</v>
      </c>
      <c r="H76" s="24" t="n">
        <v>269.76</v>
      </c>
      <c r="I76" s="24" t="n">
        <v>1079.06</v>
      </c>
      <c r="J76" s="25" t="n">
        <f aca="false">SUM(G76:I76)</f>
        <v>1348.82</v>
      </c>
      <c r="K76" s="26"/>
      <c r="L76" s="26"/>
      <c r="M76" s="26"/>
      <c r="N76" s="26"/>
      <c r="O76" s="26"/>
      <c r="P76" s="26"/>
      <c r="Q76" s="26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</row>
    <row r="77" customFormat="false" ht="14.25" hidden="false" customHeight="true" outlineLevel="0" collapsed="false">
      <c r="A77" s="20" t="s">
        <v>177</v>
      </c>
      <c r="B77" s="37" t="s">
        <v>65</v>
      </c>
      <c r="C77" s="37" t="s">
        <v>17</v>
      </c>
      <c r="D77" s="37" t="s">
        <v>18</v>
      </c>
      <c r="E77" s="87" t="n">
        <v>1</v>
      </c>
      <c r="F77" s="20" t="s">
        <v>154</v>
      </c>
      <c r="G77" s="39" t="n">
        <v>0</v>
      </c>
      <c r="H77" s="40" t="n">
        <v>269.76</v>
      </c>
      <c r="I77" s="40" t="n">
        <v>1079.06</v>
      </c>
      <c r="J77" s="41" t="n">
        <f aca="false">SUM(G77:I77)</f>
        <v>1348.82</v>
      </c>
      <c r="K77" s="26"/>
      <c r="L77" s="26"/>
      <c r="M77" s="26"/>
      <c r="N77" s="26"/>
      <c r="O77" s="26"/>
      <c r="P77" s="26"/>
      <c r="Q77" s="26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</row>
    <row r="78" customFormat="false" ht="14.25" hidden="false" customHeight="true" outlineLevel="0" collapsed="false">
      <c r="A78" s="20" t="s">
        <v>177</v>
      </c>
      <c r="B78" s="21" t="s">
        <v>65</v>
      </c>
      <c r="C78" s="21" t="s">
        <v>17</v>
      </c>
      <c r="D78" s="21" t="s">
        <v>18</v>
      </c>
      <c r="E78" s="22" t="n">
        <v>1</v>
      </c>
      <c r="F78" s="20" t="s">
        <v>362</v>
      </c>
      <c r="G78" s="23" t="n">
        <v>0</v>
      </c>
      <c r="H78" s="24" t="n">
        <v>269.76</v>
      </c>
      <c r="I78" s="24" t="n">
        <v>1079.06</v>
      </c>
      <c r="J78" s="25" t="n">
        <f aca="false">SUM(G78:I78)</f>
        <v>1348.82</v>
      </c>
      <c r="K78" s="26"/>
      <c r="L78" s="26"/>
      <c r="M78" s="26"/>
      <c r="N78" s="26"/>
      <c r="O78" s="26"/>
      <c r="P78" s="26"/>
      <c r="Q78" s="26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</row>
    <row r="79" customFormat="false" ht="14.25" hidden="false" customHeight="true" outlineLevel="0" collapsed="false">
      <c r="A79" s="20" t="s">
        <v>102</v>
      </c>
      <c r="B79" s="21" t="s">
        <v>65</v>
      </c>
      <c r="C79" s="21" t="s">
        <v>17</v>
      </c>
      <c r="D79" s="21" t="s">
        <v>18</v>
      </c>
      <c r="E79" s="22" t="n">
        <v>1</v>
      </c>
      <c r="F79" s="20" t="s">
        <v>371</v>
      </c>
      <c r="G79" s="23" t="n">
        <v>0</v>
      </c>
      <c r="H79" s="24" t="n">
        <v>269.76</v>
      </c>
      <c r="I79" s="24" t="n">
        <v>1079.06</v>
      </c>
      <c r="J79" s="25" t="n">
        <f aca="false">SUM(G79:I79)</f>
        <v>1348.82</v>
      </c>
      <c r="K79" s="26"/>
      <c r="L79" s="26"/>
      <c r="M79" s="26"/>
      <c r="N79" s="26"/>
      <c r="O79" s="26"/>
      <c r="P79" s="26"/>
      <c r="Q79" s="26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</row>
    <row r="80" customFormat="false" ht="14.25" hidden="false" customHeight="true" outlineLevel="0" collapsed="false">
      <c r="A80" s="20" t="s">
        <v>177</v>
      </c>
      <c r="B80" s="37" t="s">
        <v>65</v>
      </c>
      <c r="C80" s="37" t="s">
        <v>17</v>
      </c>
      <c r="D80" s="37" t="s">
        <v>18</v>
      </c>
      <c r="E80" s="87" t="n">
        <v>1</v>
      </c>
      <c r="F80" s="20" t="s">
        <v>178</v>
      </c>
      <c r="G80" s="39" t="n">
        <v>0</v>
      </c>
      <c r="H80" s="40" t="n">
        <v>269.76</v>
      </c>
      <c r="I80" s="40" t="n">
        <v>1079.06</v>
      </c>
      <c r="J80" s="108" t="n">
        <f aca="false">SUM(G80:I80)</f>
        <v>1348.82</v>
      </c>
      <c r="K80" s="26"/>
      <c r="L80" s="26"/>
      <c r="M80" s="26"/>
      <c r="N80" s="26"/>
      <c r="O80" s="26"/>
      <c r="P80" s="26"/>
      <c r="Q80" s="26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</row>
    <row r="81" customFormat="false" ht="14.25" hidden="false" customHeight="true" outlineLevel="0" collapsed="false">
      <c r="A81" s="20" t="s">
        <v>177</v>
      </c>
      <c r="B81" s="37" t="s">
        <v>65</v>
      </c>
      <c r="C81" s="37" t="s">
        <v>17</v>
      </c>
      <c r="D81" s="37" t="s">
        <v>18</v>
      </c>
      <c r="E81" s="87" t="n">
        <v>1</v>
      </c>
      <c r="F81" s="20" t="s">
        <v>179</v>
      </c>
      <c r="G81" s="39" t="n">
        <v>0</v>
      </c>
      <c r="H81" s="40" t="n">
        <v>269.76</v>
      </c>
      <c r="I81" s="40" t="n">
        <v>1079.06</v>
      </c>
      <c r="J81" s="108" t="n">
        <f aca="false">SUM(G81:I81)</f>
        <v>1348.82</v>
      </c>
      <c r="K81" s="26"/>
      <c r="L81" s="26"/>
      <c r="M81" s="26"/>
      <c r="N81" s="26"/>
      <c r="O81" s="26"/>
      <c r="P81" s="26"/>
      <c r="Q81" s="26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</row>
    <row r="82" customFormat="false" ht="14.25" hidden="false" customHeight="true" outlineLevel="0" collapsed="false">
      <c r="A82" s="20" t="s">
        <v>177</v>
      </c>
      <c r="B82" s="37" t="s">
        <v>65</v>
      </c>
      <c r="C82" s="37" t="s">
        <v>17</v>
      </c>
      <c r="D82" s="37" t="s">
        <v>18</v>
      </c>
      <c r="E82" s="87" t="n">
        <v>1</v>
      </c>
      <c r="F82" s="20" t="s">
        <v>181</v>
      </c>
      <c r="G82" s="39" t="n">
        <v>0</v>
      </c>
      <c r="H82" s="40" t="n">
        <v>269.76</v>
      </c>
      <c r="I82" s="40" t="n">
        <v>1079.06</v>
      </c>
      <c r="J82" s="108" t="n">
        <f aca="false">SUM(G82:I82)</f>
        <v>1348.82</v>
      </c>
      <c r="K82" s="26"/>
      <c r="L82" s="26"/>
      <c r="M82" s="26"/>
      <c r="N82" s="26"/>
      <c r="O82" s="26"/>
      <c r="P82" s="26"/>
      <c r="Q82" s="26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</row>
    <row r="83" customFormat="false" ht="14.25" hidden="false" customHeight="true" outlineLevel="0" collapsed="false">
      <c r="A83" s="81" t="s">
        <v>64</v>
      </c>
      <c r="B83" s="82" t="s">
        <v>65</v>
      </c>
      <c r="C83" s="82" t="s">
        <v>17</v>
      </c>
      <c r="D83" s="82" t="s">
        <v>91</v>
      </c>
      <c r="E83" s="83" t="n">
        <v>1</v>
      </c>
      <c r="F83" s="81"/>
      <c r="G83" s="84" t="n">
        <v>0</v>
      </c>
      <c r="H83" s="40" t="n">
        <v>269.76</v>
      </c>
      <c r="I83" s="40" t="n">
        <v>1079.06</v>
      </c>
      <c r="J83" s="108" t="n">
        <f aca="false">SUM(G83:I83)</f>
        <v>1348.82</v>
      </c>
      <c r="K83" s="26"/>
      <c r="L83" s="26"/>
      <c r="M83" s="26"/>
      <c r="N83" s="26"/>
      <c r="O83" s="26"/>
      <c r="P83" s="26"/>
      <c r="Q83" s="26"/>
      <c r="R83" s="28"/>
      <c r="S83" s="28"/>
      <c r="T83" s="28"/>
      <c r="U83" s="28"/>
      <c r="V83" s="28"/>
      <c r="W83" s="28"/>
      <c r="X83" s="28"/>
      <c r="Y83" s="28"/>
      <c r="Z83" s="28"/>
      <c r="AA83" s="10"/>
      <c r="AB83" s="10"/>
      <c r="AC83" s="10"/>
      <c r="AD83" s="10"/>
    </row>
    <row r="84" customFormat="false" ht="14.25" hidden="false" customHeight="true" outlineLevel="0" collapsed="false">
      <c r="A84" s="81" t="s">
        <v>64</v>
      </c>
      <c r="B84" s="82" t="s">
        <v>65</v>
      </c>
      <c r="C84" s="82" t="s">
        <v>17</v>
      </c>
      <c r="D84" s="82" t="s">
        <v>91</v>
      </c>
      <c r="E84" s="83" t="n">
        <v>1</v>
      </c>
      <c r="F84" s="81"/>
      <c r="G84" s="84" t="n">
        <v>0</v>
      </c>
      <c r="H84" s="40" t="n">
        <v>269.76</v>
      </c>
      <c r="I84" s="40" t="n">
        <v>1079.06</v>
      </c>
      <c r="J84" s="108" t="n">
        <f aca="false">SUM(G84:I84)</f>
        <v>1348.82</v>
      </c>
      <c r="K84" s="26"/>
      <c r="L84" s="26"/>
      <c r="M84" s="26"/>
      <c r="N84" s="26"/>
      <c r="O84" s="26"/>
      <c r="P84" s="26"/>
      <c r="Q84" s="26"/>
      <c r="R84" s="28"/>
      <c r="S84" s="28"/>
      <c r="T84" s="28"/>
      <c r="U84" s="28"/>
      <c r="V84" s="28"/>
      <c r="W84" s="28"/>
      <c r="X84" s="28"/>
      <c r="Y84" s="28"/>
      <c r="Z84" s="28"/>
      <c r="AA84" s="10"/>
      <c r="AB84" s="10"/>
      <c r="AC84" s="10"/>
      <c r="AD84" s="10"/>
    </row>
    <row r="85" customFormat="false" ht="14.25" hidden="false" customHeight="true" outlineLevel="0" collapsed="false">
      <c r="A85" s="81" t="s">
        <v>64</v>
      </c>
      <c r="B85" s="82" t="s">
        <v>65</v>
      </c>
      <c r="C85" s="82" t="s">
        <v>17</v>
      </c>
      <c r="D85" s="82" t="s">
        <v>91</v>
      </c>
      <c r="E85" s="83" t="n">
        <v>1</v>
      </c>
      <c r="F85" s="81"/>
      <c r="G85" s="84" t="n">
        <v>0</v>
      </c>
      <c r="H85" s="40" t="n">
        <v>269.76</v>
      </c>
      <c r="I85" s="40" t="n">
        <v>1079.06</v>
      </c>
      <c r="J85" s="108" t="n">
        <f aca="false">SUM(G85:I85)</f>
        <v>1348.82</v>
      </c>
      <c r="K85" s="26"/>
      <c r="L85" s="26"/>
      <c r="M85" s="26"/>
      <c r="N85" s="26"/>
      <c r="O85" s="26"/>
      <c r="P85" s="26"/>
      <c r="Q85" s="26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</row>
    <row r="86" customFormat="false" ht="14.25" hidden="false" customHeight="true" outlineLevel="0" collapsed="false">
      <c r="A86" s="81" t="s">
        <v>64</v>
      </c>
      <c r="B86" s="82" t="s">
        <v>65</v>
      </c>
      <c r="C86" s="82" t="s">
        <v>17</v>
      </c>
      <c r="D86" s="82" t="s">
        <v>91</v>
      </c>
      <c r="E86" s="83" t="n">
        <v>1</v>
      </c>
      <c r="F86" s="81"/>
      <c r="G86" s="84" t="n">
        <v>0</v>
      </c>
      <c r="H86" s="40" t="n">
        <v>269.76</v>
      </c>
      <c r="I86" s="40" t="n">
        <v>1079.06</v>
      </c>
      <c r="J86" s="108" t="n">
        <f aca="false">SUM(G86:I86)</f>
        <v>1348.82</v>
      </c>
      <c r="K86" s="26"/>
      <c r="L86" s="26"/>
      <c r="M86" s="26"/>
      <c r="N86" s="26"/>
      <c r="O86" s="26"/>
      <c r="P86" s="26"/>
      <c r="Q86" s="26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</row>
    <row r="87" customFormat="false" ht="14.25" hidden="false" customHeight="true" outlineLevel="0" collapsed="false">
      <c r="A87" s="48" t="s">
        <v>195</v>
      </c>
      <c r="B87" s="48" t="s">
        <v>196</v>
      </c>
      <c r="C87" s="49" t="s">
        <v>197</v>
      </c>
      <c r="D87" s="49" t="s">
        <v>198</v>
      </c>
      <c r="E87" s="50" t="s">
        <v>199</v>
      </c>
      <c r="F87" s="51"/>
      <c r="G87" s="50" t="s">
        <v>200</v>
      </c>
      <c r="H87" s="50" t="s">
        <v>201</v>
      </c>
      <c r="I87" s="50" t="s">
        <v>202</v>
      </c>
      <c r="J87" s="50" t="s">
        <v>203</v>
      </c>
      <c r="K87" s="26"/>
      <c r="L87" s="26"/>
      <c r="M87" s="26"/>
      <c r="N87" s="26"/>
      <c r="O87" s="26"/>
      <c r="P87" s="26"/>
      <c r="Q87" s="26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</row>
    <row r="88" customFormat="false" ht="14.25" hidden="false" customHeight="true" outlineLevel="0" collapsed="false">
      <c r="A88" s="52" t="s">
        <v>204</v>
      </c>
      <c r="B88" s="53" t="s">
        <v>16</v>
      </c>
      <c r="C88" s="54" t="n">
        <f aca="false">SUMIFS($E$7:$E$86,$B$7:$B$86,"DAS",$D$7:$D$86,"&lt;&gt;VAGO")</f>
        <v>3</v>
      </c>
      <c r="D88" s="54" t="n">
        <f aca="false">SUMIFS($E$7:$E$86,$B$7:$B$86,"DAS",$D$7:$D$86,"VAGO")</f>
        <v>1</v>
      </c>
      <c r="E88" s="54" t="n">
        <f aca="false">C88+D88</f>
        <v>4</v>
      </c>
      <c r="F88" s="55"/>
      <c r="G88" s="25" t="n">
        <f aca="false">SUMIF($B$7:$B$86,"DAS",$G$7:$G$86)</f>
        <v>0</v>
      </c>
      <c r="H88" s="25" t="n">
        <f aca="false">SUMIF($B$7:$B$86,"DAS",$H$7:$H$86)</f>
        <v>6542.4</v>
      </c>
      <c r="I88" s="25" t="n">
        <f aca="false">SUMIF($B$7:$B$86,"DAS",$I$7:$I$86)</f>
        <v>38233.6</v>
      </c>
      <c r="J88" s="25" t="n">
        <f aca="false">SUMIF($B$7:$B$86,"DAS",$J$7:$J$86)</f>
        <v>44776</v>
      </c>
      <c r="K88" s="56"/>
      <c r="L88" s="56"/>
      <c r="M88" s="56"/>
      <c r="N88" s="56"/>
      <c r="O88" s="56"/>
      <c r="P88" s="56"/>
      <c r="Q88" s="56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</row>
    <row r="89" customFormat="false" ht="14.25" hidden="false" customHeight="true" outlineLevel="0" collapsed="false">
      <c r="A89" s="52" t="s">
        <v>205</v>
      </c>
      <c r="B89" s="53" t="s">
        <v>206</v>
      </c>
      <c r="C89" s="54" t="n">
        <f aca="false">SUMIFS($E$7:$E$86,$B$7:$B$86,"DAS-1",$D$7:$D$86,"&lt;&gt;VAGO")</f>
        <v>0</v>
      </c>
      <c r="D89" s="54" t="n">
        <f aca="false">SUMIFS($E$7:$E$86,$B$7:$B$86,"DAS-1",$D$7:$D$86,"VAGO")</f>
        <v>0</v>
      </c>
      <c r="E89" s="54" t="n">
        <f aca="false">C89+D89</f>
        <v>0</v>
      </c>
      <c r="F89" s="57"/>
      <c r="G89" s="25" t="n">
        <f aca="false">SUMIF($B$7:$B$86,"DAS-1",$G$7:$G$86)</f>
        <v>0</v>
      </c>
      <c r="H89" s="25" t="n">
        <f aca="false">SUMIF($B$7:$B$86,"DAS-1",$H$7:$H$86)</f>
        <v>0</v>
      </c>
      <c r="I89" s="25" t="n">
        <f aca="false">SUMIF($B$7:$B$86,"DAS-1",$I$7:$I$86)</f>
        <v>0</v>
      </c>
      <c r="J89" s="25" t="n">
        <f aca="false">SUMIF($B$7:$B$86,"DAS-1",$J$7:$J$86)</f>
        <v>0</v>
      </c>
      <c r="K89" s="56"/>
      <c r="L89" s="56"/>
      <c r="M89" s="56"/>
      <c r="N89" s="56"/>
      <c r="O89" s="56"/>
      <c r="P89" s="56"/>
      <c r="Q89" s="56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</row>
    <row r="90" customFormat="false" ht="14.25" hidden="false" customHeight="true" outlineLevel="0" collapsed="false">
      <c r="A90" s="52" t="s">
        <v>207</v>
      </c>
      <c r="B90" s="53" t="s">
        <v>34</v>
      </c>
      <c r="C90" s="54" t="n">
        <f aca="false">SUMIFS($E$7:$E$86,$B$7:$B$86,"DAS-2",$D$7:$D$86,"&lt;&gt;VAGO")</f>
        <v>6</v>
      </c>
      <c r="D90" s="54" t="n">
        <f aca="false">SUMIFS($E$7:$E$86,$B$7:$B$86,"DAS-2",$D$7:$D$86,"VAGO")</f>
        <v>0</v>
      </c>
      <c r="E90" s="54" t="n">
        <f aca="false">C90+D90</f>
        <v>6</v>
      </c>
      <c r="F90" s="57"/>
      <c r="G90" s="25" t="n">
        <f aca="false">SUMIF($B$7:$B$86,"DAS-2",$G$7:$G$86)</f>
        <v>0</v>
      </c>
      <c r="H90" s="25" t="n">
        <f aca="false">SUMIF($B$7:$B$86,"DAS-2",$H$7:$H$86)</f>
        <v>8478.25</v>
      </c>
      <c r="I90" s="25" t="n">
        <f aca="false">SUMIF($B$7:$B$86,"DAS-2",$I$7:$I$86)</f>
        <v>40695.72</v>
      </c>
      <c r="J90" s="25" t="n">
        <f aca="false">SUMIF($B$7:$B$86,"DAS-2",$J$7:$J$86)</f>
        <v>49173.97</v>
      </c>
      <c r="K90" s="56"/>
      <c r="L90" s="56"/>
      <c r="M90" s="56"/>
      <c r="N90" s="56"/>
      <c r="O90" s="56"/>
      <c r="P90" s="56"/>
      <c r="Q90" s="56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</row>
    <row r="91" customFormat="false" ht="14.25" hidden="false" customHeight="true" outlineLevel="0" collapsed="false">
      <c r="A91" s="52" t="s">
        <v>208</v>
      </c>
      <c r="B91" s="53" t="s">
        <v>209</v>
      </c>
      <c r="C91" s="54" t="n">
        <f aca="false">SUMIFS($E$7:$E$86,$B$7:$B$86,"DAS-3",$D$7:$D$86,"&lt;&gt;VAGO")</f>
        <v>0</v>
      </c>
      <c r="D91" s="54" t="n">
        <f aca="false">SUMIFS($E$7:$E$86,$B$7:$B$86,"DAS-3",$D$7:$D$86,"VAGO")</f>
        <v>0</v>
      </c>
      <c r="E91" s="54" t="n">
        <f aca="false">C91+D91</f>
        <v>0</v>
      </c>
      <c r="F91" s="57"/>
      <c r="G91" s="25" t="n">
        <f aca="false">SUMIF($B$7:$B$86,"DAS-3",$G$7:$G$86)</f>
        <v>0</v>
      </c>
      <c r="H91" s="25" t="n">
        <f aca="false">SUMIF($B$7:$B$86,"DAS-3",$H$7:$H$86)</f>
        <v>0</v>
      </c>
      <c r="I91" s="25" t="n">
        <f aca="false">SUMIF($B$7:$B$86,"DAS-3",$I$7:$I$86)</f>
        <v>0</v>
      </c>
      <c r="J91" s="25" t="n">
        <f aca="false">SUMIF($B$7:$B$86,"DAS-3",$J$7:$J$86)</f>
        <v>0</v>
      </c>
      <c r="K91" s="56"/>
      <c r="L91" s="56"/>
      <c r="M91" s="56"/>
      <c r="N91" s="56"/>
      <c r="O91" s="56"/>
      <c r="P91" s="56"/>
      <c r="Q91" s="56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</row>
    <row r="92" customFormat="false" ht="14.25" hidden="false" customHeight="true" outlineLevel="0" collapsed="false">
      <c r="A92" s="58" t="s">
        <v>210</v>
      </c>
      <c r="B92" s="53" t="s">
        <v>45</v>
      </c>
      <c r="C92" s="54" t="n">
        <f aca="false">SUMIFS($E$7:$E$86,$B$7:$B$86,"DAS-4",$D$7:$D$86,"&lt;&gt;VAGO")</f>
        <v>10</v>
      </c>
      <c r="D92" s="54" t="n">
        <f aca="false">SUMIFS($E$7:$E$86,$B$7:$B$86,"DAS-4",$D$7:$D$86,"VAGO")</f>
        <v>1</v>
      </c>
      <c r="E92" s="54" t="n">
        <f aca="false">C92+D92</f>
        <v>11</v>
      </c>
      <c r="F92" s="59"/>
      <c r="G92" s="25" t="n">
        <f aca="false">SUMIF($B$7:$B$86,"DAS-4",$G$7:$G$86)</f>
        <v>0</v>
      </c>
      <c r="H92" s="25" t="n">
        <f aca="false">SUMIF($B$7:$B$86,"DAS-4",$H$7:$H$86)</f>
        <v>9171.96</v>
      </c>
      <c r="I92" s="25" t="n">
        <f aca="false">SUMIF($B$7:$B$86,"DAS-4",$I$7:$I$86)</f>
        <v>57652.21</v>
      </c>
      <c r="J92" s="25" t="n">
        <f aca="false">SUMIF($B$7:$B$86,"DAS-4",$J$7:$J$86)</f>
        <v>66824.17</v>
      </c>
      <c r="K92" s="56"/>
      <c r="L92" s="56"/>
      <c r="M92" s="56"/>
      <c r="N92" s="56"/>
      <c r="O92" s="56"/>
      <c r="P92" s="56"/>
      <c r="Q92" s="56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</row>
    <row r="93" customFormat="false" ht="14.25" hidden="false" customHeight="true" outlineLevel="0" collapsed="false">
      <c r="A93" s="58" t="s">
        <v>211</v>
      </c>
      <c r="B93" s="53" t="s">
        <v>49</v>
      </c>
      <c r="C93" s="54" t="n">
        <f aca="false">SUMIFS($E$7:$E$86,$B$7:$B$86,"DAS-5",$D$7:$D$86,"&lt;&gt;VAGO")</f>
        <v>5</v>
      </c>
      <c r="D93" s="54" t="n">
        <f aca="false">SUMIFS($E$7:$E$86,$B$7:$B$86,"DAS-5",$D$7:$D$86,"VAGO")</f>
        <v>0</v>
      </c>
      <c r="E93" s="54" t="n">
        <f aca="false">C93+D93</f>
        <v>5</v>
      </c>
      <c r="F93" s="59"/>
      <c r="G93" s="25" t="n">
        <f aca="false">SUMIF($B$7:$B$86,"DAS-5",$G$7:$G$86)</f>
        <v>0</v>
      </c>
      <c r="H93" s="25" t="n">
        <f aca="false">SUMIF($B$7:$B$86,"DAS-5",$H$7:$H$86)</f>
        <v>5395.26</v>
      </c>
      <c r="I93" s="25" t="n">
        <f aca="false">SUMIF($B$7:$B$86,"DAS-5",$I$7:$I$86)</f>
        <v>21581.05</v>
      </c>
      <c r="J93" s="25" t="n">
        <f aca="false">SUMIF($B$7:$B$86,"DAS-5",$J$7:$J$86)</f>
        <v>26976.31</v>
      </c>
      <c r="K93" s="56"/>
      <c r="L93" s="56"/>
      <c r="M93" s="56"/>
      <c r="N93" s="56"/>
      <c r="O93" s="56"/>
      <c r="P93" s="56"/>
      <c r="Q93" s="56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</row>
    <row r="94" customFormat="false" ht="14.25" hidden="false" customHeight="true" outlineLevel="0" collapsed="false">
      <c r="A94" s="58" t="s">
        <v>212</v>
      </c>
      <c r="B94" s="53" t="s">
        <v>53</v>
      </c>
      <c r="C94" s="54" t="n">
        <f aca="false">SUMIFS($E$7:$E$86,$B$7:$B$86,"CAA-1",$D$7:$D$86,"&lt;&gt;VAGO")</f>
        <v>21</v>
      </c>
      <c r="D94" s="54" t="n">
        <f aca="false">SUMIFS($E$7:$E$86,$B$7:$B$86,"CAA-1",$D$7:$D$86,"VAGO")</f>
        <v>1</v>
      </c>
      <c r="E94" s="54" t="n">
        <f aca="false">C94+D94</f>
        <v>22</v>
      </c>
      <c r="F94" s="59"/>
      <c r="G94" s="25" t="n">
        <f aca="false">SUMIF($B$7:$B$86,"CAA-1",$G$7:$G$86)</f>
        <v>0</v>
      </c>
      <c r="H94" s="25" t="n">
        <f aca="false">SUMIF($B$7:$B$86,"CAA-1",$H$7:$H$86)</f>
        <v>20602.12</v>
      </c>
      <c r="I94" s="25" t="n">
        <f aca="false">SUMIF($B$7:$B$86,"CAA-1",$I$7:$I$86)</f>
        <v>82408.7</v>
      </c>
      <c r="J94" s="25" t="n">
        <f aca="false">SUMIF($B$7:$B$86,"CAA-1",$J$7:$J$86)</f>
        <v>103010.82</v>
      </c>
      <c r="K94" s="56"/>
      <c r="L94" s="56"/>
      <c r="M94" s="56"/>
      <c r="N94" s="56"/>
      <c r="O94" s="56"/>
      <c r="P94" s="56"/>
      <c r="Q94" s="56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</row>
    <row r="95" customFormat="false" ht="14.25" hidden="false" customHeight="true" outlineLevel="0" collapsed="false">
      <c r="A95" s="58" t="s">
        <v>213</v>
      </c>
      <c r="B95" s="53" t="s">
        <v>57</v>
      </c>
      <c r="C95" s="54" t="n">
        <f aca="false">SUMIFS($E$7:$E$86,$B$7:$B$86,"CAA-2",$D$7:$D$86,"&lt;&gt;VAGO")</f>
        <v>10</v>
      </c>
      <c r="D95" s="54" t="n">
        <f aca="false">SUMIFS($E$7:$E$86,$B$7:$B$86,"CAA-2",$D$7:$D$86,"VAGO")</f>
        <v>0</v>
      </c>
      <c r="E95" s="54" t="n">
        <f aca="false">C95+D95</f>
        <v>10</v>
      </c>
      <c r="F95" s="59"/>
      <c r="G95" s="25" t="n">
        <f aca="false">SUMIF($B$7:$B$86,"CAA-2",$G$7:$G$86)</f>
        <v>0</v>
      </c>
      <c r="H95" s="25" t="n">
        <f aca="false">SUMIF($B$7:$B$86,"CAA-2",$H$7:$H$86)</f>
        <v>6936.75</v>
      </c>
      <c r="I95" s="25" t="n">
        <f aca="false">SUMIF($B$7:$B$86,"CAA-2",$I$7:$I$86)</f>
        <v>30830.1</v>
      </c>
      <c r="J95" s="25" t="n">
        <f aca="false">SUMIF($B$7:$B$86,"CAA-2",$J$7:$J$86)</f>
        <v>37766.85</v>
      </c>
      <c r="K95" s="56"/>
      <c r="L95" s="56"/>
      <c r="M95" s="56"/>
      <c r="N95" s="56"/>
      <c r="O95" s="56"/>
      <c r="P95" s="56"/>
      <c r="Q95" s="56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</row>
    <row r="96" customFormat="false" ht="14.25" hidden="false" customHeight="true" outlineLevel="0" collapsed="false">
      <c r="A96" s="58" t="s">
        <v>214</v>
      </c>
      <c r="B96" s="53" t="s">
        <v>61</v>
      </c>
      <c r="C96" s="54" t="n">
        <f aca="false">SUMIFS($E$7:$E$86,$B$7:$B$86,"CAA-3",$D$7:$D$86,"&lt;&gt;VAGO")</f>
        <v>9</v>
      </c>
      <c r="D96" s="54" t="n">
        <f aca="false">SUMIFS($E$7:$E$86,$B$7:$B$86,"CAA-3",$D$7:$D$86,"VAGO")</f>
        <v>2</v>
      </c>
      <c r="E96" s="54" t="n">
        <f aca="false">C96+D96</f>
        <v>11</v>
      </c>
      <c r="F96" s="57"/>
      <c r="G96" s="25" t="n">
        <f aca="false">SUMIF($B$7:$B$86,"CAA-3",$G$7:$G$86)</f>
        <v>0</v>
      </c>
      <c r="H96" s="25" t="n">
        <f aca="false">SUMIF($B$7:$B$86,"CAA-3",$H$7:$H$86)</f>
        <v>5510.89</v>
      </c>
      <c r="I96" s="25" t="n">
        <f aca="false">SUMIF($B$7:$B$86,"CAA-3",$I$7:$I$86)</f>
        <v>22044.56</v>
      </c>
      <c r="J96" s="25" t="n">
        <f aca="false">SUMIF($B$7:$B$86,"CAA-3",$J$7:$J$86)</f>
        <v>27555.45</v>
      </c>
      <c r="K96" s="56"/>
      <c r="L96" s="56"/>
      <c r="M96" s="56"/>
      <c r="N96" s="56"/>
      <c r="O96" s="56"/>
      <c r="P96" s="56"/>
      <c r="Q96" s="56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</row>
    <row r="97" customFormat="false" ht="14.25" hidden="false" customHeight="true" outlineLevel="0" collapsed="false">
      <c r="A97" s="58" t="s">
        <v>215</v>
      </c>
      <c r="B97" s="53" t="s">
        <v>216</v>
      </c>
      <c r="C97" s="54" t="n">
        <f aca="false">SUMIFS($E$7:$E$86,$B$7:$B$86,"CAA-4",$D$7:$D$86,"&lt;&gt;VAGO")</f>
        <v>0</v>
      </c>
      <c r="D97" s="54" t="n">
        <f aca="false">SUMIFS($E$7:$E$86,$B$7:$B$86,"CAA-4",$D$7:$D$86,"VAGO")</f>
        <v>0</v>
      </c>
      <c r="E97" s="54" t="n">
        <f aca="false">C97+D97</f>
        <v>0</v>
      </c>
      <c r="F97" s="57"/>
      <c r="G97" s="25" t="n">
        <f aca="false">SUMIF($B$7:$B$86,"CAA-4",$G$7:$G$86)</f>
        <v>0</v>
      </c>
      <c r="H97" s="25" t="n">
        <f aca="false">SUMIF($B$7:$B$86,"CAA-4",$H$7:$H$86)</f>
        <v>0</v>
      </c>
      <c r="I97" s="25" t="n">
        <f aca="false">SUMIF($B$7:$B$86,"CAA-4",$I$7:$I$86)</f>
        <v>0</v>
      </c>
      <c r="J97" s="25" t="n">
        <f aca="false">SUMIF($B$7:$B$86,"CAA-4",$J$7:$J$86)</f>
        <v>0</v>
      </c>
      <c r="K97" s="56"/>
      <c r="L97" s="56"/>
      <c r="M97" s="56"/>
      <c r="N97" s="56"/>
      <c r="O97" s="56"/>
      <c r="P97" s="56"/>
      <c r="Q97" s="56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</row>
    <row r="98" customFormat="false" ht="14.25" hidden="false" customHeight="true" outlineLevel="0" collapsed="false">
      <c r="A98" s="58" t="s">
        <v>217</v>
      </c>
      <c r="B98" s="53" t="s">
        <v>65</v>
      </c>
      <c r="C98" s="54" t="n">
        <f aca="false">SUMIFS($E$7:$E$86,$B$7:$B$86,"CAA-5",$D$7:$D$86,"&lt;&gt;VAGO")</f>
        <v>7</v>
      </c>
      <c r="D98" s="54" t="n">
        <f aca="false">SUMIFS($E$7:$E$86,$B$7:$B$86,"CAA-5",$D$7:$D$86,"VAGO")</f>
        <v>4</v>
      </c>
      <c r="E98" s="54" t="n">
        <f aca="false">C98+D98</f>
        <v>11</v>
      </c>
      <c r="F98" s="57"/>
      <c r="G98" s="25" t="n">
        <f aca="false">SUMIF($B$7:$B$86,"CAA-5",$G$7:$G$86)</f>
        <v>0</v>
      </c>
      <c r="H98" s="25" t="n">
        <f aca="false">SUMIF($B$7:$B$86,"CAA-5",$H$7:$H$86)</f>
        <v>2967.36</v>
      </c>
      <c r="I98" s="25" t="n">
        <f aca="false">SUMIF($B$7:$B$86,"CAA-5",$I$7:$I$86)</f>
        <v>11869.66</v>
      </c>
      <c r="J98" s="25" t="n">
        <f aca="false">SUMIF($B$7:$B$86,"CAA-5",$J$7:$J$86)</f>
        <v>14837.02</v>
      </c>
      <c r="K98" s="56"/>
      <c r="L98" s="56"/>
      <c r="M98" s="56"/>
      <c r="N98" s="56"/>
      <c r="O98" s="56"/>
      <c r="P98" s="56"/>
      <c r="Q98" s="56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</row>
    <row r="99" customFormat="false" ht="14.25" hidden="false" customHeight="true" outlineLevel="0" collapsed="false">
      <c r="A99" s="60" t="s">
        <v>218</v>
      </c>
      <c r="B99" s="61"/>
      <c r="C99" s="50" t="n">
        <f aca="false">SUM(C88:C98)</f>
        <v>71</v>
      </c>
      <c r="D99" s="50" t="n">
        <f aca="false">SUM(D88:D98)</f>
        <v>9</v>
      </c>
      <c r="E99" s="50" t="n">
        <f aca="false">SUM(E88:E98)</f>
        <v>80</v>
      </c>
      <c r="F99" s="61"/>
      <c r="G99" s="62" t="n">
        <f aca="false">SUM(G88:G98)</f>
        <v>0</v>
      </c>
      <c r="H99" s="62" t="n">
        <f aca="false">SUM(H88:H98)</f>
        <v>65604.99</v>
      </c>
      <c r="I99" s="62" t="n">
        <f aca="false">SUM(I88:I98)</f>
        <v>305315.6</v>
      </c>
      <c r="J99" s="62" t="n">
        <f aca="false">SUM(J88:J98)</f>
        <v>370920.59</v>
      </c>
      <c r="K99" s="56"/>
      <c r="L99" s="56"/>
      <c r="M99" s="56"/>
      <c r="N99" s="56"/>
      <c r="O99" s="56"/>
      <c r="P99" s="56"/>
      <c r="Q99" s="56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</row>
    <row r="100" customFormat="false" ht="45.75" hidden="false" customHeight="true" outlineLevel="0" collapsed="false">
      <c r="A100" s="56"/>
      <c r="B100" s="56"/>
      <c r="C100" s="56"/>
      <c r="D100" s="56"/>
      <c r="E100" s="56"/>
      <c r="F100" s="56"/>
      <c r="G100" s="56"/>
      <c r="H100" s="26"/>
      <c r="I100" s="26"/>
      <c r="J100" s="63"/>
      <c r="K100" s="56"/>
      <c r="L100" s="56"/>
      <c r="M100" s="56"/>
      <c r="N100" s="56"/>
      <c r="O100" s="56"/>
      <c r="P100" s="56"/>
      <c r="Q100" s="56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</row>
    <row r="101" customFormat="false" ht="15" hidden="false" customHeight="true" outlineLevel="0" collapsed="false">
      <c r="A101" s="11" t="s">
        <v>219</v>
      </c>
      <c r="B101" s="11"/>
      <c r="C101" s="11"/>
      <c r="D101" s="11"/>
      <c r="E101" s="11"/>
      <c r="F101" s="11"/>
      <c r="G101" s="11"/>
      <c r="H101" s="11"/>
      <c r="I101" s="11"/>
      <c r="J101" s="56"/>
      <c r="K101" s="12"/>
      <c r="L101" s="56"/>
      <c r="M101" s="56"/>
      <c r="N101" s="56"/>
      <c r="O101" s="56"/>
      <c r="P101" s="56"/>
      <c r="Q101" s="56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</row>
    <row r="102" customFormat="false" ht="14.25" hidden="false" customHeight="true" outlineLevel="0" collapsed="false">
      <c r="A102" s="11" t="s">
        <v>220</v>
      </c>
      <c r="B102" s="11" t="s">
        <v>221</v>
      </c>
      <c r="C102" s="11" t="s">
        <v>222</v>
      </c>
      <c r="D102" s="11" t="s">
        <v>223</v>
      </c>
      <c r="E102" s="11" t="s">
        <v>224</v>
      </c>
      <c r="F102" s="11" t="s">
        <v>225</v>
      </c>
      <c r="G102" s="11" t="s">
        <v>226</v>
      </c>
      <c r="H102" s="11" t="s">
        <v>227</v>
      </c>
      <c r="I102" s="11" t="s">
        <v>228</v>
      </c>
      <c r="J102" s="64"/>
      <c r="K102" s="12"/>
      <c r="L102" s="64"/>
      <c r="M102" s="64"/>
      <c r="N102" s="64"/>
      <c r="O102" s="64"/>
      <c r="P102" s="64"/>
      <c r="Q102" s="64"/>
      <c r="R102" s="19"/>
      <c r="S102" s="19"/>
      <c r="T102" s="19"/>
      <c r="U102" s="19"/>
      <c r="V102" s="19"/>
      <c r="W102" s="19"/>
      <c r="X102" s="19"/>
      <c r="Y102" s="19"/>
      <c r="Z102" s="19"/>
      <c r="AA102" s="19"/>
      <c r="AB102" s="19"/>
      <c r="AC102" s="19"/>
      <c r="AD102" s="19"/>
    </row>
    <row r="103" customFormat="false" ht="14.25" hidden="false" customHeight="true" outlineLevel="0" collapsed="false">
      <c r="A103" s="65"/>
      <c r="B103" s="37"/>
      <c r="C103" s="21"/>
      <c r="D103" s="21"/>
      <c r="E103" s="53" t="n">
        <v>0</v>
      </c>
      <c r="F103" s="66"/>
      <c r="G103" s="24" t="n">
        <v>0</v>
      </c>
      <c r="H103" s="24" t="n">
        <v>0</v>
      </c>
      <c r="I103" s="25" t="n">
        <f aca="false">SUM(G103:H103)</f>
        <v>0</v>
      </c>
      <c r="J103" s="56"/>
      <c r="K103" s="26"/>
      <c r="L103" s="26"/>
      <c r="M103" s="26"/>
      <c r="N103" s="26"/>
      <c r="O103" s="26"/>
      <c r="P103" s="26"/>
      <c r="Q103" s="26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</row>
    <row r="104" customFormat="false" ht="14.25" hidden="false" customHeight="true" outlineLevel="0" collapsed="false">
      <c r="A104" s="65"/>
      <c r="B104" s="37"/>
      <c r="C104" s="21"/>
      <c r="D104" s="21"/>
      <c r="E104" s="53" t="n">
        <v>0</v>
      </c>
      <c r="F104" s="66"/>
      <c r="G104" s="24" t="n">
        <v>0</v>
      </c>
      <c r="H104" s="24" t="n">
        <v>0</v>
      </c>
      <c r="I104" s="25" t="n">
        <f aca="false">SUM(G104:H104)</f>
        <v>0</v>
      </c>
      <c r="J104" s="56"/>
      <c r="K104" s="26"/>
      <c r="L104" s="26"/>
      <c r="M104" s="26"/>
      <c r="N104" s="26"/>
      <c r="O104" s="26"/>
      <c r="P104" s="26"/>
      <c r="Q104" s="26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</row>
    <row r="105" customFormat="false" ht="14.25" hidden="false" customHeight="true" outlineLevel="0" collapsed="false">
      <c r="A105" s="65"/>
      <c r="B105" s="37"/>
      <c r="C105" s="21"/>
      <c r="D105" s="21"/>
      <c r="E105" s="53" t="n">
        <v>0</v>
      </c>
      <c r="F105" s="65"/>
      <c r="G105" s="24" t="n">
        <v>0</v>
      </c>
      <c r="H105" s="24" t="n">
        <v>0</v>
      </c>
      <c r="I105" s="25" t="n">
        <f aca="false">SUM(G105:H105)</f>
        <v>0</v>
      </c>
      <c r="J105" s="56"/>
      <c r="K105" s="26"/>
      <c r="L105" s="26"/>
      <c r="M105" s="26"/>
      <c r="N105" s="26"/>
      <c r="O105" s="26"/>
      <c r="P105" s="26"/>
      <c r="Q105" s="26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</row>
    <row r="106" customFormat="false" ht="14.25" hidden="false" customHeight="true" outlineLevel="0" collapsed="false">
      <c r="A106" s="65"/>
      <c r="B106" s="37"/>
      <c r="C106" s="21"/>
      <c r="D106" s="21"/>
      <c r="E106" s="53" t="n">
        <v>0</v>
      </c>
      <c r="F106" s="65"/>
      <c r="G106" s="24" t="n">
        <v>0</v>
      </c>
      <c r="H106" s="24" t="n">
        <v>0</v>
      </c>
      <c r="I106" s="25" t="n">
        <f aca="false">SUM(G106:H106)</f>
        <v>0</v>
      </c>
      <c r="J106" s="56"/>
      <c r="K106" s="26"/>
      <c r="L106" s="26"/>
      <c r="M106" s="26"/>
      <c r="N106" s="26"/>
      <c r="O106" s="26"/>
      <c r="P106" s="26"/>
      <c r="Q106" s="26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</row>
    <row r="107" customFormat="false" ht="14.25" hidden="false" customHeight="true" outlineLevel="0" collapsed="false">
      <c r="A107" s="65"/>
      <c r="B107" s="37"/>
      <c r="C107" s="21"/>
      <c r="D107" s="21"/>
      <c r="E107" s="53" t="n">
        <v>0</v>
      </c>
      <c r="F107" s="65"/>
      <c r="G107" s="24" t="n">
        <v>0</v>
      </c>
      <c r="H107" s="24" t="n">
        <v>0</v>
      </c>
      <c r="I107" s="25" t="n">
        <f aca="false">SUM(G107:H107)</f>
        <v>0</v>
      </c>
      <c r="J107" s="56"/>
      <c r="K107" s="26"/>
      <c r="L107" s="26"/>
      <c r="M107" s="26"/>
      <c r="N107" s="26"/>
      <c r="O107" s="26"/>
      <c r="P107" s="26"/>
      <c r="Q107" s="26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</row>
    <row r="108" customFormat="false" ht="14.25" hidden="false" customHeight="true" outlineLevel="0" collapsed="false">
      <c r="A108" s="65"/>
      <c r="B108" s="37"/>
      <c r="C108" s="21"/>
      <c r="D108" s="21"/>
      <c r="E108" s="53" t="n">
        <v>0</v>
      </c>
      <c r="F108" s="65"/>
      <c r="G108" s="24" t="n">
        <v>0</v>
      </c>
      <c r="H108" s="24" t="n">
        <v>0</v>
      </c>
      <c r="I108" s="25" t="n">
        <f aca="false">SUM(G108:H108)</f>
        <v>0</v>
      </c>
      <c r="J108" s="56"/>
      <c r="K108" s="26"/>
      <c r="L108" s="26"/>
      <c r="M108" s="26"/>
      <c r="N108" s="26"/>
      <c r="O108" s="26"/>
      <c r="P108" s="26"/>
      <c r="Q108" s="26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</row>
    <row r="109" customFormat="false" ht="14.25" hidden="false" customHeight="true" outlineLevel="0" collapsed="false">
      <c r="A109" s="65"/>
      <c r="B109" s="37"/>
      <c r="C109" s="21"/>
      <c r="D109" s="21"/>
      <c r="E109" s="53" t="n">
        <v>0</v>
      </c>
      <c r="F109" s="65"/>
      <c r="G109" s="24" t="n">
        <v>0</v>
      </c>
      <c r="H109" s="24" t="n">
        <v>0</v>
      </c>
      <c r="I109" s="25" t="n">
        <f aca="false">SUM(G109:H109)</f>
        <v>0</v>
      </c>
      <c r="J109" s="56"/>
      <c r="K109" s="26"/>
      <c r="L109" s="26"/>
      <c r="M109" s="26"/>
      <c r="N109" s="26"/>
      <c r="O109" s="26"/>
      <c r="P109" s="26"/>
      <c r="Q109" s="26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</row>
    <row r="110" customFormat="false" ht="14.25" hidden="false" customHeight="true" outlineLevel="0" collapsed="false">
      <c r="A110" s="65"/>
      <c r="B110" s="37"/>
      <c r="C110" s="21"/>
      <c r="D110" s="21"/>
      <c r="E110" s="53" t="n">
        <v>0</v>
      </c>
      <c r="F110" s="65"/>
      <c r="G110" s="24" t="n">
        <v>0</v>
      </c>
      <c r="H110" s="24" t="n">
        <v>0</v>
      </c>
      <c r="I110" s="25" t="n">
        <f aca="false">SUM(G110:H110)</f>
        <v>0</v>
      </c>
      <c r="J110" s="56"/>
      <c r="K110" s="26"/>
      <c r="L110" s="26"/>
      <c r="M110" s="26"/>
      <c r="N110" s="26"/>
      <c r="O110" s="26"/>
      <c r="P110" s="26"/>
      <c r="Q110" s="26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</row>
    <row r="111" customFormat="false" ht="14.25" hidden="false" customHeight="true" outlineLevel="0" collapsed="false">
      <c r="A111" s="65"/>
      <c r="B111" s="37"/>
      <c r="C111" s="21"/>
      <c r="D111" s="21"/>
      <c r="E111" s="53" t="n">
        <v>0</v>
      </c>
      <c r="F111" s="65"/>
      <c r="G111" s="24" t="n">
        <v>0</v>
      </c>
      <c r="H111" s="24" t="n">
        <v>0</v>
      </c>
      <c r="I111" s="25" t="n">
        <f aca="false">SUM(G111:H111)</f>
        <v>0</v>
      </c>
      <c r="J111" s="56"/>
      <c r="K111" s="26"/>
      <c r="L111" s="26"/>
      <c r="M111" s="26"/>
      <c r="N111" s="26"/>
      <c r="O111" s="26"/>
      <c r="P111" s="26"/>
      <c r="Q111" s="26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</row>
    <row r="112" customFormat="false" ht="14.25" hidden="false" customHeight="true" outlineLevel="0" collapsed="false">
      <c r="A112" s="65"/>
      <c r="B112" s="37"/>
      <c r="C112" s="21"/>
      <c r="D112" s="21"/>
      <c r="E112" s="53" t="n">
        <v>0</v>
      </c>
      <c r="F112" s="65"/>
      <c r="G112" s="24" t="n">
        <v>0</v>
      </c>
      <c r="H112" s="24" t="n">
        <v>0</v>
      </c>
      <c r="I112" s="25" t="n">
        <f aca="false">SUM(G112:H112)</f>
        <v>0</v>
      </c>
      <c r="J112" s="56"/>
      <c r="K112" s="26"/>
      <c r="L112" s="26"/>
      <c r="M112" s="26"/>
      <c r="N112" s="26"/>
      <c r="O112" s="26"/>
      <c r="P112" s="26"/>
      <c r="Q112" s="26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</row>
    <row r="113" customFormat="false" ht="14.25" hidden="false" customHeight="true" outlineLevel="0" collapsed="false">
      <c r="A113" s="60" t="s">
        <v>229</v>
      </c>
      <c r="B113" s="60" t="s">
        <v>230</v>
      </c>
      <c r="C113" s="50" t="s">
        <v>231</v>
      </c>
      <c r="D113" s="50" t="s">
        <v>232</v>
      </c>
      <c r="E113" s="50" t="s">
        <v>233</v>
      </c>
      <c r="F113" s="67"/>
      <c r="G113" s="50" t="s">
        <v>234</v>
      </c>
      <c r="H113" s="50" t="s">
        <v>235</v>
      </c>
      <c r="I113" s="50" t="s">
        <v>236</v>
      </c>
      <c r="J113" s="56"/>
      <c r="K113" s="12"/>
      <c r="L113" s="12"/>
      <c r="M113" s="12"/>
      <c r="N113" s="12"/>
      <c r="O113" s="12"/>
      <c r="P113" s="12"/>
      <c r="Q113" s="12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</row>
    <row r="114" customFormat="false" ht="14.25" hidden="false" customHeight="true" outlineLevel="0" collapsed="false">
      <c r="A114" s="52" t="s">
        <v>237</v>
      </c>
      <c r="B114" s="68" t="s">
        <v>238</v>
      </c>
      <c r="C114" s="54" t="n">
        <f aca="false">SUMIFS($E$103:$E$112,$B$103:$B$112,"FDA",$D$103:$D$112,"&lt;&gt;VAGO")</f>
        <v>0</v>
      </c>
      <c r="D114" s="54" t="n">
        <f aca="false">SUMIFS($E$103:$E$112,$B$103:$B$112,"FDA",$D$103:$D$112,"VAGO")</f>
        <v>0</v>
      </c>
      <c r="E114" s="54" t="n">
        <f aca="false">C114+D114</f>
        <v>0</v>
      </c>
      <c r="F114" s="55"/>
      <c r="G114" s="25" t="n">
        <f aca="false">SUMIF($B$103:$B$112,"FDA",$G$103:$G$112)</f>
        <v>0</v>
      </c>
      <c r="H114" s="25" t="n">
        <f aca="false">SUMIF($B$103:$B$112,"FDA",$H$103:$H$112)</f>
        <v>0</v>
      </c>
      <c r="I114" s="25" t="n">
        <f aca="false">SUMIF($B$103:$B$112,"FDA",$I$103:$I$112)</f>
        <v>0</v>
      </c>
      <c r="J114" s="26"/>
      <c r="K114" s="12"/>
      <c r="L114" s="26"/>
      <c r="M114" s="26"/>
      <c r="N114" s="26"/>
      <c r="O114" s="26"/>
      <c r="P114" s="26"/>
      <c r="Q114" s="26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</row>
    <row r="115" customFormat="false" ht="14.25" hidden="false" customHeight="true" outlineLevel="0" collapsed="false">
      <c r="A115" s="52" t="s">
        <v>239</v>
      </c>
      <c r="B115" s="68" t="s">
        <v>240</v>
      </c>
      <c r="C115" s="54" t="n">
        <f aca="false">SUMIFS($E$103:$E$112,$B$103:$B$112,"FDA-1",$D$103:$D$112,"&lt;&gt;VAGO")</f>
        <v>0</v>
      </c>
      <c r="D115" s="54" t="n">
        <f aca="false">SUMIFS($E$103:$E$112,$B$103:$B$112,"FDA-1",$D$103:$D$112,"VAGO")</f>
        <v>0</v>
      </c>
      <c r="E115" s="54" t="n">
        <f aca="false">C115+D115</f>
        <v>0</v>
      </c>
      <c r="F115" s="55"/>
      <c r="G115" s="25" t="n">
        <f aca="false">SUMIF($B$103:$B$112,"FDA-1",$G$103:$G$112)</f>
        <v>0</v>
      </c>
      <c r="H115" s="25" t="n">
        <f aca="false">SUMIF($B$103:$B$112,"FDA-1",$H$103:$H$112)</f>
        <v>0</v>
      </c>
      <c r="I115" s="25" t="n">
        <f aca="false">SUMIF($B$103:$B$112,"FDA-1",$I$103:$I$112)</f>
        <v>0</v>
      </c>
      <c r="J115" s="26"/>
      <c r="K115" s="12"/>
      <c r="L115" s="26"/>
      <c r="M115" s="26"/>
      <c r="N115" s="26"/>
      <c r="O115" s="26"/>
      <c r="P115" s="26"/>
      <c r="Q115" s="26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</row>
    <row r="116" customFormat="false" ht="14.25" hidden="false" customHeight="true" outlineLevel="0" collapsed="false">
      <c r="A116" s="52" t="s">
        <v>241</v>
      </c>
      <c r="B116" s="68" t="s">
        <v>242</v>
      </c>
      <c r="C116" s="54" t="n">
        <f aca="false">SUMIFS($E$103:$E$112,$B$103:$B$112,"FDA-2",$D$103:$D$112,"&lt;&gt;VAGO")</f>
        <v>0</v>
      </c>
      <c r="D116" s="54" t="n">
        <f aca="false">SUMIFS($E$103:$E$112,$B$103:$B$112,"FDA-2",$D$103:$D$112,"VAGO")</f>
        <v>0</v>
      </c>
      <c r="E116" s="54" t="n">
        <f aca="false">C116+D116</f>
        <v>0</v>
      </c>
      <c r="F116" s="57"/>
      <c r="G116" s="25" t="n">
        <f aca="false">SUMIF($B$103:$B$112,"FDA-2",$G$103:$G$112)</f>
        <v>0</v>
      </c>
      <c r="H116" s="25" t="n">
        <f aca="false">SUMIF($B$103:$B$112,"FDA-2",$H$103:$H$112)</f>
        <v>0</v>
      </c>
      <c r="I116" s="25" t="n">
        <f aca="false">SUMIF($B$103:$B$112,"FDA-2",$I$103:$I$112)</f>
        <v>0</v>
      </c>
      <c r="J116" s="26"/>
      <c r="K116" s="12"/>
      <c r="L116" s="26"/>
      <c r="M116" s="26"/>
      <c r="N116" s="26"/>
      <c r="O116" s="26"/>
      <c r="P116" s="26"/>
      <c r="Q116" s="26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</row>
    <row r="117" customFormat="false" ht="14.25" hidden="false" customHeight="true" outlineLevel="0" collapsed="false">
      <c r="A117" s="52" t="s">
        <v>243</v>
      </c>
      <c r="B117" s="68" t="s">
        <v>244</v>
      </c>
      <c r="C117" s="54" t="n">
        <f aca="false">SUMIFS($E$103:$E$112,$B$103:$B$112,"FDA-3",$D$103:$D$112,"&lt;&gt;VAGO")</f>
        <v>0</v>
      </c>
      <c r="D117" s="54" t="n">
        <f aca="false">SUMIFS($E$103:$E$112,$B$103:$B$112,"FDA-3",$D$103:$D$112,"VAGO")</f>
        <v>0</v>
      </c>
      <c r="E117" s="54" t="n">
        <f aca="false">C117+D117</f>
        <v>0</v>
      </c>
      <c r="F117" s="59"/>
      <c r="G117" s="25" t="n">
        <f aca="false">SUMIF($B$103:$B$112,"FDA-3",$G$103:$G$112)</f>
        <v>0</v>
      </c>
      <c r="H117" s="25" t="n">
        <f aca="false">SUMIF($B$103:$B$112,"FDA-3",$H$103:$H$112)</f>
        <v>0</v>
      </c>
      <c r="I117" s="25" t="n">
        <f aca="false">SUMIF($B$103:$B$112,"FDA-3",$I$103:$I$112)</f>
        <v>0</v>
      </c>
      <c r="J117" s="26"/>
      <c r="K117" s="12"/>
      <c r="L117" s="26"/>
      <c r="M117" s="26"/>
      <c r="N117" s="26"/>
      <c r="O117" s="26"/>
      <c r="P117" s="26"/>
      <c r="Q117" s="26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</row>
    <row r="118" customFormat="false" ht="14.25" hidden="false" customHeight="true" outlineLevel="0" collapsed="false">
      <c r="A118" s="52" t="s">
        <v>245</v>
      </c>
      <c r="B118" s="68" t="s">
        <v>246</v>
      </c>
      <c r="C118" s="54" t="n">
        <f aca="false">SUMIFS($E$103:$E$112,$B$103:$B$112,"FDA-4",$D$103:$D$112,"&lt;&gt;VAGO")</f>
        <v>0</v>
      </c>
      <c r="D118" s="54" t="n">
        <f aca="false">SUMIFS($E$103:$E$112,$B$103:$B$112,"FDA-4",$D$103:$D$112,"VAGO")</f>
        <v>0</v>
      </c>
      <c r="E118" s="54" t="n">
        <f aca="false">C118+D118</f>
        <v>0</v>
      </c>
      <c r="F118" s="57"/>
      <c r="G118" s="25" t="n">
        <f aca="false">SUMIF($B$103:$B$112,"FDA-4",$G$103:$G$112)</f>
        <v>0</v>
      </c>
      <c r="H118" s="25" t="n">
        <f aca="false">SUMIF($B$103:$B$112,"FDA-4",$H$103:$H$112)</f>
        <v>0</v>
      </c>
      <c r="I118" s="25" t="n">
        <f aca="false">SUMIF($B$103:$B$112,"FDA-4",$I$103:$I$112)</f>
        <v>0</v>
      </c>
      <c r="J118" s="26"/>
      <c r="K118" s="12"/>
      <c r="L118" s="26"/>
      <c r="M118" s="26"/>
      <c r="N118" s="26"/>
      <c r="O118" s="26"/>
      <c r="P118" s="26"/>
      <c r="Q118" s="26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</row>
    <row r="119" customFormat="false" ht="14.25" hidden="false" customHeight="true" outlineLevel="0" collapsed="false">
      <c r="A119" s="60" t="s">
        <v>247</v>
      </c>
      <c r="B119" s="67"/>
      <c r="C119" s="50" t="n">
        <f aca="false">SUM(C115:C118)</f>
        <v>0</v>
      </c>
      <c r="D119" s="50" t="n">
        <f aca="false">SUM(D115:D118)</f>
        <v>0</v>
      </c>
      <c r="E119" s="50" t="n">
        <f aca="false">SUM(E115:E118)</f>
        <v>0</v>
      </c>
      <c r="F119" s="67"/>
      <c r="G119" s="69" t="n">
        <f aca="false">SUM(G114:G118)</f>
        <v>0</v>
      </c>
      <c r="H119" s="69" t="n">
        <f aca="false">SUM(H114:H118)</f>
        <v>0</v>
      </c>
      <c r="I119" s="69" t="n">
        <f aca="false">SUM(I114:I118)</f>
        <v>0</v>
      </c>
      <c r="J119" s="26"/>
      <c r="K119" s="12"/>
      <c r="L119" s="26"/>
      <c r="M119" s="26"/>
      <c r="N119" s="26"/>
      <c r="O119" s="26"/>
      <c r="P119" s="26"/>
      <c r="Q119" s="26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</row>
    <row r="120" customFormat="false" ht="45" hidden="false" customHeight="true" outlineLevel="0" collapsed="false">
      <c r="A120" s="63"/>
      <c r="B120" s="63"/>
      <c r="C120" s="63"/>
      <c r="D120" s="63"/>
      <c r="E120" s="63"/>
      <c r="F120" s="63"/>
      <c r="G120" s="63"/>
      <c r="H120" s="63"/>
      <c r="I120" s="12"/>
      <c r="J120" s="26"/>
      <c r="K120" s="12"/>
      <c r="L120" s="26"/>
      <c r="M120" s="26"/>
      <c r="N120" s="26"/>
      <c r="O120" s="26"/>
      <c r="P120" s="26"/>
      <c r="Q120" s="26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</row>
    <row r="121" customFormat="false" ht="15" hidden="false" customHeight="true" outlineLevel="0" collapsed="false">
      <c r="A121" s="11" t="s">
        <v>248</v>
      </c>
      <c r="B121" s="11"/>
      <c r="C121" s="11"/>
      <c r="D121" s="11"/>
      <c r="E121" s="11"/>
      <c r="F121" s="11"/>
      <c r="G121" s="11"/>
      <c r="H121" s="11"/>
      <c r="I121" s="11"/>
      <c r="J121" s="26"/>
      <c r="K121" s="12"/>
      <c r="L121" s="26"/>
      <c r="M121" s="26"/>
      <c r="N121" s="26"/>
      <c r="O121" s="26"/>
      <c r="P121" s="26"/>
      <c r="Q121" s="26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</row>
    <row r="122" customFormat="false" ht="14.25" hidden="false" customHeight="true" outlineLevel="0" collapsed="false">
      <c r="A122" s="70" t="s">
        <v>249</v>
      </c>
      <c r="B122" s="11" t="s">
        <v>250</v>
      </c>
      <c r="C122" s="11" t="s">
        <v>251</v>
      </c>
      <c r="D122" s="11" t="s">
        <v>252</v>
      </c>
      <c r="E122" s="11" t="s">
        <v>253</v>
      </c>
      <c r="F122" s="11" t="s">
        <v>254</v>
      </c>
      <c r="G122" s="11" t="s">
        <v>255</v>
      </c>
      <c r="H122" s="11" t="s">
        <v>256</v>
      </c>
      <c r="I122" s="11" t="s">
        <v>257</v>
      </c>
      <c r="J122" s="12"/>
      <c r="K122" s="12"/>
      <c r="L122" s="12"/>
      <c r="M122" s="12"/>
      <c r="N122" s="12"/>
      <c r="O122" s="12"/>
      <c r="P122" s="12"/>
      <c r="Q122" s="12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D122" s="19"/>
    </row>
    <row r="123" customFormat="false" ht="14.25" hidden="false" customHeight="true" outlineLevel="0" collapsed="false">
      <c r="A123" s="71"/>
      <c r="B123" s="72"/>
      <c r="C123" s="72"/>
      <c r="D123" s="21"/>
      <c r="E123" s="53" t="n">
        <v>0</v>
      </c>
      <c r="F123" s="71"/>
      <c r="G123" s="24" t="n">
        <v>0</v>
      </c>
      <c r="H123" s="24" t="n">
        <v>0</v>
      </c>
      <c r="I123" s="25" t="n">
        <f aca="false">SUM(G123:H123)</f>
        <v>0</v>
      </c>
      <c r="J123" s="26"/>
      <c r="K123" s="26"/>
      <c r="L123" s="26"/>
      <c r="M123" s="26"/>
      <c r="N123" s="26"/>
      <c r="O123" s="26"/>
      <c r="P123" s="26"/>
      <c r="Q123" s="26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</row>
    <row r="124" customFormat="false" ht="14.25" hidden="false" customHeight="true" outlineLevel="0" collapsed="false">
      <c r="A124" s="65"/>
      <c r="B124" s="72"/>
      <c r="C124" s="21"/>
      <c r="D124" s="21"/>
      <c r="E124" s="53" t="n">
        <v>0</v>
      </c>
      <c r="F124" s="65"/>
      <c r="G124" s="24" t="n">
        <v>0</v>
      </c>
      <c r="H124" s="24" t="n">
        <v>0</v>
      </c>
      <c r="I124" s="25" t="n">
        <f aca="false">SUM(G124:H124)</f>
        <v>0</v>
      </c>
      <c r="J124" s="26"/>
      <c r="K124" s="26"/>
      <c r="L124" s="26"/>
      <c r="M124" s="26"/>
      <c r="N124" s="26"/>
      <c r="O124" s="26"/>
      <c r="P124" s="26"/>
      <c r="Q124" s="26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</row>
    <row r="125" customFormat="false" ht="14.25" hidden="false" customHeight="true" outlineLevel="0" collapsed="false">
      <c r="A125" s="65"/>
      <c r="B125" s="72"/>
      <c r="C125" s="21"/>
      <c r="D125" s="21"/>
      <c r="E125" s="53" t="n">
        <v>0</v>
      </c>
      <c r="F125" s="66"/>
      <c r="G125" s="24" t="n">
        <v>0</v>
      </c>
      <c r="H125" s="24" t="n">
        <v>0</v>
      </c>
      <c r="I125" s="25" t="n">
        <f aca="false">SUM(G125:H125)</f>
        <v>0</v>
      </c>
      <c r="J125" s="26"/>
      <c r="K125" s="26"/>
      <c r="L125" s="26"/>
      <c r="M125" s="26"/>
      <c r="N125" s="26"/>
      <c r="O125" s="26"/>
      <c r="P125" s="26"/>
      <c r="Q125" s="26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</row>
    <row r="126" customFormat="false" ht="14.25" hidden="false" customHeight="true" outlineLevel="0" collapsed="false">
      <c r="A126" s="71"/>
      <c r="B126" s="72"/>
      <c r="C126" s="21"/>
      <c r="D126" s="21"/>
      <c r="E126" s="53" t="n">
        <v>0</v>
      </c>
      <c r="F126" s="65"/>
      <c r="G126" s="24" t="n">
        <v>0</v>
      </c>
      <c r="H126" s="24" t="n">
        <v>0</v>
      </c>
      <c r="I126" s="25" t="n">
        <f aca="false">SUM(G126:H126)</f>
        <v>0</v>
      </c>
      <c r="J126" s="26"/>
      <c r="K126" s="26"/>
      <c r="L126" s="26"/>
      <c r="M126" s="26"/>
      <c r="N126" s="26"/>
      <c r="O126" s="26"/>
      <c r="P126" s="26"/>
      <c r="Q126" s="26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</row>
    <row r="127" customFormat="false" ht="14.25" hidden="false" customHeight="true" outlineLevel="0" collapsed="false">
      <c r="A127" s="71"/>
      <c r="B127" s="72"/>
      <c r="C127" s="72"/>
      <c r="D127" s="21"/>
      <c r="E127" s="53" t="n">
        <v>0</v>
      </c>
      <c r="F127" s="71"/>
      <c r="G127" s="24" t="n">
        <v>0</v>
      </c>
      <c r="H127" s="24" t="n">
        <v>0</v>
      </c>
      <c r="I127" s="25" t="n">
        <f aca="false">SUM(G127:H127)</f>
        <v>0</v>
      </c>
      <c r="J127" s="26"/>
      <c r="K127" s="26"/>
      <c r="L127" s="26"/>
      <c r="M127" s="26"/>
      <c r="N127" s="26"/>
      <c r="O127" s="26"/>
      <c r="P127" s="26"/>
      <c r="Q127" s="26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</row>
    <row r="128" customFormat="false" ht="14.25" hidden="false" customHeight="true" outlineLevel="0" collapsed="false">
      <c r="A128" s="71"/>
      <c r="B128" s="72"/>
      <c r="C128" s="72"/>
      <c r="D128" s="21"/>
      <c r="E128" s="53" t="n">
        <v>0</v>
      </c>
      <c r="F128" s="71"/>
      <c r="G128" s="24" t="n">
        <v>0</v>
      </c>
      <c r="H128" s="24" t="n">
        <v>0</v>
      </c>
      <c r="I128" s="25" t="n">
        <f aca="false">SUM(G128:H128)</f>
        <v>0</v>
      </c>
      <c r="J128" s="26"/>
      <c r="K128" s="26"/>
      <c r="L128" s="26"/>
      <c r="M128" s="26"/>
      <c r="N128" s="26"/>
      <c r="O128" s="26"/>
      <c r="P128" s="26"/>
      <c r="Q128" s="26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</row>
    <row r="129" customFormat="false" ht="14.25" hidden="false" customHeight="true" outlineLevel="0" collapsed="false">
      <c r="A129" s="71"/>
      <c r="B129" s="72"/>
      <c r="C129" s="72"/>
      <c r="D129" s="21"/>
      <c r="E129" s="53" t="n">
        <v>0</v>
      </c>
      <c r="F129" s="71"/>
      <c r="G129" s="24" t="n">
        <v>0</v>
      </c>
      <c r="H129" s="24" t="n">
        <v>0</v>
      </c>
      <c r="I129" s="25" t="n">
        <f aca="false">SUM(G129:H129)</f>
        <v>0</v>
      </c>
      <c r="J129" s="26"/>
      <c r="K129" s="26"/>
      <c r="L129" s="26"/>
      <c r="M129" s="26"/>
      <c r="N129" s="26"/>
      <c r="O129" s="26"/>
      <c r="P129" s="26"/>
      <c r="Q129" s="26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</row>
    <row r="130" customFormat="false" ht="14.25" hidden="false" customHeight="true" outlineLevel="0" collapsed="false">
      <c r="A130" s="71"/>
      <c r="B130" s="72"/>
      <c r="C130" s="72"/>
      <c r="D130" s="21"/>
      <c r="E130" s="53" t="n">
        <v>0</v>
      </c>
      <c r="F130" s="71"/>
      <c r="G130" s="24" t="n">
        <v>0</v>
      </c>
      <c r="H130" s="24" t="n">
        <v>0</v>
      </c>
      <c r="I130" s="25" t="n">
        <f aca="false">SUM(G130:H130)</f>
        <v>0</v>
      </c>
      <c r="J130" s="26"/>
      <c r="K130" s="26"/>
      <c r="L130" s="26"/>
      <c r="M130" s="26"/>
      <c r="N130" s="26"/>
      <c r="O130" s="26"/>
      <c r="P130" s="26"/>
      <c r="Q130" s="26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</row>
    <row r="131" customFormat="false" ht="14.25" hidden="false" customHeight="true" outlineLevel="0" collapsed="false">
      <c r="A131" s="71"/>
      <c r="B131" s="72"/>
      <c r="C131" s="72"/>
      <c r="D131" s="21"/>
      <c r="E131" s="53" t="n">
        <v>0</v>
      </c>
      <c r="F131" s="71"/>
      <c r="G131" s="24" t="n">
        <v>0</v>
      </c>
      <c r="H131" s="24" t="n">
        <v>0</v>
      </c>
      <c r="I131" s="25" t="n">
        <f aca="false">SUM(G131:H131)</f>
        <v>0</v>
      </c>
      <c r="J131" s="26"/>
      <c r="K131" s="26"/>
      <c r="L131" s="26"/>
      <c r="M131" s="26"/>
      <c r="N131" s="26"/>
      <c r="O131" s="26"/>
      <c r="P131" s="26"/>
      <c r="Q131" s="26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</row>
    <row r="132" customFormat="false" ht="14.25" hidden="false" customHeight="true" outlineLevel="0" collapsed="false">
      <c r="A132" s="71"/>
      <c r="B132" s="72"/>
      <c r="C132" s="72"/>
      <c r="D132" s="21"/>
      <c r="E132" s="53" t="n">
        <v>0</v>
      </c>
      <c r="F132" s="71"/>
      <c r="G132" s="24" t="n">
        <v>0</v>
      </c>
      <c r="H132" s="24" t="n">
        <v>0</v>
      </c>
      <c r="I132" s="25" t="n">
        <f aca="false">SUM(G132:H132)</f>
        <v>0</v>
      </c>
      <c r="J132" s="26"/>
      <c r="K132" s="26"/>
      <c r="L132" s="26"/>
      <c r="M132" s="26"/>
      <c r="N132" s="26"/>
      <c r="O132" s="26"/>
      <c r="P132" s="26"/>
      <c r="Q132" s="26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</row>
    <row r="133" customFormat="false" ht="14.25" hidden="false" customHeight="true" outlineLevel="0" collapsed="false">
      <c r="A133" s="60" t="s">
        <v>258</v>
      </c>
      <c r="B133" s="60" t="s">
        <v>259</v>
      </c>
      <c r="C133" s="50" t="s">
        <v>260</v>
      </c>
      <c r="D133" s="50" t="s">
        <v>261</v>
      </c>
      <c r="E133" s="50" t="s">
        <v>262</v>
      </c>
      <c r="F133" s="67"/>
      <c r="G133" s="50" t="s">
        <v>263</v>
      </c>
      <c r="H133" s="50" t="s">
        <v>264</v>
      </c>
      <c r="I133" s="50" t="s">
        <v>265</v>
      </c>
      <c r="J133" s="26"/>
      <c r="K133" s="26"/>
      <c r="L133" s="26"/>
      <c r="M133" s="26"/>
      <c r="N133" s="26"/>
      <c r="O133" s="26"/>
      <c r="P133" s="26"/>
      <c r="Q133" s="26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</row>
    <row r="134" customFormat="false" ht="14.25" hidden="false" customHeight="true" outlineLevel="0" collapsed="false">
      <c r="A134" s="52" t="s">
        <v>266</v>
      </c>
      <c r="B134" s="68" t="s">
        <v>267</v>
      </c>
      <c r="C134" s="54" t="n">
        <f aca="false">SUMIFS($E$123:$E$132,$B$123:$B$132,"FGS-1",$D$123:$D$132,"&lt;&gt;VAGO")</f>
        <v>0</v>
      </c>
      <c r="D134" s="54" t="n">
        <f aca="false">SUMIFS($E$123:$E$132,$B$123:$B$132,"FGS-1",$D$123:$D$132,"VAGO")</f>
        <v>0</v>
      </c>
      <c r="E134" s="54" t="n">
        <f aca="false">C134+D134</f>
        <v>0</v>
      </c>
      <c r="F134" s="55"/>
      <c r="G134" s="25" t="n">
        <f aca="false">SUMIF($B$123:$B$132,"FGS-1",$G$123:$G$132)</f>
        <v>0</v>
      </c>
      <c r="H134" s="25" t="n">
        <f aca="false">SUMIF($B$123:$B$132,"FGS-1",$G$123:$G$132)</f>
        <v>0</v>
      </c>
      <c r="I134" s="25" t="n">
        <f aca="false">SUMIF($B$123:$B$132,"FGS-1",$G$123:$G$132)</f>
        <v>0</v>
      </c>
      <c r="J134" s="26"/>
      <c r="K134" s="26"/>
      <c r="L134" s="26"/>
      <c r="M134" s="26"/>
      <c r="N134" s="26"/>
      <c r="O134" s="26"/>
      <c r="P134" s="26"/>
      <c r="Q134" s="26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  <c r="AD134" s="19"/>
    </row>
    <row r="135" customFormat="false" ht="14.25" hidden="false" customHeight="true" outlineLevel="0" collapsed="false">
      <c r="A135" s="52" t="s">
        <v>268</v>
      </c>
      <c r="B135" s="68" t="s">
        <v>269</v>
      </c>
      <c r="C135" s="54" t="n">
        <f aca="false">SUMIFS($E$123:$E$132,$B$123:$B$132,"FGS-2",$D$123:$D$132,"&lt;&gt;VAGO")</f>
        <v>0</v>
      </c>
      <c r="D135" s="54" t="n">
        <f aca="false">SUMIFS($E$123:$E$132,$B$123:$B$132,"FGS-2",$D$123:$D$132,"VAGO")</f>
        <v>0</v>
      </c>
      <c r="E135" s="54" t="n">
        <f aca="false">C135+D135</f>
        <v>0</v>
      </c>
      <c r="F135" s="57"/>
      <c r="G135" s="25" t="n">
        <f aca="false">SUMIF($B$123:$B$132,"FGS-2",$G$123:$G$132)</f>
        <v>0</v>
      </c>
      <c r="H135" s="25" t="n">
        <f aca="false">SUMIF($B$123:$B$132,"FGS-2",$G$123:$G$132)</f>
        <v>0</v>
      </c>
      <c r="I135" s="25" t="n">
        <f aca="false">SUMIF($B$123:$B$132,"FGS-2",$G$123:$G$132)</f>
        <v>0</v>
      </c>
      <c r="J135" s="26"/>
      <c r="K135" s="26"/>
      <c r="L135" s="26"/>
      <c r="M135" s="26"/>
      <c r="N135" s="26"/>
      <c r="O135" s="26"/>
      <c r="P135" s="26"/>
      <c r="Q135" s="26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</row>
    <row r="136" customFormat="false" ht="14.25" hidden="false" customHeight="true" outlineLevel="0" collapsed="false">
      <c r="A136" s="52" t="s">
        <v>270</v>
      </c>
      <c r="B136" s="68" t="s">
        <v>271</v>
      </c>
      <c r="C136" s="54" t="n">
        <f aca="false">SUMIFS($E$123:$E$132,$B$123:$B$132,"FGS-3",$D$123:$D$132,"&lt;&gt;VAGO")</f>
        <v>0</v>
      </c>
      <c r="D136" s="54" t="n">
        <f aca="false">SUMIFS($E$123:$E$132,$B$123:$B$132,"FGS-3",$D$123:$D$132,"VAGO")</f>
        <v>0</v>
      </c>
      <c r="E136" s="54" t="n">
        <f aca="false">C136+D136</f>
        <v>0</v>
      </c>
      <c r="F136" s="57"/>
      <c r="G136" s="25" t="n">
        <f aca="false">SUMIF($B$123:$B$132,"FGS-3",$G$123:$G$132)</f>
        <v>0</v>
      </c>
      <c r="H136" s="25" t="n">
        <f aca="false">SUMIF($B$123:$B$132,"FGS-3",$G$123:$G$132)</f>
        <v>0</v>
      </c>
      <c r="I136" s="25" t="n">
        <f aca="false">SUMIF($B$123:$B$132,"FGS-3",$G$123:$G$132)</f>
        <v>0</v>
      </c>
      <c r="J136" s="26"/>
      <c r="K136" s="26"/>
      <c r="L136" s="26"/>
      <c r="M136" s="26"/>
      <c r="N136" s="26"/>
      <c r="O136" s="26"/>
      <c r="P136" s="26"/>
      <c r="Q136" s="26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</row>
    <row r="137" customFormat="false" ht="14.25" hidden="false" customHeight="true" outlineLevel="0" collapsed="false">
      <c r="A137" s="58" t="s">
        <v>272</v>
      </c>
      <c r="B137" s="73" t="s">
        <v>273</v>
      </c>
      <c r="C137" s="54" t="n">
        <f aca="false">SUMIFS($E$123:$E$132,$B$123:$B$132,"FGA-1",$D$123:$D$132,"&lt;&gt;VAGO")</f>
        <v>0</v>
      </c>
      <c r="D137" s="54" t="n">
        <f aca="false">SUMIFS($E$123:$E$132,$B$123:$B$132,"FGA-1",$D$123:$D$132,"VAGO")</f>
        <v>0</v>
      </c>
      <c r="E137" s="54" t="n">
        <f aca="false">C137+D137</f>
        <v>0</v>
      </c>
      <c r="F137" s="59"/>
      <c r="G137" s="25" t="n">
        <f aca="false">SUMIF($B$123:$B$132,"FGA-1",$G$123:$G$132)</f>
        <v>0</v>
      </c>
      <c r="H137" s="25" t="n">
        <f aca="false">SUMIF($B$123:$B$132,"FGA-1",$G$123:$G$132)</f>
        <v>0</v>
      </c>
      <c r="I137" s="25" t="n">
        <f aca="false">SUMIF($B$123:$B$132,"FGA-1",$G$123:$G$132)</f>
        <v>0</v>
      </c>
      <c r="J137" s="26"/>
      <c r="K137" s="26"/>
      <c r="L137" s="26"/>
      <c r="M137" s="26"/>
      <c r="N137" s="26"/>
      <c r="O137" s="26"/>
      <c r="P137" s="26"/>
      <c r="Q137" s="26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19"/>
    </row>
    <row r="138" customFormat="false" ht="14.25" hidden="false" customHeight="true" outlineLevel="0" collapsed="false">
      <c r="A138" s="52" t="s">
        <v>274</v>
      </c>
      <c r="B138" s="68" t="s">
        <v>275</v>
      </c>
      <c r="C138" s="54" t="n">
        <f aca="false">SUMIFS($E$123:$E$132,$B$123:$B$132,"FGA-2",$D$123:$D$132,"&lt;&gt;VAGO")</f>
        <v>0</v>
      </c>
      <c r="D138" s="54" t="n">
        <f aca="false">SUMIFS($E$123:$E$132,$B$123:$B$132,"FGA-2",$D$123:$D$132,"VAGO")</f>
        <v>0</v>
      </c>
      <c r="E138" s="54" t="n">
        <f aca="false">C138+D138</f>
        <v>0</v>
      </c>
      <c r="F138" s="59"/>
      <c r="G138" s="25" t="n">
        <f aca="false">SUMIF($B$123:$B$132,"FGA-2",$G$123:$G$132)</f>
        <v>0</v>
      </c>
      <c r="H138" s="25" t="n">
        <f aca="false">SUMIF($B$123:$B$132,"FGA-2",$G$123:$G$132)</f>
        <v>0</v>
      </c>
      <c r="I138" s="25" t="n">
        <f aca="false">SUMIF($B$123:$B$132,"FGA-2",$G$123:$G$132)</f>
        <v>0</v>
      </c>
      <c r="J138" s="26"/>
      <c r="K138" s="26"/>
      <c r="L138" s="26"/>
      <c r="M138" s="26"/>
      <c r="N138" s="26"/>
      <c r="O138" s="26"/>
      <c r="P138" s="26"/>
      <c r="Q138" s="26"/>
      <c r="R138" s="19"/>
      <c r="S138" s="19"/>
      <c r="T138" s="19"/>
      <c r="U138" s="19"/>
      <c r="V138" s="19"/>
      <c r="W138" s="19"/>
      <c r="X138" s="19"/>
      <c r="Y138" s="19"/>
      <c r="Z138" s="19"/>
      <c r="AA138" s="19"/>
      <c r="AB138" s="19"/>
      <c r="AC138" s="19"/>
      <c r="AD138" s="19"/>
    </row>
    <row r="139" customFormat="false" ht="14.25" hidden="false" customHeight="true" outlineLevel="0" collapsed="false">
      <c r="A139" s="52" t="s">
        <v>276</v>
      </c>
      <c r="B139" s="68" t="s">
        <v>277</v>
      </c>
      <c r="C139" s="54" t="n">
        <f aca="false">SUMIFS($E$123:$E$132,$B$123:$B$132,"FGA-3",$D$123:$D$132,"&lt;&gt;VAGO")</f>
        <v>0</v>
      </c>
      <c r="D139" s="54" t="n">
        <f aca="false">SUMIFS($E$123:$E$132,$B$123:$B$132,"FGA-3",$D$123:$D$132,"VAGO")</f>
        <v>0</v>
      </c>
      <c r="E139" s="54" t="n">
        <f aca="false">C139+D139</f>
        <v>0</v>
      </c>
      <c r="F139" s="57"/>
      <c r="G139" s="25" t="n">
        <f aca="false">SUMIF($B$123:$B$132,"FGA-3",$G$123:$G$132)</f>
        <v>0</v>
      </c>
      <c r="H139" s="25" t="n">
        <f aca="false">SUMIF($B$123:$B$132,"FGA-3",$G$123:$G$132)</f>
        <v>0</v>
      </c>
      <c r="I139" s="25" t="n">
        <f aca="false">SUMIF($B$123:$B$132,"FGA-3",$G$123:$G$132)</f>
        <v>0</v>
      </c>
      <c r="J139" s="26"/>
      <c r="K139" s="26"/>
      <c r="L139" s="26"/>
      <c r="M139" s="26"/>
      <c r="N139" s="26"/>
      <c r="O139" s="26"/>
      <c r="P139" s="26"/>
      <c r="Q139" s="26"/>
      <c r="R139" s="28"/>
      <c r="S139" s="28"/>
      <c r="T139" s="28"/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</row>
    <row r="140" customFormat="false" ht="14.25" hidden="false" customHeight="true" outlineLevel="0" collapsed="false">
      <c r="A140" s="60" t="s">
        <v>278</v>
      </c>
      <c r="B140" s="67"/>
      <c r="C140" s="50" t="n">
        <f aca="false">SUM(C134:C139)</f>
        <v>0</v>
      </c>
      <c r="D140" s="50" t="n">
        <f aca="false">SUM(D134:D139)</f>
        <v>0</v>
      </c>
      <c r="E140" s="50" t="n">
        <f aca="false">SUM(E134:E139)</f>
        <v>0</v>
      </c>
      <c r="F140" s="67"/>
      <c r="G140" s="69" t="n">
        <f aca="false">SUM(G134:G139)</f>
        <v>0</v>
      </c>
      <c r="H140" s="69" t="n">
        <f aca="false">SUM(H134:H139)</f>
        <v>0</v>
      </c>
      <c r="I140" s="69" t="n">
        <f aca="false">SUM(I134:I139)</f>
        <v>0</v>
      </c>
      <c r="J140" s="26"/>
      <c r="K140" s="26"/>
      <c r="L140" s="26"/>
      <c r="M140" s="26"/>
      <c r="N140" s="26"/>
      <c r="O140" s="26"/>
      <c r="P140" s="26"/>
      <c r="Q140" s="26"/>
      <c r="R140" s="28"/>
      <c r="S140" s="28"/>
      <c r="T140" s="28"/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</row>
    <row r="141" customFormat="false" ht="33" hidden="false" customHeight="true" outlineLevel="0" collapsed="false">
      <c r="A141" s="56"/>
      <c r="B141" s="56"/>
      <c r="C141" s="56"/>
      <c r="D141" s="56"/>
      <c r="E141" s="56"/>
      <c r="F141" s="56"/>
      <c r="G141" s="56"/>
      <c r="H141" s="56"/>
      <c r="I141" s="64"/>
      <c r="J141" s="64"/>
      <c r="K141" s="12"/>
      <c r="L141" s="64"/>
      <c r="M141" s="64"/>
      <c r="N141" s="64"/>
      <c r="O141" s="64"/>
      <c r="P141" s="64"/>
      <c r="Q141" s="64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</row>
    <row r="142" customFormat="false" ht="14.25" hidden="false" customHeight="true" outlineLevel="0" collapsed="false">
      <c r="A142" s="60"/>
      <c r="B142" s="60"/>
      <c r="C142" s="50" t="s">
        <v>279</v>
      </c>
      <c r="D142" s="50" t="s">
        <v>280</v>
      </c>
      <c r="E142" s="50" t="s">
        <v>281</v>
      </c>
      <c r="F142" s="61"/>
      <c r="G142" s="50" t="s">
        <v>282</v>
      </c>
      <c r="H142" s="50" t="s">
        <v>283</v>
      </c>
      <c r="I142" s="50" t="s">
        <v>284</v>
      </c>
      <c r="J142" s="64"/>
      <c r="K142" s="12"/>
      <c r="L142" s="64"/>
      <c r="M142" s="64"/>
      <c r="N142" s="64"/>
      <c r="O142" s="64"/>
      <c r="P142" s="64"/>
      <c r="Q142" s="64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</row>
    <row r="143" customFormat="false" ht="14.25" hidden="false" customHeight="true" outlineLevel="0" collapsed="false">
      <c r="A143" s="60" t="s">
        <v>285</v>
      </c>
      <c r="B143" s="61"/>
      <c r="C143" s="50" t="n">
        <f aca="false">SUM(C99+C119+C140)</f>
        <v>71</v>
      </c>
      <c r="D143" s="50" t="n">
        <f aca="false">SUM(D99+D119+D140)</f>
        <v>9</v>
      </c>
      <c r="E143" s="50" t="n">
        <f aca="false">SUM(E99+E119+E140)</f>
        <v>80</v>
      </c>
      <c r="F143" s="61"/>
      <c r="G143" s="69" t="n">
        <f aca="false">SUM(H99+G119+G140)</f>
        <v>65604.99</v>
      </c>
      <c r="H143" s="69" t="n">
        <f aca="false">SUM(I99+H119+H140)</f>
        <v>305315.6</v>
      </c>
      <c r="I143" s="69" t="n">
        <f aca="false">SUM(J99+I119+I140)</f>
        <v>370920.59</v>
      </c>
      <c r="J143" s="64"/>
      <c r="K143" s="12"/>
      <c r="L143" s="64"/>
      <c r="M143" s="64"/>
      <c r="N143" s="64"/>
      <c r="O143" s="64"/>
      <c r="P143" s="64"/>
      <c r="Q143" s="64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  <c r="AD143" s="19"/>
    </row>
    <row r="144" customFormat="false" ht="30" hidden="false" customHeight="true" outlineLevel="0" collapsed="false">
      <c r="A144" s="56"/>
      <c r="B144" s="56"/>
      <c r="C144" s="56"/>
      <c r="D144" s="56"/>
      <c r="E144" s="56"/>
      <c r="F144" s="56"/>
      <c r="G144" s="56"/>
      <c r="H144" s="56"/>
      <c r="I144" s="64"/>
      <c r="J144" s="64"/>
      <c r="K144" s="12"/>
      <c r="L144" s="64"/>
      <c r="M144" s="64"/>
      <c r="N144" s="64"/>
      <c r="O144" s="64"/>
      <c r="P144" s="64"/>
      <c r="Q144" s="64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</row>
    <row r="145" customFormat="false" ht="15" hidden="false" customHeight="true" outlineLevel="0" collapsed="false">
      <c r="A145" s="74" t="s">
        <v>286</v>
      </c>
      <c r="B145" s="74"/>
      <c r="C145" s="74"/>
      <c r="D145" s="74"/>
      <c r="E145" s="74"/>
      <c r="F145" s="74"/>
      <c r="G145" s="26"/>
      <c r="H145" s="56"/>
      <c r="I145" s="56"/>
      <c r="J145" s="56"/>
      <c r="K145" s="26"/>
      <c r="L145" s="56"/>
      <c r="M145" s="64"/>
      <c r="N145" s="64"/>
      <c r="O145" s="64"/>
      <c r="P145" s="64"/>
      <c r="Q145" s="64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</row>
    <row r="146" customFormat="false" ht="15" hidden="false" customHeight="true" outlineLevel="0" collapsed="false">
      <c r="A146" s="75" t="s">
        <v>287</v>
      </c>
      <c r="B146" s="75"/>
      <c r="C146" s="75"/>
      <c r="D146" s="75"/>
      <c r="E146" s="75"/>
      <c r="F146" s="75"/>
      <c r="G146" s="26"/>
      <c r="H146" s="56"/>
      <c r="I146" s="56"/>
      <c r="J146" s="56"/>
      <c r="K146" s="56"/>
      <c r="L146" s="56"/>
      <c r="M146" s="64"/>
      <c r="N146" s="64"/>
      <c r="O146" s="64"/>
      <c r="P146" s="64"/>
      <c r="Q146" s="64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  <c r="AC146" s="19"/>
      <c r="AD146" s="19"/>
    </row>
    <row r="147" customFormat="false" ht="15" hidden="false" customHeight="true" outlineLevel="0" collapsed="false">
      <c r="A147" s="75" t="s">
        <v>288</v>
      </c>
      <c r="B147" s="75"/>
      <c r="C147" s="75"/>
      <c r="D147" s="75"/>
      <c r="E147" s="75"/>
      <c r="F147" s="75"/>
      <c r="G147" s="26"/>
      <c r="H147" s="56"/>
      <c r="I147" s="56"/>
      <c r="J147" s="56"/>
      <c r="K147" s="56"/>
      <c r="L147" s="56"/>
      <c r="M147" s="64"/>
      <c r="N147" s="64"/>
      <c r="O147" s="64"/>
      <c r="P147" s="64"/>
      <c r="Q147" s="64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  <c r="AD147" s="19"/>
    </row>
    <row r="148" customFormat="false" ht="15" hidden="false" customHeight="true" outlineLevel="0" collapsed="false">
      <c r="A148" s="65" t="s">
        <v>289</v>
      </c>
      <c r="B148" s="65"/>
      <c r="C148" s="65"/>
      <c r="D148" s="65"/>
      <c r="E148" s="65"/>
      <c r="F148" s="65"/>
      <c r="G148" s="26"/>
      <c r="H148" s="56"/>
      <c r="I148" s="56"/>
      <c r="J148" s="56"/>
      <c r="K148" s="56"/>
      <c r="L148" s="56"/>
      <c r="M148" s="64"/>
      <c r="N148" s="64"/>
      <c r="O148" s="64"/>
      <c r="P148" s="64"/>
      <c r="Q148" s="64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  <c r="AD148" s="19"/>
    </row>
    <row r="149" customFormat="false" ht="15" hidden="false" customHeight="true" outlineLevel="0" collapsed="false">
      <c r="A149" s="65" t="s">
        <v>290</v>
      </c>
      <c r="B149" s="65"/>
      <c r="C149" s="65"/>
      <c r="D149" s="65"/>
      <c r="E149" s="65"/>
      <c r="F149" s="65"/>
      <c r="G149" s="26"/>
      <c r="H149" s="56"/>
      <c r="I149" s="56"/>
      <c r="J149" s="56"/>
      <c r="K149" s="56"/>
      <c r="L149" s="56"/>
      <c r="M149" s="64"/>
      <c r="N149" s="64"/>
      <c r="O149" s="64"/>
      <c r="P149" s="64"/>
      <c r="Q149" s="64"/>
      <c r="R149" s="19"/>
      <c r="S149" s="19"/>
      <c r="T149" s="19"/>
      <c r="U149" s="19"/>
      <c r="V149" s="19"/>
      <c r="W149" s="19"/>
      <c r="X149" s="19"/>
      <c r="Y149" s="19"/>
      <c r="Z149" s="19"/>
      <c r="AA149" s="19"/>
      <c r="AB149" s="19"/>
      <c r="AC149" s="19"/>
      <c r="AD149" s="19"/>
    </row>
    <row r="150" customFormat="false" ht="15" hidden="false" customHeight="true" outlineLevel="0" collapsed="false">
      <c r="A150" s="65" t="s">
        <v>291</v>
      </c>
      <c r="B150" s="65"/>
      <c r="C150" s="65"/>
      <c r="D150" s="65"/>
      <c r="E150" s="65"/>
      <c r="F150" s="65"/>
      <c r="G150" s="26"/>
      <c r="H150" s="56"/>
      <c r="I150" s="56"/>
      <c r="J150" s="56"/>
      <c r="K150" s="56"/>
      <c r="L150" s="56"/>
      <c r="M150" s="64"/>
      <c r="N150" s="64"/>
      <c r="O150" s="64"/>
      <c r="P150" s="64"/>
      <c r="Q150" s="64"/>
      <c r="R150" s="19"/>
      <c r="S150" s="19"/>
      <c r="T150" s="19"/>
      <c r="U150" s="19"/>
      <c r="V150" s="19"/>
      <c r="W150" s="19"/>
      <c r="X150" s="19"/>
      <c r="Y150" s="19"/>
      <c r="Z150" s="19"/>
      <c r="AA150" s="19"/>
      <c r="AB150" s="19"/>
      <c r="AC150" s="19"/>
      <c r="AD150" s="19"/>
    </row>
    <row r="151" customFormat="false" ht="14.25" hidden="false" customHeight="true" outlineLevel="0" collapsed="false">
      <c r="A151" s="65"/>
      <c r="B151" s="65"/>
      <c r="C151" s="65"/>
      <c r="D151" s="65"/>
      <c r="E151" s="65"/>
      <c r="F151" s="65"/>
      <c r="G151" s="26"/>
      <c r="H151" s="56"/>
      <c r="I151" s="56"/>
      <c r="J151" s="56"/>
      <c r="K151" s="56"/>
      <c r="L151" s="56"/>
      <c r="M151" s="64"/>
      <c r="N151" s="64"/>
      <c r="O151" s="64"/>
      <c r="P151" s="64"/>
      <c r="Q151" s="64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</row>
    <row r="152" customFormat="false" ht="14.25" hidden="false" customHeight="true" outlineLevel="0" collapsed="false">
      <c r="A152" s="65"/>
      <c r="B152" s="65"/>
      <c r="C152" s="65"/>
      <c r="D152" s="65"/>
      <c r="E152" s="65"/>
      <c r="F152" s="65"/>
      <c r="G152" s="26"/>
      <c r="H152" s="56"/>
      <c r="I152" s="56"/>
      <c r="J152" s="56"/>
      <c r="K152" s="56"/>
      <c r="L152" s="56"/>
      <c r="M152" s="64"/>
      <c r="N152" s="64"/>
      <c r="O152" s="64"/>
      <c r="P152" s="64"/>
      <c r="Q152" s="64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</row>
    <row r="153" customFormat="false" ht="14.25" hidden="false" customHeight="true" outlineLevel="0" collapsed="false">
      <c r="A153" s="76"/>
      <c r="B153" s="76"/>
      <c r="C153" s="76"/>
      <c r="D153" s="76"/>
      <c r="E153" s="76"/>
      <c r="F153" s="76"/>
      <c r="G153" s="26"/>
      <c r="H153" s="56"/>
      <c r="I153" s="56"/>
      <c r="J153" s="56"/>
      <c r="K153" s="56"/>
      <c r="L153" s="56"/>
      <c r="M153" s="64"/>
      <c r="N153" s="64"/>
      <c r="O153" s="64"/>
      <c r="P153" s="64"/>
      <c r="Q153" s="64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</row>
    <row r="154" customFormat="false" ht="14.25" hidden="false" customHeight="true" outlineLevel="0" collapsed="false">
      <c r="A154" s="76"/>
      <c r="B154" s="76"/>
      <c r="C154" s="76"/>
      <c r="D154" s="76"/>
      <c r="E154" s="76"/>
      <c r="F154" s="76"/>
      <c r="G154" s="26"/>
      <c r="H154" s="56"/>
      <c r="I154" s="56"/>
      <c r="J154" s="56"/>
      <c r="K154" s="56"/>
      <c r="L154" s="56"/>
      <c r="M154" s="64"/>
      <c r="N154" s="64"/>
      <c r="O154" s="64"/>
      <c r="P154" s="64"/>
      <c r="Q154" s="64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  <c r="AD154" s="19"/>
    </row>
    <row r="155" customFormat="false" ht="14.25" hidden="false" customHeight="true" outlineLevel="0" collapsed="false">
      <c r="A155" s="76"/>
      <c r="B155" s="76"/>
      <c r="C155" s="76"/>
      <c r="D155" s="76"/>
      <c r="E155" s="76"/>
      <c r="F155" s="76"/>
      <c r="G155" s="26"/>
      <c r="H155" s="56"/>
      <c r="I155" s="56"/>
      <c r="J155" s="56"/>
      <c r="K155" s="56"/>
      <c r="L155" s="56"/>
      <c r="M155" s="64"/>
      <c r="N155" s="64"/>
      <c r="O155" s="64"/>
      <c r="P155" s="64"/>
      <c r="Q155" s="64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</row>
    <row r="156" customFormat="false" ht="14.25" hidden="false" customHeight="true" outlineLevel="0" collapsed="false">
      <c r="A156" s="76"/>
      <c r="B156" s="76"/>
      <c r="C156" s="76"/>
      <c r="D156" s="76"/>
      <c r="E156" s="76"/>
      <c r="F156" s="76"/>
      <c r="G156" s="26"/>
      <c r="H156" s="56"/>
      <c r="I156" s="56"/>
      <c r="J156" s="56"/>
      <c r="K156" s="56"/>
      <c r="L156" s="56"/>
      <c r="M156" s="64"/>
      <c r="N156" s="64"/>
      <c r="O156" s="64"/>
      <c r="P156" s="64"/>
      <c r="Q156" s="64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19"/>
    </row>
    <row r="157" customFormat="false" ht="14.25" hidden="false" customHeight="true" outlineLevel="0" collapsed="false">
      <c r="A157" s="76"/>
      <c r="B157" s="76"/>
      <c r="C157" s="76"/>
      <c r="D157" s="76"/>
      <c r="E157" s="76"/>
      <c r="F157" s="76"/>
      <c r="G157" s="26"/>
      <c r="H157" s="56"/>
      <c r="I157" s="56"/>
      <c r="J157" s="56"/>
      <c r="K157" s="56"/>
      <c r="L157" s="56"/>
      <c r="M157" s="64"/>
      <c r="N157" s="64"/>
      <c r="O157" s="64"/>
      <c r="P157" s="64"/>
      <c r="Q157" s="64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</row>
    <row r="158" customFormat="false" ht="32.25" hidden="false" customHeight="true" outlineLevel="0" collapsed="false">
      <c r="A158" s="77"/>
      <c r="B158" s="77"/>
      <c r="C158" s="77"/>
      <c r="D158" s="77"/>
      <c r="E158" s="77"/>
      <c r="F158" s="77"/>
      <c r="G158" s="26"/>
      <c r="H158" s="56"/>
      <c r="I158" s="56"/>
      <c r="J158" s="56"/>
      <c r="K158" s="56"/>
      <c r="L158" s="56"/>
      <c r="M158" s="64"/>
      <c r="N158" s="64"/>
      <c r="O158" s="64"/>
      <c r="P158" s="64"/>
      <c r="Q158" s="64"/>
      <c r="R158" s="19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  <c r="AC158" s="19"/>
      <c r="AD158" s="19"/>
    </row>
    <row r="159" customFormat="false" ht="15" hidden="false" customHeight="true" outlineLevel="0" collapsed="false">
      <c r="A159" s="74" t="s">
        <v>292</v>
      </c>
      <c r="B159" s="74"/>
      <c r="C159" s="74"/>
      <c r="D159" s="74"/>
      <c r="E159" s="74"/>
      <c r="F159" s="74"/>
      <c r="G159" s="26"/>
      <c r="H159" s="56"/>
      <c r="I159" s="56"/>
      <c r="J159" s="56"/>
      <c r="K159" s="56"/>
      <c r="L159" s="56"/>
      <c r="M159" s="64"/>
      <c r="N159" s="64"/>
      <c r="O159" s="64"/>
      <c r="P159" s="64"/>
      <c r="Q159" s="64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19"/>
    </row>
    <row r="160" customFormat="false" ht="15" hidden="false" customHeight="true" outlineLevel="0" collapsed="false">
      <c r="A160" s="75" t="s">
        <v>293</v>
      </c>
      <c r="B160" s="75"/>
      <c r="C160" s="75"/>
      <c r="D160" s="75"/>
      <c r="E160" s="75"/>
      <c r="F160" s="75"/>
      <c r="G160" s="26"/>
      <c r="H160" s="56"/>
      <c r="I160" s="56"/>
      <c r="J160" s="56"/>
      <c r="K160" s="56"/>
      <c r="L160" s="56"/>
      <c r="M160" s="64"/>
      <c r="N160" s="64"/>
      <c r="O160" s="64"/>
      <c r="P160" s="64"/>
      <c r="Q160" s="64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</row>
    <row r="161" customFormat="false" ht="15" hidden="false" customHeight="true" outlineLevel="0" collapsed="false">
      <c r="A161" s="65" t="s">
        <v>294</v>
      </c>
      <c r="B161" s="65"/>
      <c r="C161" s="65"/>
      <c r="D161" s="65"/>
      <c r="E161" s="65"/>
      <c r="F161" s="65"/>
      <c r="G161" s="26"/>
      <c r="H161" s="56"/>
      <c r="I161" s="56"/>
      <c r="J161" s="56"/>
      <c r="K161" s="56"/>
      <c r="L161" s="56"/>
      <c r="M161" s="64"/>
      <c r="N161" s="64"/>
      <c r="O161" s="64"/>
      <c r="P161" s="64"/>
      <c r="Q161" s="64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19"/>
    </row>
    <row r="162" customFormat="false" ht="15" hidden="false" customHeight="true" outlineLevel="0" collapsed="false">
      <c r="A162" s="65" t="s">
        <v>295</v>
      </c>
      <c r="B162" s="65"/>
      <c r="C162" s="65"/>
      <c r="D162" s="65"/>
      <c r="E162" s="65"/>
      <c r="F162" s="65"/>
      <c r="G162" s="26"/>
      <c r="H162" s="56"/>
      <c r="I162" s="56"/>
      <c r="J162" s="56"/>
      <c r="K162" s="56"/>
      <c r="L162" s="56"/>
      <c r="M162" s="64"/>
      <c r="N162" s="64"/>
      <c r="O162" s="64"/>
      <c r="P162" s="64"/>
      <c r="Q162" s="64"/>
      <c r="R162" s="19"/>
      <c r="S162" s="19"/>
      <c r="T162" s="19"/>
      <c r="U162" s="19"/>
      <c r="V162" s="19"/>
      <c r="W162" s="19"/>
      <c r="X162" s="19"/>
      <c r="Y162" s="19"/>
      <c r="Z162" s="19"/>
      <c r="AA162" s="19"/>
      <c r="AB162" s="19"/>
      <c r="AC162" s="19"/>
      <c r="AD162" s="19"/>
    </row>
    <row r="163" customFormat="false" ht="15" hidden="false" customHeight="true" outlineLevel="0" collapsed="false">
      <c r="A163" s="65" t="s">
        <v>296</v>
      </c>
      <c r="B163" s="65"/>
      <c r="C163" s="65"/>
      <c r="D163" s="65"/>
      <c r="E163" s="65"/>
      <c r="F163" s="65"/>
      <c r="G163" s="26"/>
      <c r="H163" s="56"/>
      <c r="I163" s="56"/>
      <c r="J163" s="56"/>
      <c r="K163" s="56"/>
      <c r="L163" s="56"/>
      <c r="M163" s="64"/>
      <c r="N163" s="64"/>
      <c r="O163" s="64"/>
      <c r="P163" s="64"/>
      <c r="Q163" s="64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  <c r="AD163" s="19"/>
    </row>
    <row r="164" customFormat="false" ht="15" hidden="false" customHeight="true" outlineLevel="0" collapsed="false">
      <c r="A164" s="65" t="s">
        <v>297</v>
      </c>
      <c r="B164" s="65"/>
      <c r="C164" s="65"/>
      <c r="D164" s="65"/>
      <c r="E164" s="65"/>
      <c r="F164" s="65"/>
      <c r="G164" s="26"/>
      <c r="H164" s="56"/>
      <c r="I164" s="56"/>
      <c r="J164" s="56"/>
      <c r="K164" s="56"/>
      <c r="L164" s="56"/>
      <c r="M164" s="64"/>
      <c r="N164" s="64"/>
      <c r="O164" s="64"/>
      <c r="P164" s="64"/>
      <c r="Q164" s="64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D164" s="19"/>
    </row>
    <row r="165" customFormat="false" ht="15" hidden="false" customHeight="true" outlineLevel="0" collapsed="false">
      <c r="A165" s="65" t="s">
        <v>298</v>
      </c>
      <c r="B165" s="65"/>
      <c r="C165" s="65"/>
      <c r="D165" s="65"/>
      <c r="E165" s="65"/>
      <c r="F165" s="65"/>
      <c r="G165" s="26"/>
      <c r="H165" s="56"/>
      <c r="I165" s="56"/>
      <c r="J165" s="56"/>
      <c r="K165" s="56"/>
      <c r="L165" s="56"/>
      <c r="M165" s="64"/>
      <c r="N165" s="64"/>
      <c r="O165" s="64"/>
      <c r="P165" s="64"/>
      <c r="Q165" s="64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D165" s="19"/>
    </row>
    <row r="166" customFormat="false" ht="15" hidden="false" customHeight="true" outlineLevel="0" collapsed="false">
      <c r="A166" s="65" t="s">
        <v>299</v>
      </c>
      <c r="B166" s="65"/>
      <c r="C166" s="65"/>
      <c r="D166" s="65"/>
      <c r="E166" s="65"/>
      <c r="F166" s="65"/>
      <c r="G166" s="26"/>
      <c r="H166" s="56"/>
      <c r="I166" s="56"/>
      <c r="J166" s="56"/>
      <c r="K166" s="56"/>
      <c r="L166" s="56"/>
      <c r="M166" s="64"/>
      <c r="N166" s="64"/>
      <c r="O166" s="64"/>
      <c r="P166" s="64"/>
      <c r="Q166" s="64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  <c r="AD166" s="19"/>
    </row>
    <row r="167" customFormat="false" ht="15" hidden="false" customHeight="true" outlineLevel="0" collapsed="false">
      <c r="A167" s="65" t="s">
        <v>300</v>
      </c>
      <c r="B167" s="65"/>
      <c r="C167" s="65"/>
      <c r="D167" s="65"/>
      <c r="E167" s="65"/>
      <c r="F167" s="65"/>
      <c r="G167" s="26"/>
      <c r="H167" s="56"/>
      <c r="I167" s="56"/>
      <c r="J167" s="56"/>
      <c r="K167" s="56"/>
      <c r="L167" s="56"/>
      <c r="M167" s="64"/>
      <c r="N167" s="64"/>
      <c r="O167" s="64"/>
      <c r="P167" s="64"/>
      <c r="Q167" s="64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</row>
    <row r="168" customFormat="false" ht="15" hidden="false" customHeight="true" outlineLevel="0" collapsed="false">
      <c r="A168" s="65" t="s">
        <v>301</v>
      </c>
      <c r="B168" s="65"/>
      <c r="C168" s="65"/>
      <c r="D168" s="65"/>
      <c r="E168" s="65"/>
      <c r="F168" s="65"/>
      <c r="G168" s="26"/>
      <c r="H168" s="56"/>
      <c r="I168" s="56"/>
      <c r="J168" s="56"/>
      <c r="K168" s="56"/>
      <c r="L168" s="56"/>
      <c r="M168" s="64"/>
      <c r="N168" s="64"/>
      <c r="O168" s="64"/>
      <c r="P168" s="64"/>
      <c r="Q168" s="64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</row>
    <row r="169" customFormat="false" ht="15" hidden="false" customHeight="true" outlineLevel="0" collapsed="false">
      <c r="A169" s="65" t="s">
        <v>302</v>
      </c>
      <c r="B169" s="65"/>
      <c r="C169" s="65"/>
      <c r="D169" s="65"/>
      <c r="E169" s="65"/>
      <c r="F169" s="65"/>
      <c r="G169" s="26"/>
      <c r="H169" s="56"/>
      <c r="I169" s="56"/>
      <c r="J169" s="56"/>
      <c r="K169" s="56"/>
      <c r="L169" s="56"/>
      <c r="M169" s="64"/>
      <c r="N169" s="64"/>
      <c r="O169" s="64"/>
      <c r="P169" s="64"/>
      <c r="Q169" s="64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</row>
    <row r="170" customFormat="false" ht="15" hidden="false" customHeight="true" outlineLevel="0" collapsed="false">
      <c r="A170" s="65" t="s">
        <v>303</v>
      </c>
      <c r="B170" s="65"/>
      <c r="C170" s="65"/>
      <c r="D170" s="65"/>
      <c r="E170" s="65"/>
      <c r="F170" s="65"/>
      <c r="G170" s="26"/>
      <c r="H170" s="56"/>
      <c r="I170" s="56"/>
      <c r="J170" s="56"/>
      <c r="K170" s="56"/>
      <c r="L170" s="56"/>
      <c r="M170" s="64"/>
      <c r="N170" s="64"/>
      <c r="O170" s="64"/>
      <c r="P170" s="64"/>
      <c r="Q170" s="64"/>
      <c r="R170" s="19"/>
      <c r="S170" s="19"/>
      <c r="T170" s="19"/>
      <c r="U170" s="19"/>
      <c r="V170" s="19"/>
      <c r="W170" s="19"/>
      <c r="X170" s="19"/>
      <c r="Y170" s="19"/>
      <c r="Z170" s="19"/>
      <c r="AA170" s="19"/>
      <c r="AB170" s="19"/>
      <c r="AC170" s="19"/>
      <c r="AD170" s="19"/>
    </row>
    <row r="171" customFormat="false" ht="15" hidden="false" customHeight="true" outlineLevel="0" collapsed="false">
      <c r="A171" s="65" t="s">
        <v>304</v>
      </c>
      <c r="B171" s="65"/>
      <c r="C171" s="65"/>
      <c r="D171" s="65"/>
      <c r="E171" s="65"/>
      <c r="F171" s="65"/>
      <c r="G171" s="26"/>
      <c r="H171" s="56"/>
      <c r="I171" s="56"/>
      <c r="J171" s="56"/>
      <c r="K171" s="56"/>
      <c r="L171" s="56"/>
      <c r="M171" s="64"/>
      <c r="N171" s="64"/>
      <c r="O171" s="64"/>
      <c r="P171" s="64"/>
      <c r="Q171" s="64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  <c r="AD171" s="19"/>
    </row>
    <row r="172" customFormat="false" ht="15" hidden="false" customHeight="true" outlineLevel="0" collapsed="false">
      <c r="A172" s="65" t="s">
        <v>305</v>
      </c>
      <c r="B172" s="65"/>
      <c r="C172" s="65"/>
      <c r="D172" s="65"/>
      <c r="E172" s="65"/>
      <c r="F172" s="65"/>
      <c r="G172" s="26"/>
      <c r="H172" s="56"/>
      <c r="I172" s="56"/>
      <c r="J172" s="56"/>
      <c r="K172" s="56"/>
      <c r="L172" s="56"/>
      <c r="M172" s="64"/>
      <c r="N172" s="64"/>
      <c r="O172" s="64"/>
      <c r="P172" s="64"/>
      <c r="Q172" s="64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D172" s="19"/>
    </row>
    <row r="173" customFormat="false" ht="15" hidden="false" customHeight="true" outlineLevel="0" collapsed="false">
      <c r="A173" s="65" t="s">
        <v>306</v>
      </c>
      <c r="B173" s="65"/>
      <c r="C173" s="65"/>
      <c r="D173" s="65"/>
      <c r="E173" s="65"/>
      <c r="F173" s="65"/>
      <c r="G173" s="26"/>
      <c r="H173" s="56"/>
      <c r="I173" s="56"/>
      <c r="J173" s="56"/>
      <c r="K173" s="56"/>
      <c r="L173" s="56"/>
      <c r="M173" s="64"/>
      <c r="N173" s="64"/>
      <c r="O173" s="64"/>
      <c r="P173" s="64"/>
      <c r="Q173" s="64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  <c r="AD173" s="19"/>
    </row>
    <row r="174" customFormat="false" ht="15" hidden="false" customHeight="true" outlineLevel="0" collapsed="false">
      <c r="A174" s="65" t="s">
        <v>307</v>
      </c>
      <c r="B174" s="65"/>
      <c r="C174" s="65"/>
      <c r="D174" s="65"/>
      <c r="E174" s="65"/>
      <c r="F174" s="65"/>
      <c r="G174" s="26"/>
      <c r="H174" s="56"/>
      <c r="I174" s="56"/>
      <c r="J174" s="56"/>
      <c r="K174" s="56"/>
      <c r="L174" s="56"/>
      <c r="M174" s="64"/>
      <c r="N174" s="64"/>
      <c r="O174" s="64"/>
      <c r="P174" s="64"/>
      <c r="Q174" s="64"/>
      <c r="R174" s="19"/>
      <c r="S174" s="19"/>
      <c r="T174" s="19"/>
      <c r="U174" s="19"/>
      <c r="V174" s="19"/>
      <c r="W174" s="19"/>
      <c r="X174" s="19"/>
      <c r="Y174" s="19"/>
      <c r="Z174" s="19"/>
      <c r="AA174" s="19"/>
      <c r="AB174" s="19"/>
      <c r="AC174" s="19"/>
      <c r="AD174" s="19"/>
    </row>
    <row r="175" customFormat="false" ht="15" hidden="false" customHeight="true" outlineLevel="0" collapsed="false">
      <c r="A175" s="65" t="s">
        <v>308</v>
      </c>
      <c r="B175" s="65"/>
      <c r="C175" s="65"/>
      <c r="D175" s="65"/>
      <c r="E175" s="65"/>
      <c r="F175" s="65"/>
      <c r="G175" s="26"/>
      <c r="H175" s="56"/>
      <c r="I175" s="56"/>
      <c r="J175" s="56"/>
      <c r="K175" s="56"/>
      <c r="L175" s="56"/>
      <c r="M175" s="64"/>
      <c r="N175" s="64"/>
      <c r="O175" s="64"/>
      <c r="P175" s="64"/>
      <c r="Q175" s="64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  <c r="AD175" s="19"/>
    </row>
    <row r="176" customFormat="false" ht="15" hidden="false" customHeight="true" outlineLevel="0" collapsed="false">
      <c r="A176" s="65" t="s">
        <v>309</v>
      </c>
      <c r="B176" s="65"/>
      <c r="C176" s="65"/>
      <c r="D176" s="65"/>
      <c r="E176" s="65"/>
      <c r="F176" s="65"/>
      <c r="G176" s="26"/>
      <c r="H176" s="56"/>
      <c r="I176" s="56"/>
      <c r="J176" s="56"/>
      <c r="K176" s="56"/>
      <c r="L176" s="56"/>
      <c r="M176" s="64"/>
      <c r="N176" s="64"/>
      <c r="O176" s="64"/>
      <c r="P176" s="64"/>
      <c r="Q176" s="64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D176" s="19"/>
    </row>
    <row r="177" customFormat="false" ht="15" hidden="false" customHeight="true" outlineLevel="0" collapsed="false">
      <c r="A177" s="65" t="s">
        <v>310</v>
      </c>
      <c r="B177" s="65"/>
      <c r="C177" s="65"/>
      <c r="D177" s="65"/>
      <c r="E177" s="65"/>
      <c r="F177" s="65"/>
      <c r="G177" s="26"/>
      <c r="H177" s="56"/>
      <c r="I177" s="56"/>
      <c r="J177" s="56"/>
      <c r="K177" s="56"/>
      <c r="L177" s="56"/>
      <c r="M177" s="64"/>
      <c r="N177" s="64"/>
      <c r="O177" s="64"/>
      <c r="P177" s="64"/>
      <c r="Q177" s="64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  <c r="AD177" s="19"/>
    </row>
    <row r="178" customFormat="false" ht="15" hidden="false" customHeight="true" outlineLevel="0" collapsed="false">
      <c r="A178" s="65" t="s">
        <v>311</v>
      </c>
      <c r="B178" s="65"/>
      <c r="C178" s="65"/>
      <c r="D178" s="65"/>
      <c r="E178" s="65"/>
      <c r="F178" s="65"/>
      <c r="G178" s="26"/>
      <c r="H178" s="56"/>
      <c r="I178" s="56"/>
      <c r="J178" s="56"/>
      <c r="K178" s="56"/>
      <c r="L178" s="56"/>
      <c r="M178" s="64"/>
      <c r="N178" s="64"/>
      <c r="O178" s="64"/>
      <c r="P178" s="64"/>
      <c r="Q178" s="64"/>
      <c r="R178" s="19"/>
      <c r="S178" s="19"/>
      <c r="T178" s="19"/>
      <c r="U178" s="19"/>
      <c r="V178" s="19"/>
      <c r="W178" s="19"/>
      <c r="X178" s="19"/>
      <c r="Y178" s="19"/>
      <c r="Z178" s="19"/>
      <c r="AA178" s="19"/>
      <c r="AB178" s="19"/>
      <c r="AC178" s="19"/>
      <c r="AD178" s="19"/>
    </row>
    <row r="179" customFormat="false" ht="15" hidden="false" customHeight="true" outlineLevel="0" collapsed="false">
      <c r="A179" s="65" t="s">
        <v>312</v>
      </c>
      <c r="B179" s="65"/>
      <c r="C179" s="65"/>
      <c r="D179" s="65"/>
      <c r="E179" s="65"/>
      <c r="F179" s="65"/>
      <c r="G179" s="26"/>
      <c r="H179" s="56"/>
      <c r="I179" s="56"/>
      <c r="J179" s="56"/>
      <c r="K179" s="56"/>
      <c r="L179" s="56"/>
      <c r="M179" s="64"/>
      <c r="N179" s="64"/>
      <c r="O179" s="64"/>
      <c r="P179" s="64"/>
      <c r="Q179" s="64"/>
      <c r="R179" s="19"/>
      <c r="S179" s="19"/>
      <c r="T179" s="19"/>
      <c r="U179" s="19"/>
      <c r="V179" s="19"/>
      <c r="W179" s="19"/>
      <c r="X179" s="19"/>
      <c r="Y179" s="19"/>
      <c r="Z179" s="19"/>
      <c r="AA179" s="19"/>
      <c r="AB179" s="19"/>
      <c r="AC179" s="19"/>
      <c r="AD179" s="19"/>
    </row>
    <row r="180" customFormat="false" ht="15" hidden="false" customHeight="true" outlineLevel="0" collapsed="false">
      <c r="A180" s="65" t="s">
        <v>313</v>
      </c>
      <c r="B180" s="65"/>
      <c r="C180" s="65"/>
      <c r="D180" s="65"/>
      <c r="E180" s="65"/>
      <c r="F180" s="65"/>
      <c r="G180" s="26"/>
      <c r="H180" s="56"/>
      <c r="I180" s="56"/>
      <c r="J180" s="56"/>
      <c r="K180" s="56"/>
      <c r="L180" s="56"/>
      <c r="M180" s="64"/>
      <c r="N180" s="64"/>
      <c r="O180" s="64"/>
      <c r="P180" s="64"/>
      <c r="Q180" s="64"/>
      <c r="R180" s="19"/>
      <c r="S180" s="19"/>
      <c r="T180" s="19"/>
      <c r="U180" s="19"/>
      <c r="V180" s="19"/>
      <c r="W180" s="19"/>
      <c r="X180" s="19"/>
      <c r="Y180" s="19"/>
      <c r="Z180" s="19"/>
      <c r="AA180" s="19"/>
      <c r="AB180" s="19"/>
      <c r="AC180" s="19"/>
      <c r="AD180" s="19"/>
    </row>
    <row r="181" customFormat="false" ht="15" hidden="false" customHeight="true" outlineLevel="0" collapsed="false">
      <c r="A181" s="65" t="s">
        <v>314</v>
      </c>
      <c r="B181" s="65"/>
      <c r="C181" s="65"/>
      <c r="D181" s="65"/>
      <c r="E181" s="65"/>
      <c r="F181" s="65"/>
      <c r="G181" s="26"/>
      <c r="H181" s="56"/>
      <c r="I181" s="56"/>
      <c r="J181" s="56"/>
      <c r="K181" s="56"/>
      <c r="L181" s="56"/>
      <c r="M181" s="64"/>
      <c r="N181" s="64"/>
      <c r="O181" s="64"/>
      <c r="P181" s="64"/>
      <c r="Q181" s="64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</row>
    <row r="182" customFormat="false" ht="15" hidden="false" customHeight="true" outlineLevel="0" collapsed="false">
      <c r="A182" s="65" t="s">
        <v>315</v>
      </c>
      <c r="B182" s="65"/>
      <c r="C182" s="65"/>
      <c r="D182" s="65"/>
      <c r="E182" s="65"/>
      <c r="F182" s="65"/>
      <c r="G182" s="26"/>
      <c r="H182" s="56"/>
      <c r="I182" s="56"/>
      <c r="J182" s="56"/>
      <c r="K182" s="56"/>
      <c r="L182" s="56"/>
      <c r="M182" s="64"/>
      <c r="N182" s="64"/>
      <c r="O182" s="64"/>
      <c r="P182" s="64"/>
      <c r="Q182" s="64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  <c r="AD182" s="19"/>
    </row>
    <row r="183" customFormat="false" ht="15" hidden="false" customHeight="true" outlineLevel="0" collapsed="false">
      <c r="A183" s="65" t="s">
        <v>316</v>
      </c>
      <c r="B183" s="65"/>
      <c r="C183" s="65"/>
      <c r="D183" s="65"/>
      <c r="E183" s="65"/>
      <c r="F183" s="65"/>
      <c r="G183" s="26"/>
      <c r="H183" s="56"/>
      <c r="I183" s="56"/>
      <c r="J183" s="56"/>
      <c r="K183" s="56"/>
      <c r="L183" s="56"/>
      <c r="M183" s="64"/>
      <c r="N183" s="64"/>
      <c r="O183" s="64"/>
      <c r="P183" s="64"/>
      <c r="Q183" s="64"/>
      <c r="R183" s="78"/>
      <c r="S183" s="78"/>
      <c r="T183" s="78"/>
      <c r="U183" s="78"/>
      <c r="V183" s="78"/>
      <c r="W183" s="78"/>
      <c r="X183" s="78"/>
      <c r="Y183" s="78"/>
      <c r="Z183" s="78"/>
      <c r="AA183" s="78"/>
      <c r="AB183" s="78"/>
      <c r="AC183" s="78"/>
      <c r="AD183" s="78"/>
    </row>
    <row r="184" customFormat="false" ht="15" hidden="false" customHeight="true" outlineLevel="0" collapsed="false">
      <c r="A184" s="65" t="s">
        <v>317</v>
      </c>
      <c r="B184" s="65"/>
      <c r="C184" s="65"/>
      <c r="D184" s="65"/>
      <c r="E184" s="65"/>
      <c r="F184" s="65"/>
      <c r="G184" s="26"/>
      <c r="H184" s="56"/>
      <c r="I184" s="56"/>
      <c r="J184" s="56"/>
      <c r="K184" s="56"/>
      <c r="L184" s="56"/>
      <c r="M184" s="64"/>
      <c r="N184" s="64"/>
      <c r="O184" s="64"/>
      <c r="P184" s="64"/>
      <c r="Q184" s="64"/>
      <c r="R184" s="78"/>
      <c r="S184" s="78"/>
      <c r="T184" s="78"/>
      <c r="U184" s="78"/>
      <c r="V184" s="78"/>
      <c r="W184" s="78"/>
      <c r="X184" s="78"/>
      <c r="Y184" s="78"/>
      <c r="Z184" s="78"/>
      <c r="AA184" s="78"/>
      <c r="AB184" s="78"/>
      <c r="AC184" s="78"/>
      <c r="AD184" s="78"/>
    </row>
    <row r="185" customFormat="false" ht="15" hidden="false" customHeight="true" outlineLevel="0" collapsed="false">
      <c r="A185" s="65" t="s">
        <v>318</v>
      </c>
      <c r="B185" s="65"/>
      <c r="C185" s="65"/>
      <c r="D185" s="65"/>
      <c r="E185" s="65"/>
      <c r="F185" s="65"/>
      <c r="G185" s="26"/>
      <c r="H185" s="56"/>
      <c r="I185" s="56"/>
      <c r="J185" s="56"/>
      <c r="K185" s="56"/>
      <c r="L185" s="56"/>
      <c r="M185" s="64"/>
      <c r="N185" s="64"/>
      <c r="O185" s="64"/>
      <c r="P185" s="64"/>
      <c r="Q185" s="64"/>
      <c r="R185" s="78"/>
      <c r="S185" s="78"/>
      <c r="T185" s="78"/>
      <c r="U185" s="78"/>
      <c r="V185" s="78"/>
      <c r="W185" s="78"/>
      <c r="X185" s="78"/>
      <c r="Y185" s="78"/>
      <c r="Z185" s="78"/>
      <c r="AA185" s="78"/>
      <c r="AB185" s="78"/>
      <c r="AC185" s="78"/>
      <c r="AD185" s="78"/>
    </row>
    <row r="186" customFormat="false" ht="15" hidden="false" customHeight="true" outlineLevel="0" collapsed="false">
      <c r="A186" s="65" t="s">
        <v>319</v>
      </c>
      <c r="B186" s="65"/>
      <c r="C186" s="65"/>
      <c r="D186" s="65"/>
      <c r="E186" s="65"/>
      <c r="F186" s="65"/>
      <c r="G186" s="26"/>
      <c r="H186" s="56"/>
      <c r="I186" s="56"/>
      <c r="J186" s="56"/>
      <c r="K186" s="56"/>
      <c r="L186" s="56"/>
      <c r="M186" s="64"/>
      <c r="N186" s="64"/>
      <c r="O186" s="64"/>
      <c r="P186" s="64"/>
      <c r="Q186" s="64"/>
      <c r="R186" s="78"/>
      <c r="S186" s="78"/>
      <c r="T186" s="78"/>
      <c r="U186" s="78"/>
      <c r="V186" s="78"/>
      <c r="W186" s="78"/>
      <c r="X186" s="78"/>
      <c r="Y186" s="78"/>
      <c r="Z186" s="78"/>
      <c r="AA186" s="78"/>
      <c r="AB186" s="78"/>
      <c r="AC186" s="78"/>
      <c r="AD186" s="78"/>
    </row>
    <row r="187" customFormat="false" ht="15" hidden="false" customHeight="true" outlineLevel="0" collapsed="false">
      <c r="A187" s="65" t="s">
        <v>320</v>
      </c>
      <c r="B187" s="65"/>
      <c r="C187" s="65"/>
      <c r="D187" s="65"/>
      <c r="E187" s="65"/>
      <c r="F187" s="65"/>
      <c r="G187" s="26"/>
      <c r="H187" s="56"/>
      <c r="I187" s="56"/>
      <c r="J187" s="56"/>
      <c r="K187" s="56"/>
      <c r="L187" s="56"/>
      <c r="M187" s="64"/>
      <c r="N187" s="64"/>
      <c r="O187" s="64"/>
      <c r="P187" s="64"/>
      <c r="Q187" s="64"/>
      <c r="R187" s="78"/>
      <c r="S187" s="78"/>
      <c r="T187" s="78"/>
      <c r="U187" s="78"/>
      <c r="V187" s="78"/>
      <c r="W187" s="78"/>
      <c r="X187" s="78"/>
      <c r="Y187" s="78"/>
      <c r="Z187" s="78"/>
      <c r="AA187" s="78"/>
      <c r="AB187" s="78"/>
      <c r="AC187" s="78"/>
      <c r="AD187" s="78"/>
    </row>
    <row r="188" customFormat="false" ht="15" hidden="false" customHeight="true" outlineLevel="0" collapsed="false">
      <c r="A188" s="65" t="s">
        <v>321</v>
      </c>
      <c r="B188" s="65"/>
      <c r="C188" s="65"/>
      <c r="D188" s="65"/>
      <c r="E188" s="65"/>
      <c r="F188" s="65"/>
      <c r="G188" s="26"/>
      <c r="H188" s="56"/>
      <c r="I188" s="56"/>
      <c r="J188" s="56"/>
      <c r="K188" s="56"/>
      <c r="L188" s="56"/>
      <c r="M188" s="64"/>
      <c r="N188" s="64"/>
      <c r="O188" s="64"/>
      <c r="P188" s="64"/>
      <c r="Q188" s="64"/>
      <c r="R188" s="78"/>
      <c r="S188" s="78"/>
      <c r="T188" s="78"/>
      <c r="U188" s="78"/>
      <c r="V188" s="78"/>
      <c r="W188" s="78"/>
      <c r="X188" s="78"/>
      <c r="Y188" s="78"/>
      <c r="Z188" s="78"/>
      <c r="AA188" s="78"/>
      <c r="AB188" s="78"/>
      <c r="AC188" s="78"/>
      <c r="AD188" s="78"/>
    </row>
    <row r="189" customFormat="false" ht="15" hidden="false" customHeight="true" outlineLevel="0" collapsed="false">
      <c r="A189" s="65" t="s">
        <v>322</v>
      </c>
      <c r="B189" s="65"/>
      <c r="C189" s="65"/>
      <c r="D189" s="65"/>
      <c r="E189" s="65"/>
      <c r="F189" s="65"/>
      <c r="G189" s="26"/>
      <c r="H189" s="56"/>
      <c r="I189" s="56"/>
      <c r="J189" s="56"/>
      <c r="K189" s="56"/>
      <c r="L189" s="56"/>
      <c r="M189" s="64"/>
      <c r="N189" s="64"/>
      <c r="O189" s="64"/>
      <c r="P189" s="64"/>
      <c r="Q189" s="64"/>
      <c r="R189" s="78"/>
      <c r="S189" s="78"/>
      <c r="T189" s="78"/>
      <c r="U189" s="78"/>
      <c r="V189" s="78"/>
      <c r="W189" s="78"/>
      <c r="X189" s="78"/>
      <c r="Y189" s="78"/>
      <c r="Z189" s="78"/>
      <c r="AA189" s="78"/>
      <c r="AB189" s="78"/>
      <c r="AC189" s="78"/>
      <c r="AD189" s="78"/>
    </row>
    <row r="190" customFormat="false" ht="15" hidden="false" customHeight="true" outlineLevel="0" collapsed="false">
      <c r="A190" s="65" t="s">
        <v>323</v>
      </c>
      <c r="B190" s="65"/>
      <c r="C190" s="65"/>
      <c r="D190" s="65"/>
      <c r="E190" s="65"/>
      <c r="F190" s="65"/>
      <c r="G190" s="26"/>
      <c r="H190" s="56"/>
      <c r="I190" s="56"/>
      <c r="J190" s="56"/>
      <c r="K190" s="56"/>
      <c r="L190" s="56"/>
      <c r="M190" s="64"/>
      <c r="N190" s="64"/>
      <c r="O190" s="64"/>
      <c r="P190" s="64"/>
      <c r="Q190" s="64"/>
      <c r="R190" s="78"/>
      <c r="S190" s="78"/>
      <c r="T190" s="78"/>
      <c r="U190" s="78"/>
      <c r="V190" s="78"/>
      <c r="W190" s="78"/>
      <c r="X190" s="78"/>
      <c r="Y190" s="78"/>
      <c r="Z190" s="78"/>
      <c r="AA190" s="78"/>
      <c r="AB190" s="78"/>
      <c r="AC190" s="78"/>
      <c r="AD190" s="78"/>
    </row>
    <row r="191" customFormat="false" ht="15" hidden="false" customHeight="true" outlineLevel="0" collapsed="false">
      <c r="A191" s="65" t="s">
        <v>324</v>
      </c>
      <c r="B191" s="65"/>
      <c r="C191" s="65"/>
      <c r="D191" s="65"/>
      <c r="E191" s="65"/>
      <c r="F191" s="65"/>
      <c r="G191" s="26"/>
      <c r="H191" s="56"/>
      <c r="I191" s="56"/>
      <c r="J191" s="56"/>
      <c r="K191" s="56"/>
      <c r="L191" s="56"/>
      <c r="M191" s="64"/>
      <c r="N191" s="64"/>
      <c r="O191" s="64"/>
      <c r="P191" s="64"/>
      <c r="Q191" s="64"/>
      <c r="R191" s="78"/>
      <c r="S191" s="78"/>
      <c r="T191" s="78"/>
      <c r="U191" s="78"/>
      <c r="V191" s="78"/>
      <c r="W191" s="78"/>
      <c r="X191" s="78"/>
      <c r="Y191" s="78"/>
      <c r="Z191" s="78"/>
      <c r="AA191" s="78"/>
      <c r="AB191" s="78"/>
      <c r="AC191" s="78"/>
      <c r="AD191" s="78"/>
    </row>
    <row r="192" customFormat="false" ht="15" hidden="false" customHeight="true" outlineLevel="0" collapsed="false">
      <c r="A192" s="65" t="s">
        <v>325</v>
      </c>
      <c r="B192" s="65"/>
      <c r="C192" s="65"/>
      <c r="D192" s="65"/>
      <c r="E192" s="65"/>
      <c r="F192" s="65"/>
      <c r="G192" s="26"/>
      <c r="H192" s="56"/>
      <c r="I192" s="56"/>
      <c r="J192" s="56"/>
      <c r="K192" s="56"/>
      <c r="L192" s="56"/>
      <c r="M192" s="64"/>
      <c r="N192" s="64"/>
      <c r="O192" s="64"/>
      <c r="P192" s="64"/>
      <c r="Q192" s="64"/>
      <c r="R192" s="78"/>
      <c r="S192" s="78"/>
      <c r="T192" s="78"/>
      <c r="U192" s="78"/>
      <c r="V192" s="78"/>
      <c r="W192" s="78"/>
      <c r="X192" s="78"/>
      <c r="Y192" s="78"/>
      <c r="Z192" s="78"/>
      <c r="AA192" s="78"/>
      <c r="AB192" s="78"/>
      <c r="AC192" s="78"/>
      <c r="AD192" s="78"/>
    </row>
    <row r="193" customFormat="false" ht="15" hidden="false" customHeight="true" outlineLevel="0" collapsed="false">
      <c r="A193" s="65" t="s">
        <v>326</v>
      </c>
      <c r="B193" s="65"/>
      <c r="C193" s="65"/>
      <c r="D193" s="65"/>
      <c r="E193" s="65"/>
      <c r="F193" s="65"/>
      <c r="G193" s="26"/>
      <c r="H193" s="56"/>
      <c r="I193" s="56"/>
      <c r="J193" s="56"/>
      <c r="K193" s="56"/>
      <c r="L193" s="56"/>
      <c r="M193" s="64"/>
      <c r="N193" s="64"/>
      <c r="O193" s="64"/>
      <c r="P193" s="64"/>
      <c r="Q193" s="64"/>
      <c r="R193" s="78"/>
      <c r="S193" s="78"/>
      <c r="T193" s="78"/>
      <c r="U193" s="78"/>
      <c r="V193" s="78"/>
      <c r="W193" s="78"/>
      <c r="X193" s="78"/>
      <c r="Y193" s="78"/>
      <c r="Z193" s="78"/>
      <c r="AA193" s="78"/>
      <c r="AB193" s="78"/>
      <c r="AC193" s="78"/>
      <c r="AD193" s="78"/>
    </row>
    <row r="194" customFormat="false" ht="15" hidden="false" customHeight="true" outlineLevel="0" collapsed="false">
      <c r="A194" s="65" t="s">
        <v>327</v>
      </c>
      <c r="B194" s="65"/>
      <c r="C194" s="65"/>
      <c r="D194" s="65"/>
      <c r="E194" s="65"/>
      <c r="F194" s="65"/>
      <c r="G194" s="26"/>
      <c r="H194" s="56"/>
      <c r="I194" s="56"/>
      <c r="J194" s="56"/>
      <c r="K194" s="56"/>
      <c r="L194" s="56"/>
      <c r="M194" s="64"/>
      <c r="N194" s="64"/>
      <c r="O194" s="64"/>
      <c r="P194" s="64"/>
      <c r="Q194" s="64"/>
      <c r="R194" s="78"/>
      <c r="S194" s="78"/>
      <c r="T194" s="78"/>
      <c r="U194" s="78"/>
      <c r="V194" s="78"/>
      <c r="W194" s="78"/>
      <c r="X194" s="78"/>
      <c r="Y194" s="78"/>
      <c r="Z194" s="78"/>
      <c r="AA194" s="78"/>
      <c r="AB194" s="78"/>
      <c r="AC194" s="78"/>
      <c r="AD194" s="78"/>
    </row>
    <row r="195" customFormat="false" ht="15" hidden="false" customHeight="true" outlineLevel="0" collapsed="false">
      <c r="A195" s="65" t="s">
        <v>328</v>
      </c>
      <c r="B195" s="65"/>
      <c r="C195" s="65"/>
      <c r="D195" s="65"/>
      <c r="E195" s="65"/>
      <c r="F195" s="65"/>
      <c r="G195" s="26"/>
      <c r="H195" s="56"/>
      <c r="I195" s="56"/>
      <c r="J195" s="56"/>
      <c r="K195" s="56"/>
      <c r="L195" s="56"/>
      <c r="M195" s="64"/>
      <c r="N195" s="64"/>
      <c r="O195" s="64"/>
      <c r="P195" s="64"/>
      <c r="Q195" s="64"/>
      <c r="R195" s="78"/>
      <c r="S195" s="78"/>
      <c r="T195" s="78"/>
      <c r="U195" s="78"/>
      <c r="V195" s="78"/>
      <c r="W195" s="78"/>
      <c r="X195" s="78"/>
      <c r="Y195" s="78"/>
      <c r="Z195" s="78"/>
      <c r="AA195" s="78"/>
      <c r="AB195" s="78"/>
      <c r="AC195" s="78"/>
      <c r="AD195" s="78"/>
    </row>
    <row r="196" customFormat="false" ht="15" hidden="false" customHeight="true" outlineLevel="0" collapsed="false">
      <c r="A196" s="65" t="s">
        <v>329</v>
      </c>
      <c r="B196" s="65"/>
      <c r="C196" s="65"/>
      <c r="D196" s="65"/>
      <c r="E196" s="65"/>
      <c r="F196" s="65"/>
      <c r="G196" s="26"/>
      <c r="H196" s="56"/>
      <c r="I196" s="56"/>
      <c r="J196" s="56"/>
      <c r="K196" s="56"/>
      <c r="L196" s="56"/>
      <c r="M196" s="64"/>
      <c r="N196" s="64"/>
      <c r="O196" s="64"/>
      <c r="P196" s="64"/>
      <c r="Q196" s="64"/>
      <c r="R196" s="78"/>
      <c r="S196" s="78"/>
      <c r="T196" s="78"/>
      <c r="U196" s="78"/>
      <c r="V196" s="78"/>
      <c r="W196" s="78"/>
      <c r="X196" s="78"/>
      <c r="Y196" s="78"/>
      <c r="Z196" s="78"/>
      <c r="AA196" s="78"/>
      <c r="AB196" s="78"/>
      <c r="AC196" s="78"/>
      <c r="AD196" s="78"/>
    </row>
    <row r="197" customFormat="false" ht="15" hidden="false" customHeight="true" outlineLevel="0" collapsed="false">
      <c r="A197" s="65" t="s">
        <v>330</v>
      </c>
      <c r="B197" s="65"/>
      <c r="C197" s="65"/>
      <c r="D197" s="65"/>
      <c r="E197" s="65"/>
      <c r="F197" s="65"/>
      <c r="G197" s="26"/>
      <c r="H197" s="56"/>
      <c r="I197" s="56"/>
      <c r="J197" s="56"/>
      <c r="K197" s="56"/>
      <c r="L197" s="56"/>
      <c r="M197" s="64"/>
      <c r="N197" s="64"/>
      <c r="O197" s="64"/>
      <c r="P197" s="64"/>
      <c r="Q197" s="64"/>
      <c r="R197" s="78"/>
      <c r="S197" s="78"/>
      <c r="T197" s="78"/>
      <c r="U197" s="78"/>
      <c r="V197" s="78"/>
      <c r="W197" s="78"/>
      <c r="X197" s="78"/>
      <c r="Y197" s="78"/>
      <c r="Z197" s="78"/>
      <c r="AA197" s="78"/>
      <c r="AB197" s="78"/>
      <c r="AC197" s="78"/>
      <c r="AD197" s="78"/>
    </row>
    <row r="198" customFormat="false" ht="15" hidden="false" customHeight="true" outlineLevel="0" collapsed="false">
      <c r="A198" s="65" t="s">
        <v>331</v>
      </c>
      <c r="B198" s="65"/>
      <c r="C198" s="65"/>
      <c r="D198" s="65"/>
      <c r="E198" s="65"/>
      <c r="F198" s="65"/>
      <c r="G198" s="26"/>
      <c r="H198" s="56"/>
      <c r="I198" s="56"/>
      <c r="J198" s="56"/>
      <c r="K198" s="56"/>
      <c r="L198" s="56"/>
      <c r="M198" s="64"/>
      <c r="N198" s="64"/>
      <c r="O198" s="64"/>
      <c r="P198" s="64"/>
      <c r="Q198" s="64"/>
      <c r="R198" s="78"/>
      <c r="S198" s="78"/>
      <c r="T198" s="78"/>
      <c r="U198" s="78"/>
      <c r="V198" s="78"/>
      <c r="W198" s="78"/>
      <c r="X198" s="78"/>
      <c r="Y198" s="78"/>
      <c r="Z198" s="78"/>
      <c r="AA198" s="78"/>
      <c r="AB198" s="78"/>
      <c r="AC198" s="78"/>
      <c r="AD198" s="78"/>
    </row>
    <row r="199" customFormat="false" ht="15" hidden="false" customHeight="true" outlineLevel="0" collapsed="false">
      <c r="A199" s="65" t="s">
        <v>332</v>
      </c>
      <c r="B199" s="65"/>
      <c r="C199" s="65"/>
      <c r="D199" s="65"/>
      <c r="E199" s="65"/>
      <c r="F199" s="65"/>
      <c r="G199" s="26"/>
      <c r="H199" s="56"/>
      <c r="I199" s="56"/>
      <c r="J199" s="56"/>
      <c r="K199" s="56"/>
      <c r="L199" s="56"/>
      <c r="M199" s="64"/>
      <c r="N199" s="64"/>
      <c r="O199" s="64"/>
      <c r="P199" s="64"/>
      <c r="Q199" s="64"/>
      <c r="R199" s="78"/>
      <c r="S199" s="78"/>
      <c r="T199" s="78"/>
      <c r="U199" s="78"/>
      <c r="V199" s="78"/>
      <c r="W199" s="78"/>
      <c r="X199" s="78"/>
      <c r="Y199" s="78"/>
      <c r="Z199" s="78"/>
      <c r="AA199" s="78"/>
      <c r="AB199" s="78"/>
      <c r="AC199" s="78"/>
      <c r="AD199" s="78"/>
    </row>
    <row r="200" customFormat="false" ht="15" hidden="false" customHeight="true" outlineLevel="0" collapsed="false">
      <c r="A200" s="65" t="s">
        <v>333</v>
      </c>
      <c r="B200" s="65"/>
      <c r="C200" s="65"/>
      <c r="D200" s="65"/>
      <c r="E200" s="65"/>
      <c r="F200" s="65"/>
      <c r="G200" s="26"/>
      <c r="H200" s="56"/>
      <c r="I200" s="56"/>
      <c r="J200" s="56"/>
      <c r="K200" s="56"/>
      <c r="L200" s="56"/>
      <c r="M200" s="64"/>
      <c r="N200" s="64"/>
      <c r="O200" s="64"/>
      <c r="P200" s="64"/>
      <c r="Q200" s="64"/>
      <c r="R200" s="78"/>
      <c r="S200" s="78"/>
      <c r="T200" s="78"/>
      <c r="U200" s="78"/>
      <c r="V200" s="78"/>
      <c r="W200" s="78"/>
      <c r="X200" s="78"/>
      <c r="Y200" s="78"/>
      <c r="Z200" s="78"/>
      <c r="AA200" s="78"/>
      <c r="AB200" s="78"/>
      <c r="AC200" s="78"/>
      <c r="AD200" s="78"/>
    </row>
    <row r="201" customFormat="false" ht="14.25" hidden="false" customHeight="true" outlineLevel="0" collapsed="false">
      <c r="A201" s="65" t="s">
        <v>334</v>
      </c>
      <c r="B201" s="65"/>
      <c r="C201" s="65"/>
      <c r="D201" s="65"/>
      <c r="E201" s="65"/>
      <c r="F201" s="65"/>
      <c r="G201" s="79"/>
      <c r="H201" s="79"/>
      <c r="I201" s="79"/>
      <c r="J201" s="79"/>
      <c r="K201" s="79"/>
      <c r="L201" s="79"/>
      <c r="M201" s="79"/>
      <c r="N201" s="79"/>
      <c r="O201" s="79"/>
      <c r="P201" s="79"/>
      <c r="Q201" s="79"/>
      <c r="R201" s="78"/>
      <c r="S201" s="78"/>
      <c r="T201" s="78"/>
      <c r="U201" s="78"/>
      <c r="V201" s="78"/>
      <c r="W201" s="78"/>
      <c r="X201" s="78"/>
      <c r="Y201" s="78"/>
      <c r="Z201" s="78"/>
      <c r="AA201" s="78"/>
      <c r="AB201" s="78"/>
      <c r="AC201" s="78"/>
      <c r="AD201" s="78"/>
    </row>
    <row r="202" customFormat="false" ht="14.25" hidden="false" customHeight="true" outlineLevel="0" collapsed="false">
      <c r="A202" s="65" t="s">
        <v>335</v>
      </c>
      <c r="B202" s="65"/>
      <c r="C202" s="65"/>
      <c r="D202" s="65"/>
      <c r="E202" s="65"/>
      <c r="F202" s="65"/>
      <c r="G202" s="79"/>
      <c r="H202" s="79"/>
      <c r="I202" s="79"/>
      <c r="J202" s="79"/>
      <c r="K202" s="79"/>
      <c r="L202" s="79"/>
      <c r="M202" s="79"/>
      <c r="N202" s="79"/>
      <c r="O202" s="79"/>
      <c r="P202" s="79"/>
      <c r="Q202" s="79"/>
      <c r="R202" s="78"/>
      <c r="S202" s="78"/>
      <c r="T202" s="78"/>
      <c r="U202" s="78"/>
      <c r="V202" s="78"/>
      <c r="W202" s="78"/>
      <c r="X202" s="78"/>
      <c r="Y202" s="78"/>
      <c r="Z202" s="78"/>
      <c r="AA202" s="78"/>
      <c r="AB202" s="78"/>
      <c r="AC202" s="78"/>
      <c r="AD202" s="78"/>
    </row>
    <row r="203" customFormat="false" ht="14.25" hidden="false" customHeight="true" outlineLevel="0" collapsed="false">
      <c r="A203" s="65" t="s">
        <v>336</v>
      </c>
      <c r="B203" s="65"/>
      <c r="C203" s="65"/>
      <c r="D203" s="65"/>
      <c r="E203" s="65"/>
      <c r="F203" s="65"/>
      <c r="G203" s="79"/>
      <c r="H203" s="79"/>
      <c r="I203" s="79"/>
      <c r="J203" s="79"/>
      <c r="K203" s="79"/>
      <c r="L203" s="79"/>
      <c r="M203" s="79"/>
      <c r="N203" s="79"/>
      <c r="O203" s="79"/>
      <c r="P203" s="79"/>
      <c r="Q203" s="79"/>
      <c r="R203" s="78"/>
      <c r="S203" s="78"/>
      <c r="T203" s="78"/>
      <c r="U203" s="78"/>
      <c r="V203" s="78"/>
      <c r="W203" s="78"/>
      <c r="X203" s="78"/>
      <c r="Y203" s="78"/>
      <c r="Z203" s="78"/>
      <c r="AA203" s="78"/>
      <c r="AB203" s="78"/>
      <c r="AC203" s="78"/>
      <c r="AD203" s="78"/>
    </row>
    <row r="204" customFormat="false" ht="14.25" hidden="false" customHeight="true" outlineLevel="0" collapsed="false">
      <c r="A204" s="65" t="s">
        <v>337</v>
      </c>
      <c r="B204" s="65"/>
      <c r="C204" s="65"/>
      <c r="D204" s="65"/>
      <c r="E204" s="65"/>
      <c r="F204" s="65"/>
      <c r="G204" s="79"/>
      <c r="H204" s="79"/>
      <c r="I204" s="79"/>
      <c r="J204" s="79"/>
      <c r="K204" s="79"/>
      <c r="L204" s="79"/>
      <c r="M204" s="79"/>
      <c r="N204" s="79"/>
      <c r="O204" s="79"/>
      <c r="P204" s="79"/>
      <c r="Q204" s="79"/>
      <c r="R204" s="78"/>
      <c r="S204" s="78"/>
      <c r="T204" s="78"/>
      <c r="U204" s="78"/>
      <c r="V204" s="78"/>
      <c r="W204" s="78"/>
      <c r="X204" s="78"/>
      <c r="Y204" s="78"/>
      <c r="Z204" s="78"/>
      <c r="AA204" s="78"/>
      <c r="AB204" s="78"/>
      <c r="AC204" s="78"/>
      <c r="AD204" s="78"/>
    </row>
    <row r="205" customFormat="false" ht="14.25" hidden="false" customHeight="true" outlineLevel="0" collapsed="false">
      <c r="A205" s="65" t="s">
        <v>338</v>
      </c>
      <c r="B205" s="65"/>
      <c r="C205" s="65"/>
      <c r="D205" s="65"/>
      <c r="E205" s="65"/>
      <c r="F205" s="65"/>
      <c r="G205" s="79"/>
      <c r="H205" s="79"/>
      <c r="I205" s="79"/>
      <c r="J205" s="79"/>
      <c r="K205" s="79"/>
      <c r="L205" s="79"/>
      <c r="M205" s="79"/>
      <c r="N205" s="79"/>
      <c r="O205" s="79"/>
      <c r="P205" s="79"/>
      <c r="Q205" s="79"/>
      <c r="R205" s="78"/>
      <c r="S205" s="78"/>
      <c r="T205" s="78"/>
      <c r="U205" s="78"/>
      <c r="V205" s="78"/>
      <c r="W205" s="78"/>
      <c r="X205" s="78"/>
      <c r="Y205" s="78"/>
      <c r="Z205" s="78"/>
      <c r="AA205" s="78"/>
      <c r="AB205" s="78"/>
      <c r="AC205" s="78"/>
      <c r="AD205" s="78"/>
    </row>
    <row r="206" customFormat="false" ht="14.25" hidden="false" customHeight="true" outlineLevel="0" collapsed="false">
      <c r="A206" s="65" t="s">
        <v>339</v>
      </c>
      <c r="B206" s="65"/>
      <c r="C206" s="65"/>
      <c r="D206" s="65"/>
      <c r="E206" s="65"/>
      <c r="F206" s="65"/>
      <c r="G206" s="79"/>
      <c r="H206" s="79"/>
      <c r="I206" s="79"/>
      <c r="J206" s="79"/>
      <c r="K206" s="79"/>
      <c r="L206" s="79"/>
      <c r="M206" s="79"/>
      <c r="N206" s="79"/>
      <c r="O206" s="79"/>
      <c r="P206" s="79"/>
      <c r="Q206" s="79"/>
      <c r="R206" s="78"/>
      <c r="S206" s="78"/>
      <c r="T206" s="78"/>
      <c r="U206" s="78"/>
      <c r="V206" s="78"/>
      <c r="W206" s="78"/>
      <c r="X206" s="78"/>
      <c r="Y206" s="78"/>
      <c r="Z206" s="78"/>
      <c r="AA206" s="78"/>
      <c r="AB206" s="78"/>
      <c r="AC206" s="78"/>
      <c r="AD206" s="78"/>
    </row>
    <row r="207" customFormat="false" ht="14.25" hidden="false" customHeight="true" outlineLevel="0" collapsed="false">
      <c r="A207" s="65" t="s">
        <v>340</v>
      </c>
      <c r="B207" s="65"/>
      <c r="C207" s="65"/>
      <c r="D207" s="65"/>
      <c r="E207" s="65"/>
      <c r="F207" s="65"/>
      <c r="G207" s="79"/>
      <c r="H207" s="79"/>
      <c r="I207" s="79"/>
      <c r="J207" s="79"/>
      <c r="K207" s="79"/>
      <c r="L207" s="79"/>
      <c r="M207" s="79"/>
      <c r="N207" s="79"/>
      <c r="O207" s="79"/>
      <c r="P207" s="79"/>
      <c r="Q207" s="79"/>
      <c r="R207" s="78"/>
      <c r="S207" s="78"/>
      <c r="T207" s="78"/>
      <c r="U207" s="78"/>
      <c r="V207" s="78"/>
      <c r="W207" s="78"/>
      <c r="X207" s="78"/>
      <c r="Y207" s="78"/>
      <c r="Z207" s="78"/>
      <c r="AA207" s="78"/>
      <c r="AB207" s="78"/>
      <c r="AC207" s="78"/>
      <c r="AD207" s="78"/>
    </row>
    <row r="208" customFormat="false" ht="14.25" hidden="false" customHeight="true" outlineLevel="0" collapsed="false">
      <c r="A208" s="65" t="s">
        <v>341</v>
      </c>
      <c r="B208" s="65"/>
      <c r="C208" s="65"/>
      <c r="D208" s="65"/>
      <c r="E208" s="65"/>
      <c r="F208" s="65"/>
      <c r="G208" s="79"/>
      <c r="H208" s="79"/>
      <c r="I208" s="79"/>
      <c r="J208" s="79"/>
      <c r="K208" s="79"/>
      <c r="L208" s="79"/>
      <c r="M208" s="79"/>
      <c r="N208" s="79"/>
      <c r="O208" s="79"/>
      <c r="P208" s="79"/>
      <c r="Q208" s="79"/>
      <c r="R208" s="78"/>
      <c r="S208" s="78"/>
      <c r="T208" s="78"/>
      <c r="U208" s="78"/>
      <c r="V208" s="78"/>
      <c r="W208" s="78"/>
      <c r="X208" s="78"/>
      <c r="Y208" s="78"/>
      <c r="Z208" s="78"/>
      <c r="AA208" s="78"/>
      <c r="AB208" s="78"/>
      <c r="AC208" s="78"/>
      <c r="AD208" s="78"/>
    </row>
    <row r="209" customFormat="false" ht="14.25" hidden="false" customHeight="true" outlineLevel="0" collapsed="false">
      <c r="A209" s="65" t="s">
        <v>342</v>
      </c>
      <c r="B209" s="65"/>
      <c r="C209" s="65"/>
      <c r="D209" s="65"/>
      <c r="E209" s="65"/>
      <c r="F209" s="65"/>
      <c r="G209" s="79"/>
      <c r="H209" s="79"/>
      <c r="I209" s="79"/>
      <c r="J209" s="79"/>
      <c r="K209" s="79"/>
      <c r="L209" s="79"/>
      <c r="M209" s="79"/>
      <c r="N209" s="79"/>
      <c r="O209" s="79"/>
      <c r="P209" s="79"/>
      <c r="Q209" s="79"/>
      <c r="R209" s="78"/>
      <c r="S209" s="78"/>
      <c r="T209" s="78"/>
      <c r="U209" s="78"/>
      <c r="V209" s="78"/>
      <c r="W209" s="78"/>
      <c r="X209" s="78"/>
      <c r="Y209" s="78"/>
      <c r="Z209" s="78"/>
      <c r="AA209" s="78"/>
      <c r="AB209" s="78"/>
      <c r="AC209" s="78"/>
      <c r="AD209" s="78"/>
    </row>
    <row r="210" customFormat="false" ht="14.25" hidden="false" customHeight="true" outlineLevel="0" collapsed="false">
      <c r="A210" s="65" t="s">
        <v>343</v>
      </c>
      <c r="B210" s="65"/>
      <c r="C210" s="65"/>
      <c r="D210" s="65"/>
      <c r="E210" s="65"/>
      <c r="F210" s="65"/>
      <c r="G210" s="79"/>
      <c r="H210" s="79"/>
      <c r="I210" s="79"/>
      <c r="J210" s="79"/>
      <c r="K210" s="79"/>
      <c r="L210" s="79"/>
      <c r="M210" s="79"/>
      <c r="N210" s="79"/>
      <c r="O210" s="79"/>
      <c r="P210" s="79"/>
      <c r="Q210" s="79"/>
      <c r="R210" s="78"/>
      <c r="S210" s="78"/>
      <c r="T210" s="78"/>
      <c r="U210" s="78"/>
      <c r="V210" s="78"/>
      <c r="W210" s="78"/>
      <c r="X210" s="78"/>
      <c r="Y210" s="78"/>
      <c r="Z210" s="78"/>
      <c r="AA210" s="78"/>
      <c r="AB210" s="78"/>
      <c r="AC210" s="78"/>
      <c r="AD210" s="78"/>
    </row>
    <row r="211" customFormat="false" ht="14.25" hidden="false" customHeight="true" outlineLevel="0" collapsed="false">
      <c r="A211" s="65" t="s">
        <v>344</v>
      </c>
      <c r="B211" s="65"/>
      <c r="C211" s="65"/>
      <c r="D211" s="65"/>
      <c r="E211" s="65"/>
      <c r="F211" s="65"/>
      <c r="G211" s="79"/>
      <c r="H211" s="79"/>
      <c r="I211" s="79"/>
      <c r="J211" s="79"/>
      <c r="K211" s="79"/>
      <c r="L211" s="79"/>
      <c r="M211" s="79"/>
      <c r="N211" s="79"/>
      <c r="O211" s="79"/>
      <c r="P211" s="79"/>
      <c r="Q211" s="79"/>
      <c r="R211" s="78"/>
      <c r="S211" s="78"/>
      <c r="T211" s="78"/>
      <c r="U211" s="78"/>
      <c r="V211" s="78"/>
      <c r="W211" s="78"/>
      <c r="X211" s="78"/>
      <c r="Y211" s="78"/>
      <c r="Z211" s="78"/>
      <c r="AA211" s="78"/>
      <c r="AB211" s="78"/>
      <c r="AC211" s="78"/>
      <c r="AD211" s="78"/>
    </row>
    <row r="212" customFormat="false" ht="14.25" hidden="false" customHeight="true" outlineLevel="0" collapsed="false">
      <c r="A212" s="65" t="s">
        <v>345</v>
      </c>
      <c r="B212" s="65"/>
      <c r="C212" s="65"/>
      <c r="D212" s="65"/>
      <c r="E212" s="65"/>
      <c r="F212" s="65"/>
      <c r="G212" s="79"/>
      <c r="H212" s="79"/>
      <c r="I212" s="79"/>
      <c r="J212" s="79"/>
      <c r="K212" s="79"/>
      <c r="L212" s="79"/>
      <c r="M212" s="79"/>
      <c r="N212" s="79"/>
      <c r="O212" s="79"/>
      <c r="P212" s="79"/>
      <c r="Q212" s="79"/>
      <c r="R212" s="78"/>
      <c r="S212" s="78"/>
      <c r="T212" s="78"/>
      <c r="U212" s="78"/>
      <c r="V212" s="78"/>
      <c r="W212" s="78"/>
      <c r="X212" s="78"/>
      <c r="Y212" s="78"/>
      <c r="Z212" s="78"/>
      <c r="AA212" s="78"/>
      <c r="AB212" s="78"/>
      <c r="AC212" s="78"/>
      <c r="AD212" s="78"/>
    </row>
    <row r="213" customFormat="false" ht="14.25" hidden="false" customHeight="true" outlineLevel="0" collapsed="false">
      <c r="A213" s="65" t="s">
        <v>346</v>
      </c>
      <c r="B213" s="65"/>
      <c r="C213" s="65"/>
      <c r="D213" s="65"/>
      <c r="E213" s="65"/>
      <c r="F213" s="65"/>
      <c r="G213" s="79"/>
      <c r="H213" s="79"/>
      <c r="I213" s="79"/>
      <c r="J213" s="79"/>
      <c r="K213" s="79"/>
      <c r="L213" s="79"/>
      <c r="M213" s="79"/>
      <c r="N213" s="79"/>
      <c r="O213" s="79"/>
      <c r="P213" s="79"/>
      <c r="Q213" s="79"/>
      <c r="R213" s="78"/>
      <c r="S213" s="78"/>
      <c r="T213" s="78"/>
      <c r="U213" s="78"/>
      <c r="V213" s="78"/>
      <c r="W213" s="78"/>
      <c r="X213" s="78"/>
      <c r="Y213" s="78"/>
      <c r="Z213" s="78"/>
      <c r="AA213" s="78"/>
      <c r="AB213" s="78"/>
      <c r="AC213" s="78"/>
      <c r="AD213" s="78"/>
    </row>
    <row r="214" customFormat="false" ht="14.25" hidden="false" customHeight="true" outlineLevel="0" collapsed="false">
      <c r="A214" s="65" t="s">
        <v>347</v>
      </c>
      <c r="B214" s="65"/>
      <c r="C214" s="65"/>
      <c r="D214" s="65"/>
      <c r="E214" s="65"/>
      <c r="F214" s="65"/>
      <c r="G214" s="79"/>
      <c r="H214" s="79"/>
      <c r="I214" s="79"/>
      <c r="J214" s="79"/>
      <c r="K214" s="79"/>
      <c r="L214" s="79"/>
      <c r="M214" s="79"/>
      <c r="N214" s="79"/>
      <c r="O214" s="79"/>
      <c r="P214" s="79"/>
      <c r="Q214" s="79"/>
      <c r="R214" s="78"/>
      <c r="S214" s="78"/>
      <c r="T214" s="78"/>
      <c r="U214" s="78"/>
      <c r="V214" s="78"/>
      <c r="W214" s="78"/>
      <c r="X214" s="78"/>
      <c r="Y214" s="78"/>
      <c r="Z214" s="78"/>
      <c r="AA214" s="78"/>
      <c r="AB214" s="78"/>
      <c r="AC214" s="78"/>
      <c r="AD214" s="78"/>
    </row>
    <row r="215" customFormat="false" ht="14.25" hidden="false" customHeight="true" outlineLevel="0" collapsed="false">
      <c r="A215" s="65" t="s">
        <v>348</v>
      </c>
      <c r="B215" s="65"/>
      <c r="C215" s="65"/>
      <c r="D215" s="65"/>
      <c r="E215" s="65"/>
      <c r="F215" s="65"/>
      <c r="G215" s="79"/>
      <c r="H215" s="79"/>
      <c r="I215" s="79"/>
      <c r="J215" s="79"/>
      <c r="K215" s="79"/>
      <c r="L215" s="79"/>
      <c r="M215" s="79"/>
      <c r="N215" s="79"/>
      <c r="O215" s="79"/>
      <c r="P215" s="79"/>
      <c r="Q215" s="79"/>
      <c r="R215" s="78"/>
      <c r="S215" s="78"/>
      <c r="T215" s="78"/>
      <c r="U215" s="78"/>
      <c r="V215" s="78"/>
      <c r="W215" s="78"/>
      <c r="X215" s="78"/>
      <c r="Y215" s="78"/>
      <c r="Z215" s="78"/>
      <c r="AA215" s="78"/>
      <c r="AB215" s="78"/>
      <c r="AC215" s="78"/>
      <c r="AD215" s="78"/>
    </row>
    <row r="216" customFormat="false" ht="14.25" hidden="false" customHeight="true" outlineLevel="0" collapsed="false">
      <c r="A216" s="65" t="s">
        <v>349</v>
      </c>
      <c r="B216" s="65"/>
      <c r="C216" s="65"/>
      <c r="D216" s="65"/>
      <c r="E216" s="65"/>
      <c r="F216" s="65"/>
      <c r="G216" s="79"/>
      <c r="H216" s="79"/>
      <c r="I216" s="79"/>
      <c r="J216" s="79"/>
      <c r="K216" s="79"/>
      <c r="L216" s="79"/>
      <c r="M216" s="79"/>
      <c r="N216" s="79"/>
      <c r="O216" s="79"/>
      <c r="P216" s="79"/>
      <c r="Q216" s="79"/>
      <c r="R216" s="78"/>
      <c r="S216" s="78"/>
      <c r="T216" s="78"/>
      <c r="U216" s="78"/>
      <c r="V216" s="78"/>
      <c r="W216" s="78"/>
      <c r="X216" s="78"/>
      <c r="Y216" s="78"/>
      <c r="Z216" s="78"/>
      <c r="AA216" s="78"/>
      <c r="AB216" s="78"/>
      <c r="AC216" s="78"/>
      <c r="AD216" s="78"/>
    </row>
    <row r="217" customFormat="false" ht="14.25" hidden="false" customHeight="true" outlineLevel="0" collapsed="false">
      <c r="A217" s="65" t="s">
        <v>350</v>
      </c>
      <c r="B217" s="65"/>
      <c r="C217" s="65"/>
      <c r="D217" s="65"/>
      <c r="E217" s="65"/>
      <c r="F217" s="65"/>
      <c r="G217" s="79"/>
      <c r="H217" s="79"/>
      <c r="I217" s="79"/>
      <c r="J217" s="79"/>
      <c r="K217" s="79"/>
      <c r="L217" s="79"/>
      <c r="M217" s="79"/>
      <c r="N217" s="79"/>
      <c r="O217" s="79"/>
      <c r="P217" s="79"/>
      <c r="Q217" s="79"/>
      <c r="R217" s="78"/>
      <c r="S217" s="78"/>
      <c r="T217" s="78"/>
      <c r="U217" s="78"/>
      <c r="V217" s="78"/>
      <c r="W217" s="78"/>
      <c r="X217" s="78"/>
      <c r="Y217" s="78"/>
      <c r="Z217" s="78"/>
      <c r="AA217" s="78"/>
      <c r="AB217" s="78"/>
      <c r="AC217" s="78"/>
      <c r="AD217" s="78"/>
    </row>
    <row r="218" customFormat="false" ht="14.25" hidden="false" customHeight="true" outlineLevel="0" collapsed="false">
      <c r="A218" s="65" t="s">
        <v>351</v>
      </c>
      <c r="B218" s="65"/>
      <c r="C218" s="65"/>
      <c r="D218" s="65"/>
      <c r="E218" s="65"/>
      <c r="F218" s="65"/>
      <c r="G218" s="79"/>
      <c r="H218" s="79"/>
      <c r="I218" s="79"/>
      <c r="J218" s="79"/>
      <c r="K218" s="79"/>
      <c r="L218" s="79"/>
      <c r="M218" s="79"/>
      <c r="N218" s="79"/>
      <c r="O218" s="79"/>
      <c r="P218" s="79"/>
      <c r="Q218" s="79"/>
      <c r="R218" s="78"/>
      <c r="S218" s="78"/>
      <c r="T218" s="78"/>
      <c r="U218" s="78"/>
      <c r="V218" s="78"/>
      <c r="W218" s="78"/>
      <c r="X218" s="78"/>
      <c r="Y218" s="78"/>
      <c r="Z218" s="78"/>
      <c r="AA218" s="78"/>
      <c r="AB218" s="78"/>
      <c r="AC218" s="78"/>
      <c r="AD218" s="78"/>
    </row>
    <row r="219" customFormat="false" ht="14.25" hidden="false" customHeight="true" outlineLevel="0" collapsed="false">
      <c r="A219" s="65" t="s">
        <v>352</v>
      </c>
      <c r="B219" s="65"/>
      <c r="C219" s="65"/>
      <c r="D219" s="65"/>
      <c r="E219" s="65"/>
      <c r="F219" s="65"/>
      <c r="G219" s="79"/>
      <c r="H219" s="79"/>
      <c r="I219" s="79"/>
      <c r="J219" s="79"/>
      <c r="K219" s="79"/>
      <c r="L219" s="79"/>
      <c r="M219" s="79"/>
      <c r="N219" s="79"/>
      <c r="O219" s="79"/>
      <c r="P219" s="79"/>
      <c r="Q219" s="79"/>
      <c r="R219" s="78"/>
      <c r="S219" s="78"/>
      <c r="T219" s="78"/>
      <c r="U219" s="78"/>
      <c r="V219" s="78"/>
      <c r="W219" s="78"/>
      <c r="X219" s="78"/>
      <c r="Y219" s="78"/>
      <c r="Z219" s="78"/>
      <c r="AA219" s="78"/>
      <c r="AB219" s="78"/>
      <c r="AC219" s="78"/>
      <c r="AD219" s="78"/>
    </row>
    <row r="220" customFormat="false" ht="14.25" hidden="false" customHeight="true" outlineLevel="0" collapsed="false">
      <c r="A220" s="65" t="s">
        <v>353</v>
      </c>
      <c r="B220" s="65"/>
      <c r="C220" s="65"/>
      <c r="D220" s="65"/>
      <c r="E220" s="65"/>
      <c r="F220" s="65"/>
      <c r="G220" s="79"/>
      <c r="H220" s="79"/>
      <c r="I220" s="79"/>
      <c r="J220" s="79"/>
      <c r="K220" s="79"/>
      <c r="L220" s="79"/>
      <c r="M220" s="79"/>
      <c r="N220" s="79"/>
      <c r="O220" s="79"/>
      <c r="P220" s="79"/>
      <c r="Q220" s="79"/>
      <c r="R220" s="78"/>
      <c r="S220" s="78"/>
      <c r="T220" s="78"/>
      <c r="U220" s="78"/>
      <c r="V220" s="78"/>
      <c r="W220" s="78"/>
      <c r="X220" s="78"/>
      <c r="Y220" s="78"/>
      <c r="Z220" s="78"/>
      <c r="AA220" s="78"/>
      <c r="AB220" s="78"/>
      <c r="AC220" s="78"/>
      <c r="AD220" s="78"/>
    </row>
    <row r="221" customFormat="false" ht="14.25" hidden="false" customHeight="true" outlineLevel="0" collapsed="false">
      <c r="A221" s="80"/>
      <c r="B221" s="80"/>
      <c r="C221" s="80"/>
      <c r="D221" s="80"/>
      <c r="E221" s="80"/>
      <c r="F221" s="80"/>
      <c r="G221" s="80"/>
      <c r="H221" s="80"/>
      <c r="I221" s="80"/>
      <c r="J221" s="80"/>
      <c r="K221" s="80"/>
      <c r="L221" s="80"/>
      <c r="M221" s="80"/>
      <c r="N221" s="80"/>
      <c r="O221" s="80"/>
      <c r="P221" s="80"/>
      <c r="Q221" s="80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</row>
    <row r="222" customFormat="false" ht="14.25" hidden="false" customHeight="true" outlineLevel="0" collapsed="false">
      <c r="A222" s="80"/>
      <c r="B222" s="80"/>
      <c r="C222" s="80"/>
      <c r="D222" s="80"/>
      <c r="E222" s="80"/>
      <c r="F222" s="80"/>
      <c r="G222" s="80"/>
      <c r="H222" s="80"/>
      <c r="I222" s="80"/>
      <c r="J222" s="80"/>
      <c r="K222" s="80"/>
      <c r="L222" s="80"/>
      <c r="M222" s="80"/>
      <c r="N222" s="80"/>
      <c r="O222" s="80"/>
      <c r="P222" s="80"/>
      <c r="Q222" s="80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</row>
    <row r="223" customFormat="false" ht="14.25" hidden="false" customHeight="true" outlineLevel="0" collapsed="false">
      <c r="A223" s="80"/>
      <c r="B223" s="80"/>
      <c r="C223" s="80"/>
      <c r="D223" s="80"/>
      <c r="E223" s="80"/>
      <c r="F223" s="80"/>
      <c r="G223" s="80"/>
      <c r="H223" s="80"/>
      <c r="I223" s="80"/>
      <c r="J223" s="80"/>
      <c r="K223" s="80"/>
      <c r="L223" s="80"/>
      <c r="M223" s="80"/>
      <c r="N223" s="80"/>
      <c r="O223" s="80"/>
      <c r="P223" s="80"/>
      <c r="Q223" s="80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</row>
    <row r="224" customFormat="false" ht="14.25" hidden="false" customHeight="true" outlineLevel="0" collapsed="false">
      <c r="A224" s="80"/>
      <c r="B224" s="80"/>
      <c r="C224" s="80"/>
      <c r="D224" s="80"/>
      <c r="E224" s="80"/>
      <c r="F224" s="80"/>
      <c r="G224" s="80"/>
      <c r="H224" s="80"/>
      <c r="I224" s="80"/>
      <c r="J224" s="80"/>
      <c r="K224" s="80"/>
      <c r="L224" s="80"/>
      <c r="M224" s="80"/>
      <c r="N224" s="80"/>
      <c r="O224" s="80"/>
      <c r="P224" s="80"/>
      <c r="Q224" s="80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</row>
    <row r="225" customFormat="false" ht="14.25" hidden="false" customHeight="true" outlineLevel="0" collapsed="false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</row>
    <row r="226" customFormat="false" ht="14.25" hidden="false" customHeight="true" outlineLevel="0" collapsed="false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</row>
    <row r="227" customFormat="false" ht="14.25" hidden="false" customHeight="true" outlineLevel="0" collapsed="false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</row>
    <row r="228" customFormat="false" ht="14.25" hidden="false" customHeight="true" outlineLevel="0" collapsed="false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</row>
    <row r="229" customFormat="false" ht="14.25" hidden="false" customHeight="true" outlineLevel="0" collapsed="false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</row>
    <row r="230" customFormat="false" ht="14.25" hidden="false" customHeight="true" outlineLevel="0" collapsed="false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</row>
    <row r="231" customFormat="false" ht="14.25" hidden="false" customHeight="true" outlineLevel="0" collapsed="false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</row>
    <row r="232" customFormat="false" ht="14.25" hidden="false" customHeight="true" outlineLevel="0" collapsed="false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</row>
    <row r="233" customFormat="false" ht="14.25" hidden="false" customHeight="true" outlineLevel="0" collapsed="false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</row>
    <row r="234" customFormat="false" ht="14.25" hidden="false" customHeight="true" outlineLevel="0" collapsed="false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</row>
    <row r="235" customFormat="false" ht="14.25" hidden="false" customHeight="true" outlineLevel="0" collapsed="false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</row>
    <row r="236" customFormat="false" ht="14.25" hidden="false" customHeight="true" outlineLevel="0" collapsed="false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</row>
    <row r="237" customFormat="false" ht="14.25" hidden="false" customHeight="true" outlineLevel="0" collapsed="false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</row>
    <row r="238" customFormat="false" ht="14.25" hidden="false" customHeight="true" outlineLevel="0" collapsed="false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</row>
    <row r="239" customFormat="false" ht="14.25" hidden="false" customHeight="true" outlineLevel="0" collapsed="false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</row>
    <row r="240" customFormat="false" ht="14.25" hidden="false" customHeight="true" outlineLevel="0" collapsed="false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</row>
    <row r="241" customFormat="false" ht="14.25" hidden="false" customHeight="true" outlineLevel="0" collapsed="false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</row>
    <row r="242" customFormat="false" ht="14.25" hidden="false" customHeight="true" outlineLevel="0" collapsed="false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</row>
    <row r="243" customFormat="false" ht="14.25" hidden="false" customHeight="true" outlineLevel="0" collapsed="false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</row>
    <row r="244" customFormat="false" ht="14.25" hidden="false" customHeight="true" outlineLevel="0" collapsed="false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</row>
    <row r="245" customFormat="false" ht="14.25" hidden="false" customHeight="true" outlineLevel="0" collapsed="false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</row>
    <row r="246" customFormat="false" ht="14.25" hidden="false" customHeight="true" outlineLevel="0" collapsed="false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</row>
    <row r="247" customFormat="false" ht="14.25" hidden="false" customHeight="true" outlineLevel="0" collapsed="false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</row>
    <row r="248" customFormat="false" ht="14.25" hidden="false" customHeight="true" outlineLevel="0" collapsed="false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</row>
    <row r="249" customFormat="false" ht="14.25" hidden="false" customHeight="true" outlineLevel="0" collapsed="false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</row>
    <row r="250" customFormat="false" ht="14.25" hidden="false" customHeight="true" outlineLevel="0" collapsed="false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</row>
    <row r="251" customFormat="false" ht="14.25" hidden="false" customHeight="true" outlineLevel="0" collapsed="false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</row>
    <row r="252" customFormat="false" ht="14.25" hidden="false" customHeight="true" outlineLevel="0" collapsed="false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</row>
    <row r="253" customFormat="false" ht="14.25" hidden="false" customHeight="true" outlineLevel="0" collapsed="false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</row>
    <row r="254" customFormat="false" ht="14.25" hidden="false" customHeight="true" outlineLevel="0" collapsed="false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</row>
    <row r="255" customFormat="false" ht="14.25" hidden="false" customHeight="true" outlineLevel="0" collapsed="false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</row>
    <row r="256" customFormat="false" ht="14.25" hidden="false" customHeight="true" outlineLevel="0" collapsed="false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</row>
    <row r="257" customFormat="false" ht="14.25" hidden="false" customHeight="true" outlineLevel="0" collapsed="false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</row>
    <row r="258" customFormat="false" ht="14.25" hidden="false" customHeight="true" outlineLevel="0" collapsed="false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</row>
    <row r="259" customFormat="false" ht="14.25" hidden="false" customHeight="true" outlineLevel="0" collapsed="false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</row>
    <row r="260" customFormat="false" ht="14.25" hidden="false" customHeight="true" outlineLevel="0" collapsed="false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</row>
    <row r="261" customFormat="false" ht="14.25" hidden="false" customHeight="true" outlineLevel="0" collapsed="false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</row>
    <row r="262" customFormat="false" ht="14.25" hidden="false" customHeight="true" outlineLevel="0" collapsed="false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</row>
    <row r="263" customFormat="false" ht="14.25" hidden="false" customHeight="true" outlineLevel="0" collapsed="false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</row>
    <row r="264" customFormat="false" ht="14.25" hidden="false" customHeight="true" outlineLevel="0" collapsed="false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</row>
    <row r="265" customFormat="false" ht="14.25" hidden="false" customHeight="true" outlineLevel="0" collapsed="false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</row>
    <row r="266" customFormat="false" ht="14.25" hidden="false" customHeight="true" outlineLevel="0" collapsed="false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</row>
    <row r="267" customFormat="false" ht="14.25" hidden="false" customHeight="true" outlineLevel="0" collapsed="false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</row>
    <row r="268" customFormat="false" ht="14.25" hidden="false" customHeight="true" outlineLevel="0" collapsed="false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</row>
    <row r="269" customFormat="false" ht="14.25" hidden="false" customHeight="true" outlineLevel="0" collapsed="false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</row>
    <row r="270" customFormat="false" ht="14.25" hidden="false" customHeight="true" outlineLevel="0" collapsed="false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</row>
    <row r="271" customFormat="false" ht="14.25" hidden="false" customHeight="true" outlineLevel="0" collapsed="false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</row>
    <row r="272" customFormat="false" ht="14.25" hidden="false" customHeight="true" outlineLevel="0" collapsed="false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</row>
    <row r="273" customFormat="false" ht="14.25" hidden="false" customHeight="true" outlineLevel="0" collapsed="false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</row>
    <row r="274" customFormat="false" ht="14.25" hidden="false" customHeight="true" outlineLevel="0" collapsed="false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</row>
    <row r="275" customFormat="false" ht="14.25" hidden="false" customHeight="true" outlineLevel="0" collapsed="false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</row>
    <row r="276" customFormat="false" ht="14.25" hidden="false" customHeight="true" outlineLevel="0" collapsed="false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</row>
    <row r="277" customFormat="false" ht="14.25" hidden="false" customHeight="true" outlineLevel="0" collapsed="false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</row>
    <row r="278" customFormat="false" ht="14.25" hidden="false" customHeight="true" outlineLevel="0" collapsed="false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</row>
    <row r="279" customFormat="false" ht="14.25" hidden="false" customHeight="true" outlineLevel="0" collapsed="false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</row>
    <row r="280" customFormat="false" ht="14.25" hidden="false" customHeight="true" outlineLevel="0" collapsed="false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</row>
    <row r="281" customFormat="false" ht="14.25" hidden="false" customHeight="true" outlineLevel="0" collapsed="false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</row>
    <row r="282" customFormat="false" ht="14.25" hidden="false" customHeight="true" outlineLevel="0" collapsed="false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</row>
    <row r="283" customFormat="false" ht="14.25" hidden="false" customHeight="true" outlineLevel="0" collapsed="false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</row>
    <row r="284" customFormat="false" ht="14.25" hidden="false" customHeight="true" outlineLevel="0" collapsed="false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</row>
    <row r="285" customFormat="false" ht="14.25" hidden="false" customHeight="true" outlineLevel="0" collapsed="false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</row>
    <row r="286" customFormat="false" ht="14.25" hidden="false" customHeight="true" outlineLevel="0" collapsed="false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</row>
    <row r="287" customFormat="false" ht="14.25" hidden="false" customHeight="true" outlineLevel="0" collapsed="false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</row>
    <row r="288" customFormat="false" ht="14.25" hidden="false" customHeight="true" outlineLevel="0" collapsed="false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</row>
    <row r="289" customFormat="false" ht="14.25" hidden="false" customHeight="true" outlineLevel="0" collapsed="false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</row>
    <row r="290" customFormat="false" ht="14.25" hidden="false" customHeight="true" outlineLevel="0" collapsed="false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</row>
    <row r="291" customFormat="false" ht="14.25" hidden="false" customHeight="true" outlineLevel="0" collapsed="false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</row>
    <row r="292" customFormat="false" ht="14.25" hidden="false" customHeight="true" outlineLevel="0" collapsed="false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</row>
    <row r="293" customFormat="false" ht="14.25" hidden="false" customHeight="true" outlineLevel="0" collapsed="false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</row>
    <row r="294" customFormat="false" ht="14.25" hidden="false" customHeight="true" outlineLevel="0" collapsed="false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</row>
    <row r="295" customFormat="false" ht="14.25" hidden="false" customHeight="true" outlineLevel="0" collapsed="false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</row>
    <row r="296" customFormat="false" ht="14.25" hidden="false" customHeight="true" outlineLevel="0" collapsed="false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</row>
    <row r="297" customFormat="false" ht="14.25" hidden="false" customHeight="true" outlineLevel="0" collapsed="false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</row>
    <row r="298" customFormat="false" ht="14.25" hidden="false" customHeight="true" outlineLevel="0" collapsed="false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</row>
    <row r="299" customFormat="false" ht="14.25" hidden="false" customHeight="true" outlineLevel="0" collapsed="false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</row>
    <row r="300" customFormat="false" ht="14.25" hidden="false" customHeight="true" outlineLevel="0" collapsed="false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</row>
    <row r="301" customFormat="false" ht="14.25" hidden="false" customHeight="true" outlineLevel="0" collapsed="false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</row>
    <row r="302" customFormat="false" ht="14.25" hidden="false" customHeight="true" outlineLevel="0" collapsed="false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</row>
    <row r="303" customFormat="false" ht="14.25" hidden="false" customHeight="true" outlineLevel="0" collapsed="false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</row>
    <row r="304" customFormat="false" ht="14.25" hidden="false" customHeight="true" outlineLevel="0" collapsed="false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</row>
    <row r="305" customFormat="false" ht="14.25" hidden="false" customHeight="true" outlineLevel="0" collapsed="false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</row>
    <row r="306" customFormat="false" ht="14.25" hidden="false" customHeight="true" outlineLevel="0" collapsed="false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</row>
    <row r="307" customFormat="false" ht="14.25" hidden="false" customHeight="true" outlineLevel="0" collapsed="false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</row>
    <row r="308" customFormat="false" ht="14.25" hidden="false" customHeight="true" outlineLevel="0" collapsed="false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</row>
    <row r="309" customFormat="false" ht="14.25" hidden="false" customHeight="true" outlineLevel="0" collapsed="false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</row>
    <row r="310" customFormat="false" ht="14.25" hidden="false" customHeight="true" outlineLevel="0" collapsed="false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</row>
    <row r="311" customFormat="false" ht="14.25" hidden="false" customHeight="true" outlineLevel="0" collapsed="false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</row>
    <row r="312" customFormat="false" ht="14.25" hidden="false" customHeight="true" outlineLevel="0" collapsed="false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</row>
    <row r="313" customFormat="false" ht="14.25" hidden="false" customHeight="true" outlineLevel="0" collapsed="false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</row>
    <row r="314" customFormat="false" ht="14.25" hidden="false" customHeight="true" outlineLevel="0" collapsed="false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</row>
    <row r="315" customFormat="false" ht="14.25" hidden="false" customHeight="true" outlineLevel="0" collapsed="false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</row>
    <row r="316" customFormat="false" ht="14.25" hidden="false" customHeight="true" outlineLevel="0" collapsed="false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</row>
    <row r="317" customFormat="false" ht="14.25" hidden="false" customHeight="true" outlineLevel="0" collapsed="false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</row>
    <row r="318" customFormat="false" ht="14.25" hidden="false" customHeight="true" outlineLevel="0" collapsed="false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</row>
    <row r="319" customFormat="false" ht="14.25" hidden="false" customHeight="true" outlineLevel="0" collapsed="false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</row>
    <row r="320" customFormat="false" ht="14.25" hidden="false" customHeight="true" outlineLevel="0" collapsed="false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</row>
    <row r="321" customFormat="false" ht="14.25" hidden="false" customHeight="true" outlineLevel="0" collapsed="false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</row>
    <row r="322" customFormat="false" ht="14.25" hidden="false" customHeight="true" outlineLevel="0" collapsed="false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</row>
    <row r="323" customFormat="false" ht="14.25" hidden="false" customHeight="true" outlineLevel="0" collapsed="false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</row>
    <row r="324" customFormat="false" ht="14.25" hidden="false" customHeight="true" outlineLevel="0" collapsed="false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</row>
    <row r="325" customFormat="false" ht="14.25" hidden="false" customHeight="true" outlineLevel="0" collapsed="false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</row>
    <row r="326" customFormat="false" ht="14.25" hidden="false" customHeight="true" outlineLevel="0" collapsed="false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</row>
    <row r="327" customFormat="false" ht="14.25" hidden="false" customHeight="true" outlineLevel="0" collapsed="false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</row>
    <row r="328" customFormat="false" ht="14.25" hidden="false" customHeight="true" outlineLevel="0" collapsed="false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</row>
    <row r="329" customFormat="false" ht="14.25" hidden="false" customHeight="true" outlineLevel="0" collapsed="false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</row>
    <row r="330" customFormat="false" ht="14.25" hidden="false" customHeight="true" outlineLevel="0" collapsed="false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</row>
    <row r="331" customFormat="false" ht="14.25" hidden="false" customHeight="true" outlineLevel="0" collapsed="false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</row>
    <row r="332" customFormat="false" ht="14.25" hidden="false" customHeight="true" outlineLevel="0" collapsed="false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</row>
    <row r="333" customFormat="false" ht="14.25" hidden="false" customHeight="true" outlineLevel="0" collapsed="false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</row>
    <row r="334" customFormat="false" ht="14.25" hidden="false" customHeight="true" outlineLevel="0" collapsed="false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</row>
    <row r="335" customFormat="false" ht="14.25" hidden="false" customHeight="true" outlineLevel="0" collapsed="false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</row>
    <row r="336" customFormat="false" ht="14.25" hidden="false" customHeight="true" outlineLevel="0" collapsed="false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</row>
    <row r="337" customFormat="false" ht="14.25" hidden="false" customHeight="true" outlineLevel="0" collapsed="false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</row>
    <row r="338" customFormat="false" ht="14.25" hidden="false" customHeight="true" outlineLevel="0" collapsed="false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</row>
    <row r="339" customFormat="false" ht="14.25" hidden="false" customHeight="true" outlineLevel="0" collapsed="false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</row>
    <row r="340" customFormat="false" ht="14.25" hidden="false" customHeight="true" outlineLevel="0" collapsed="false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</row>
    <row r="341" customFormat="false" ht="14.25" hidden="false" customHeight="true" outlineLevel="0" collapsed="false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</row>
    <row r="342" customFormat="false" ht="14.25" hidden="false" customHeight="true" outlineLevel="0" collapsed="false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</row>
    <row r="343" customFormat="false" ht="14.25" hidden="false" customHeight="true" outlineLevel="0" collapsed="false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</row>
    <row r="344" customFormat="false" ht="14.25" hidden="false" customHeight="true" outlineLevel="0" collapsed="false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</row>
    <row r="345" customFormat="false" ht="14.25" hidden="false" customHeight="true" outlineLevel="0" collapsed="false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</row>
    <row r="346" customFormat="false" ht="14.25" hidden="false" customHeight="true" outlineLevel="0" collapsed="false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</row>
    <row r="347" customFormat="false" ht="14.25" hidden="false" customHeight="true" outlineLevel="0" collapsed="false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</row>
    <row r="348" customFormat="false" ht="14.25" hidden="false" customHeight="true" outlineLevel="0" collapsed="false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</row>
    <row r="349" customFormat="false" ht="14.25" hidden="false" customHeight="true" outlineLevel="0" collapsed="false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</row>
    <row r="350" customFormat="false" ht="14.25" hidden="false" customHeight="true" outlineLevel="0" collapsed="false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</row>
    <row r="351" customFormat="false" ht="14.25" hidden="false" customHeight="true" outlineLevel="0" collapsed="false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</row>
    <row r="352" customFormat="false" ht="14.25" hidden="false" customHeight="true" outlineLevel="0" collapsed="false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</row>
    <row r="353" customFormat="false" ht="14.25" hidden="false" customHeight="true" outlineLevel="0" collapsed="false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</row>
    <row r="354" customFormat="false" ht="14.25" hidden="false" customHeight="true" outlineLevel="0" collapsed="false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</row>
    <row r="355" customFormat="false" ht="14.25" hidden="false" customHeight="true" outlineLevel="0" collapsed="false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</row>
    <row r="356" customFormat="false" ht="14.25" hidden="false" customHeight="true" outlineLevel="0" collapsed="false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</row>
    <row r="357" customFormat="false" ht="14.25" hidden="false" customHeight="true" outlineLevel="0" collapsed="false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</row>
    <row r="358" customFormat="false" ht="14.25" hidden="false" customHeight="true" outlineLevel="0" collapsed="false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</row>
    <row r="359" customFormat="false" ht="14.25" hidden="false" customHeight="true" outlineLevel="0" collapsed="false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</row>
    <row r="360" customFormat="false" ht="14.25" hidden="false" customHeight="true" outlineLevel="0" collapsed="false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</row>
    <row r="361" customFormat="false" ht="14.25" hidden="false" customHeight="true" outlineLevel="0" collapsed="false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</row>
    <row r="362" customFormat="false" ht="14.25" hidden="false" customHeight="true" outlineLevel="0" collapsed="false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</row>
    <row r="363" customFormat="false" ht="14.25" hidden="false" customHeight="true" outlineLevel="0" collapsed="false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</row>
    <row r="364" customFormat="false" ht="14.25" hidden="false" customHeight="true" outlineLevel="0" collapsed="false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</row>
    <row r="365" customFormat="false" ht="14.25" hidden="false" customHeight="true" outlineLevel="0" collapsed="false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</row>
    <row r="366" customFormat="false" ht="14.25" hidden="false" customHeight="true" outlineLevel="0" collapsed="false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</row>
    <row r="367" customFormat="false" ht="14.25" hidden="false" customHeight="true" outlineLevel="0" collapsed="false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</row>
    <row r="368" customFormat="false" ht="14.25" hidden="false" customHeight="true" outlineLevel="0" collapsed="false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</row>
    <row r="369" customFormat="false" ht="14.25" hidden="false" customHeight="true" outlineLevel="0" collapsed="false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</row>
    <row r="370" customFormat="false" ht="14.25" hidden="false" customHeight="true" outlineLevel="0" collapsed="false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</row>
    <row r="371" customFormat="false" ht="14.25" hidden="false" customHeight="true" outlineLevel="0" collapsed="false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</row>
    <row r="372" customFormat="false" ht="14.25" hidden="false" customHeight="true" outlineLevel="0" collapsed="false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</row>
    <row r="373" customFormat="false" ht="14.25" hidden="false" customHeight="true" outlineLevel="0" collapsed="false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</row>
    <row r="374" customFormat="false" ht="14.25" hidden="false" customHeight="true" outlineLevel="0" collapsed="false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</row>
    <row r="375" customFormat="false" ht="14.25" hidden="false" customHeight="true" outlineLevel="0" collapsed="false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</row>
    <row r="376" customFormat="false" ht="14.25" hidden="false" customHeight="true" outlineLevel="0" collapsed="false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</row>
    <row r="377" customFormat="false" ht="14.25" hidden="false" customHeight="true" outlineLevel="0" collapsed="false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</row>
    <row r="378" customFormat="false" ht="14.25" hidden="false" customHeight="true" outlineLevel="0" collapsed="false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</row>
    <row r="379" customFormat="false" ht="14.25" hidden="false" customHeight="true" outlineLevel="0" collapsed="false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</row>
    <row r="380" customFormat="false" ht="14.25" hidden="false" customHeight="true" outlineLevel="0" collapsed="false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</row>
    <row r="381" customFormat="false" ht="14.25" hidden="false" customHeight="true" outlineLevel="0" collapsed="false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</row>
    <row r="382" customFormat="false" ht="14.25" hidden="false" customHeight="true" outlineLevel="0" collapsed="false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</row>
    <row r="383" customFormat="false" ht="14.25" hidden="false" customHeight="true" outlineLevel="0" collapsed="false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</row>
    <row r="384" customFormat="false" ht="14.25" hidden="false" customHeight="true" outlineLevel="0" collapsed="false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</row>
    <row r="385" customFormat="false" ht="14.25" hidden="false" customHeight="true" outlineLevel="0" collapsed="false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</row>
    <row r="386" customFormat="false" ht="14.25" hidden="false" customHeight="true" outlineLevel="0" collapsed="false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</row>
    <row r="387" customFormat="false" ht="14.25" hidden="false" customHeight="true" outlineLevel="0" collapsed="false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</row>
    <row r="388" customFormat="false" ht="14.25" hidden="false" customHeight="true" outlineLevel="0" collapsed="false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</row>
    <row r="389" customFormat="false" ht="14.25" hidden="false" customHeight="true" outlineLevel="0" collapsed="false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</row>
    <row r="390" customFormat="false" ht="14.25" hidden="false" customHeight="true" outlineLevel="0" collapsed="false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</row>
    <row r="391" customFormat="false" ht="14.25" hidden="false" customHeight="true" outlineLevel="0" collapsed="false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</row>
    <row r="392" customFormat="false" ht="14.25" hidden="false" customHeight="true" outlineLevel="0" collapsed="false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</row>
    <row r="393" customFormat="false" ht="14.25" hidden="false" customHeight="true" outlineLevel="0" collapsed="false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</row>
    <row r="394" customFormat="false" ht="14.25" hidden="false" customHeight="true" outlineLevel="0" collapsed="false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</row>
    <row r="395" customFormat="false" ht="14.25" hidden="false" customHeight="true" outlineLevel="0" collapsed="false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</row>
    <row r="396" customFormat="false" ht="14.25" hidden="false" customHeight="true" outlineLevel="0" collapsed="false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</row>
    <row r="397" customFormat="false" ht="14.25" hidden="false" customHeight="true" outlineLevel="0" collapsed="false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</row>
    <row r="398" customFormat="false" ht="14.25" hidden="false" customHeight="true" outlineLevel="0" collapsed="false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</row>
    <row r="399" customFormat="false" ht="14.25" hidden="false" customHeight="true" outlineLevel="0" collapsed="false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</row>
    <row r="400" customFormat="false" ht="14.25" hidden="false" customHeight="true" outlineLevel="0" collapsed="false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</row>
    <row r="401" customFormat="false" ht="14.25" hidden="false" customHeight="true" outlineLevel="0" collapsed="false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</row>
    <row r="402" customFormat="false" ht="14.25" hidden="false" customHeight="true" outlineLevel="0" collapsed="false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</row>
    <row r="403" customFormat="false" ht="14.25" hidden="false" customHeight="true" outlineLevel="0" collapsed="false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</row>
    <row r="404" customFormat="false" ht="14.25" hidden="false" customHeight="true" outlineLevel="0" collapsed="false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</row>
    <row r="405" customFormat="false" ht="14.25" hidden="false" customHeight="true" outlineLevel="0" collapsed="false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</row>
    <row r="406" customFormat="false" ht="14.25" hidden="false" customHeight="true" outlineLevel="0" collapsed="false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</row>
    <row r="407" customFormat="false" ht="14.25" hidden="false" customHeight="true" outlineLevel="0" collapsed="false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</row>
    <row r="408" customFormat="false" ht="14.25" hidden="false" customHeight="true" outlineLevel="0" collapsed="false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</row>
    <row r="409" customFormat="false" ht="14.25" hidden="false" customHeight="true" outlineLevel="0" collapsed="false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</row>
    <row r="410" customFormat="false" ht="14.25" hidden="false" customHeight="true" outlineLevel="0" collapsed="false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</row>
    <row r="411" customFormat="false" ht="14.25" hidden="false" customHeight="true" outlineLevel="0" collapsed="false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</row>
    <row r="412" customFormat="false" ht="14.25" hidden="false" customHeight="true" outlineLevel="0" collapsed="false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</row>
    <row r="413" customFormat="false" ht="14.25" hidden="false" customHeight="true" outlineLevel="0" collapsed="false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</row>
    <row r="414" customFormat="false" ht="14.25" hidden="false" customHeight="true" outlineLevel="0" collapsed="false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</row>
    <row r="415" customFormat="false" ht="14.25" hidden="false" customHeight="true" outlineLevel="0" collapsed="false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</row>
    <row r="416" customFormat="false" ht="14.25" hidden="false" customHeight="true" outlineLevel="0" collapsed="false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</row>
    <row r="417" customFormat="false" ht="14.25" hidden="false" customHeight="true" outlineLevel="0" collapsed="false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</row>
    <row r="418" customFormat="false" ht="14.25" hidden="false" customHeight="true" outlineLevel="0" collapsed="false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</row>
    <row r="419" customFormat="false" ht="14.25" hidden="false" customHeight="true" outlineLevel="0" collapsed="false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</row>
    <row r="420" customFormat="false" ht="14.25" hidden="false" customHeight="true" outlineLevel="0" collapsed="false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</row>
    <row r="421" customFormat="false" ht="14.25" hidden="false" customHeight="true" outlineLevel="0" collapsed="false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</row>
    <row r="422" customFormat="false" ht="14.25" hidden="false" customHeight="true" outlineLevel="0" collapsed="false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</row>
    <row r="423" customFormat="false" ht="14.25" hidden="false" customHeight="true" outlineLevel="0" collapsed="false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</row>
    <row r="424" customFormat="false" ht="14.25" hidden="false" customHeight="true" outlineLevel="0" collapsed="false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</row>
    <row r="425" customFormat="false" ht="14.25" hidden="false" customHeight="true" outlineLevel="0" collapsed="false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</row>
    <row r="426" customFormat="false" ht="14.25" hidden="false" customHeight="true" outlineLevel="0" collapsed="false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</row>
    <row r="427" customFormat="false" ht="14.25" hidden="false" customHeight="true" outlineLevel="0" collapsed="false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</row>
    <row r="428" customFormat="false" ht="14.25" hidden="false" customHeight="true" outlineLevel="0" collapsed="false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</row>
    <row r="429" customFormat="false" ht="14.25" hidden="false" customHeight="true" outlineLevel="0" collapsed="false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</row>
    <row r="430" customFormat="false" ht="14.25" hidden="false" customHeight="true" outlineLevel="0" collapsed="false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</row>
    <row r="431" customFormat="false" ht="14.25" hidden="false" customHeight="true" outlineLevel="0" collapsed="false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</row>
    <row r="432" customFormat="false" ht="14.25" hidden="false" customHeight="true" outlineLevel="0" collapsed="false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</row>
    <row r="433" customFormat="false" ht="14.25" hidden="false" customHeight="true" outlineLevel="0" collapsed="false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</row>
    <row r="434" customFormat="false" ht="14.25" hidden="false" customHeight="true" outlineLevel="0" collapsed="false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</row>
    <row r="435" customFormat="false" ht="14.25" hidden="false" customHeight="true" outlineLevel="0" collapsed="false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</row>
    <row r="436" customFormat="false" ht="14.25" hidden="false" customHeight="true" outlineLevel="0" collapsed="false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</row>
    <row r="437" customFormat="false" ht="14.25" hidden="false" customHeight="true" outlineLevel="0" collapsed="false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</row>
    <row r="438" customFormat="false" ht="14.25" hidden="false" customHeight="true" outlineLevel="0" collapsed="false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</row>
    <row r="439" customFormat="false" ht="14.25" hidden="false" customHeight="true" outlineLevel="0" collapsed="false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</row>
    <row r="440" customFormat="false" ht="14.25" hidden="false" customHeight="true" outlineLevel="0" collapsed="false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</row>
    <row r="441" customFormat="false" ht="14.25" hidden="false" customHeight="true" outlineLevel="0" collapsed="false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</row>
    <row r="442" customFormat="false" ht="14.25" hidden="false" customHeight="true" outlineLevel="0" collapsed="false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</row>
    <row r="443" customFormat="false" ht="14.25" hidden="false" customHeight="true" outlineLevel="0" collapsed="false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</row>
    <row r="444" customFormat="false" ht="14.25" hidden="false" customHeight="true" outlineLevel="0" collapsed="false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</row>
    <row r="445" customFormat="false" ht="14.25" hidden="false" customHeight="true" outlineLevel="0" collapsed="false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</row>
    <row r="446" customFormat="false" ht="14.25" hidden="false" customHeight="true" outlineLevel="0" collapsed="false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</row>
    <row r="447" customFormat="false" ht="14.25" hidden="false" customHeight="true" outlineLevel="0" collapsed="false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</row>
    <row r="448" customFormat="false" ht="14.25" hidden="false" customHeight="true" outlineLevel="0" collapsed="false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</row>
    <row r="449" customFormat="false" ht="14.25" hidden="false" customHeight="true" outlineLevel="0" collapsed="false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</row>
    <row r="450" customFormat="false" ht="14.25" hidden="false" customHeight="true" outlineLevel="0" collapsed="false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</row>
    <row r="451" customFormat="false" ht="14.25" hidden="false" customHeight="true" outlineLevel="0" collapsed="false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</row>
    <row r="452" customFormat="false" ht="14.25" hidden="false" customHeight="true" outlineLevel="0" collapsed="false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</row>
    <row r="453" customFormat="false" ht="14.25" hidden="false" customHeight="true" outlineLevel="0" collapsed="false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</row>
    <row r="454" customFormat="false" ht="14.25" hidden="false" customHeight="true" outlineLevel="0" collapsed="false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</row>
    <row r="455" customFormat="false" ht="14.25" hidden="false" customHeight="true" outlineLevel="0" collapsed="false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</row>
    <row r="456" customFormat="false" ht="14.25" hidden="false" customHeight="true" outlineLevel="0" collapsed="false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</row>
    <row r="457" customFormat="false" ht="14.25" hidden="false" customHeight="true" outlineLevel="0" collapsed="false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</row>
    <row r="458" customFormat="false" ht="14.25" hidden="false" customHeight="true" outlineLevel="0" collapsed="false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</row>
    <row r="459" customFormat="false" ht="14.25" hidden="false" customHeight="true" outlineLevel="0" collapsed="false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</row>
    <row r="460" customFormat="false" ht="14.25" hidden="false" customHeight="true" outlineLevel="0" collapsed="false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</row>
    <row r="461" customFormat="false" ht="14.25" hidden="false" customHeight="true" outlineLevel="0" collapsed="false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</row>
    <row r="462" customFormat="false" ht="14.25" hidden="false" customHeight="true" outlineLevel="0" collapsed="false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</row>
    <row r="463" customFormat="false" ht="14.25" hidden="false" customHeight="true" outlineLevel="0" collapsed="false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</row>
    <row r="464" customFormat="false" ht="14.25" hidden="false" customHeight="true" outlineLevel="0" collapsed="false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</row>
    <row r="465" customFormat="false" ht="14.25" hidden="false" customHeight="true" outlineLevel="0" collapsed="false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</row>
    <row r="466" customFormat="false" ht="14.25" hidden="false" customHeight="true" outlineLevel="0" collapsed="false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</row>
    <row r="467" customFormat="false" ht="14.25" hidden="false" customHeight="true" outlineLevel="0" collapsed="false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</row>
    <row r="468" customFormat="false" ht="14.25" hidden="false" customHeight="true" outlineLevel="0" collapsed="false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</row>
    <row r="469" customFormat="false" ht="14.25" hidden="false" customHeight="true" outlineLevel="0" collapsed="false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</row>
    <row r="470" customFormat="false" ht="14.25" hidden="false" customHeight="true" outlineLevel="0" collapsed="false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</row>
    <row r="471" customFormat="false" ht="14.25" hidden="false" customHeight="true" outlineLevel="0" collapsed="false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</row>
    <row r="472" customFormat="false" ht="14.25" hidden="false" customHeight="true" outlineLevel="0" collapsed="false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</row>
    <row r="473" customFormat="false" ht="14.25" hidden="false" customHeight="true" outlineLevel="0" collapsed="false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</row>
    <row r="474" customFormat="false" ht="14.25" hidden="false" customHeight="true" outlineLevel="0" collapsed="false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</row>
    <row r="475" customFormat="false" ht="14.25" hidden="false" customHeight="true" outlineLevel="0" collapsed="false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</row>
    <row r="476" customFormat="false" ht="14.25" hidden="false" customHeight="true" outlineLevel="0" collapsed="false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</row>
    <row r="477" customFormat="false" ht="14.25" hidden="false" customHeight="true" outlineLevel="0" collapsed="false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</row>
    <row r="478" customFormat="false" ht="14.25" hidden="false" customHeight="true" outlineLevel="0" collapsed="false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</row>
    <row r="479" customFormat="false" ht="14.25" hidden="false" customHeight="true" outlineLevel="0" collapsed="false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</row>
    <row r="480" customFormat="false" ht="14.25" hidden="false" customHeight="true" outlineLevel="0" collapsed="false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</row>
    <row r="481" customFormat="false" ht="14.25" hidden="false" customHeight="true" outlineLevel="0" collapsed="false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</row>
    <row r="482" customFormat="false" ht="14.25" hidden="false" customHeight="true" outlineLevel="0" collapsed="false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</row>
    <row r="483" customFormat="false" ht="14.25" hidden="false" customHeight="true" outlineLevel="0" collapsed="false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</row>
    <row r="484" customFormat="false" ht="14.25" hidden="false" customHeight="true" outlineLevel="0" collapsed="false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</row>
    <row r="485" customFormat="false" ht="14.25" hidden="false" customHeight="true" outlineLevel="0" collapsed="false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</row>
    <row r="486" customFormat="false" ht="14.25" hidden="false" customHeight="true" outlineLevel="0" collapsed="false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</row>
    <row r="487" customFormat="false" ht="14.25" hidden="false" customHeight="true" outlineLevel="0" collapsed="false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</row>
    <row r="488" customFormat="false" ht="14.25" hidden="false" customHeight="true" outlineLevel="0" collapsed="false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</row>
    <row r="489" customFormat="false" ht="14.25" hidden="false" customHeight="true" outlineLevel="0" collapsed="false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</row>
    <row r="490" customFormat="false" ht="14.25" hidden="false" customHeight="true" outlineLevel="0" collapsed="false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</row>
    <row r="491" customFormat="false" ht="14.25" hidden="false" customHeight="true" outlineLevel="0" collapsed="false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</row>
    <row r="492" customFormat="false" ht="14.25" hidden="false" customHeight="true" outlineLevel="0" collapsed="false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</row>
    <row r="493" customFormat="false" ht="14.25" hidden="false" customHeight="true" outlineLevel="0" collapsed="false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</row>
    <row r="494" customFormat="false" ht="14.25" hidden="false" customHeight="true" outlineLevel="0" collapsed="false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</row>
    <row r="495" customFormat="false" ht="14.25" hidden="false" customHeight="true" outlineLevel="0" collapsed="false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</row>
    <row r="496" customFormat="false" ht="14.25" hidden="false" customHeight="true" outlineLevel="0" collapsed="false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</row>
    <row r="497" customFormat="false" ht="14.25" hidden="false" customHeight="true" outlineLevel="0" collapsed="false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</row>
    <row r="498" customFormat="false" ht="14.25" hidden="false" customHeight="true" outlineLevel="0" collapsed="false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</row>
    <row r="499" customFormat="false" ht="14.25" hidden="false" customHeight="true" outlineLevel="0" collapsed="false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</row>
    <row r="500" customFormat="false" ht="14.25" hidden="false" customHeight="true" outlineLevel="0" collapsed="false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</row>
    <row r="501" customFormat="false" ht="14.25" hidden="false" customHeight="true" outlineLevel="0" collapsed="false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</row>
    <row r="502" customFormat="false" ht="14.25" hidden="false" customHeight="true" outlineLevel="0" collapsed="false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</row>
    <row r="503" customFormat="false" ht="14.25" hidden="false" customHeight="true" outlineLevel="0" collapsed="false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</row>
    <row r="504" customFormat="false" ht="14.25" hidden="false" customHeight="true" outlineLevel="0" collapsed="false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</row>
    <row r="505" customFormat="false" ht="14.25" hidden="false" customHeight="true" outlineLevel="0" collapsed="false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</row>
    <row r="506" customFormat="false" ht="14.25" hidden="false" customHeight="true" outlineLevel="0" collapsed="false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</row>
    <row r="507" customFormat="false" ht="14.25" hidden="false" customHeight="true" outlineLevel="0" collapsed="false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</row>
    <row r="508" customFormat="false" ht="14.25" hidden="false" customHeight="true" outlineLevel="0" collapsed="false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</row>
    <row r="509" customFormat="false" ht="14.25" hidden="false" customHeight="true" outlineLevel="0" collapsed="false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</row>
    <row r="510" customFormat="false" ht="14.25" hidden="false" customHeight="true" outlineLevel="0" collapsed="false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</row>
    <row r="511" customFormat="false" ht="14.25" hidden="false" customHeight="true" outlineLevel="0" collapsed="false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</row>
    <row r="512" customFormat="false" ht="14.25" hidden="false" customHeight="true" outlineLevel="0" collapsed="false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</row>
    <row r="513" customFormat="false" ht="14.25" hidden="false" customHeight="true" outlineLevel="0" collapsed="false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</row>
    <row r="514" customFormat="false" ht="14.25" hidden="false" customHeight="true" outlineLevel="0" collapsed="false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</row>
    <row r="515" customFormat="false" ht="14.25" hidden="false" customHeight="true" outlineLevel="0" collapsed="false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</row>
    <row r="516" customFormat="false" ht="14.25" hidden="false" customHeight="true" outlineLevel="0" collapsed="false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</row>
    <row r="517" customFormat="false" ht="14.25" hidden="false" customHeight="true" outlineLevel="0" collapsed="false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</row>
    <row r="518" customFormat="false" ht="14.25" hidden="false" customHeight="true" outlineLevel="0" collapsed="false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</row>
    <row r="519" customFormat="false" ht="14.25" hidden="false" customHeight="true" outlineLevel="0" collapsed="false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</row>
    <row r="520" customFormat="false" ht="14.25" hidden="false" customHeight="true" outlineLevel="0" collapsed="false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</row>
    <row r="521" customFormat="false" ht="14.25" hidden="false" customHeight="true" outlineLevel="0" collapsed="false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</row>
    <row r="522" customFormat="false" ht="14.25" hidden="false" customHeight="true" outlineLevel="0" collapsed="false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</row>
    <row r="523" customFormat="false" ht="14.25" hidden="false" customHeight="true" outlineLevel="0" collapsed="false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</row>
    <row r="524" customFormat="false" ht="14.25" hidden="false" customHeight="true" outlineLevel="0" collapsed="false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</row>
    <row r="525" customFormat="false" ht="14.25" hidden="false" customHeight="true" outlineLevel="0" collapsed="false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</row>
    <row r="526" customFormat="false" ht="14.25" hidden="false" customHeight="true" outlineLevel="0" collapsed="false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</row>
    <row r="527" customFormat="false" ht="14.25" hidden="false" customHeight="true" outlineLevel="0" collapsed="false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</row>
    <row r="528" customFormat="false" ht="14.25" hidden="false" customHeight="true" outlineLevel="0" collapsed="false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</row>
    <row r="529" customFormat="false" ht="14.25" hidden="false" customHeight="true" outlineLevel="0" collapsed="false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</row>
    <row r="530" customFormat="false" ht="14.25" hidden="false" customHeight="true" outlineLevel="0" collapsed="false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</row>
    <row r="531" customFormat="false" ht="14.25" hidden="false" customHeight="true" outlineLevel="0" collapsed="false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</row>
    <row r="532" customFormat="false" ht="14.25" hidden="false" customHeight="true" outlineLevel="0" collapsed="false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</row>
    <row r="533" customFormat="false" ht="14.25" hidden="false" customHeight="true" outlineLevel="0" collapsed="false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</row>
    <row r="534" customFormat="false" ht="14.25" hidden="false" customHeight="true" outlineLevel="0" collapsed="false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</row>
    <row r="535" customFormat="false" ht="14.25" hidden="false" customHeight="true" outlineLevel="0" collapsed="false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</row>
    <row r="536" customFormat="false" ht="14.25" hidden="false" customHeight="true" outlineLevel="0" collapsed="false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</row>
    <row r="537" customFormat="false" ht="14.25" hidden="false" customHeight="true" outlineLevel="0" collapsed="false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</row>
    <row r="538" customFormat="false" ht="14.25" hidden="false" customHeight="true" outlineLevel="0" collapsed="false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</row>
    <row r="539" customFormat="false" ht="14.25" hidden="false" customHeight="true" outlineLevel="0" collapsed="false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</row>
    <row r="540" customFormat="false" ht="14.25" hidden="false" customHeight="true" outlineLevel="0" collapsed="false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</row>
    <row r="541" customFormat="false" ht="14.25" hidden="false" customHeight="true" outlineLevel="0" collapsed="false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</row>
    <row r="542" customFormat="false" ht="14.25" hidden="false" customHeight="true" outlineLevel="0" collapsed="false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</row>
    <row r="543" customFormat="false" ht="14.25" hidden="false" customHeight="true" outlineLevel="0" collapsed="false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</row>
    <row r="544" customFormat="false" ht="14.25" hidden="false" customHeight="true" outlineLevel="0" collapsed="false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</row>
    <row r="545" customFormat="false" ht="14.25" hidden="false" customHeight="true" outlineLevel="0" collapsed="false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</row>
    <row r="546" customFormat="false" ht="14.25" hidden="false" customHeight="true" outlineLevel="0" collapsed="false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</row>
    <row r="547" customFormat="false" ht="14.25" hidden="false" customHeight="true" outlineLevel="0" collapsed="false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</row>
    <row r="548" customFormat="false" ht="14.25" hidden="false" customHeight="true" outlineLevel="0" collapsed="false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</row>
    <row r="549" customFormat="false" ht="14.25" hidden="false" customHeight="true" outlineLevel="0" collapsed="false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</row>
    <row r="550" customFormat="false" ht="14.25" hidden="false" customHeight="true" outlineLevel="0" collapsed="false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</row>
    <row r="551" customFormat="false" ht="14.25" hidden="false" customHeight="true" outlineLevel="0" collapsed="false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</row>
    <row r="552" customFormat="false" ht="14.25" hidden="false" customHeight="true" outlineLevel="0" collapsed="false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</row>
    <row r="553" customFormat="false" ht="14.25" hidden="false" customHeight="true" outlineLevel="0" collapsed="false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</row>
    <row r="554" customFormat="false" ht="14.25" hidden="false" customHeight="true" outlineLevel="0" collapsed="false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</row>
    <row r="555" customFormat="false" ht="14.25" hidden="false" customHeight="true" outlineLevel="0" collapsed="false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</row>
    <row r="556" customFormat="false" ht="14.25" hidden="false" customHeight="true" outlineLevel="0" collapsed="false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</row>
    <row r="557" customFormat="false" ht="14.25" hidden="false" customHeight="true" outlineLevel="0" collapsed="false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</row>
    <row r="558" customFormat="false" ht="14.25" hidden="false" customHeight="true" outlineLevel="0" collapsed="false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</row>
    <row r="559" customFormat="false" ht="14.25" hidden="false" customHeight="true" outlineLevel="0" collapsed="false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</row>
    <row r="560" customFormat="false" ht="14.25" hidden="false" customHeight="true" outlineLevel="0" collapsed="false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</row>
    <row r="561" customFormat="false" ht="14.25" hidden="false" customHeight="true" outlineLevel="0" collapsed="false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</row>
    <row r="562" customFormat="false" ht="14.25" hidden="false" customHeight="true" outlineLevel="0" collapsed="false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</row>
    <row r="563" customFormat="false" ht="14.25" hidden="false" customHeight="true" outlineLevel="0" collapsed="false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</row>
    <row r="564" customFormat="false" ht="14.25" hidden="false" customHeight="true" outlineLevel="0" collapsed="false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</row>
    <row r="565" customFormat="false" ht="14.25" hidden="false" customHeight="true" outlineLevel="0" collapsed="false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</row>
    <row r="566" customFormat="false" ht="14.25" hidden="false" customHeight="true" outlineLevel="0" collapsed="false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</row>
    <row r="567" customFormat="false" ht="14.25" hidden="false" customHeight="true" outlineLevel="0" collapsed="false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</row>
    <row r="568" customFormat="false" ht="14.25" hidden="false" customHeight="true" outlineLevel="0" collapsed="false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</row>
    <row r="569" customFormat="false" ht="14.25" hidden="false" customHeight="true" outlineLevel="0" collapsed="false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</row>
    <row r="570" customFormat="false" ht="14.25" hidden="false" customHeight="true" outlineLevel="0" collapsed="false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</row>
    <row r="571" customFormat="false" ht="14.25" hidden="false" customHeight="true" outlineLevel="0" collapsed="false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</row>
    <row r="572" customFormat="false" ht="14.25" hidden="false" customHeight="true" outlineLevel="0" collapsed="false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</row>
    <row r="573" customFormat="false" ht="14.25" hidden="false" customHeight="true" outlineLevel="0" collapsed="false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</row>
    <row r="574" customFormat="false" ht="14.25" hidden="false" customHeight="true" outlineLevel="0" collapsed="false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</row>
    <row r="575" customFormat="false" ht="14.25" hidden="false" customHeight="true" outlineLevel="0" collapsed="false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</row>
    <row r="576" customFormat="false" ht="14.25" hidden="false" customHeight="true" outlineLevel="0" collapsed="false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</row>
    <row r="577" customFormat="false" ht="14.25" hidden="false" customHeight="true" outlineLevel="0" collapsed="false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</row>
    <row r="578" customFormat="false" ht="14.25" hidden="false" customHeight="true" outlineLevel="0" collapsed="false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</row>
    <row r="579" customFormat="false" ht="14.25" hidden="false" customHeight="true" outlineLevel="0" collapsed="false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</row>
    <row r="580" customFormat="false" ht="14.25" hidden="false" customHeight="true" outlineLevel="0" collapsed="false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</row>
    <row r="581" customFormat="false" ht="14.25" hidden="false" customHeight="true" outlineLevel="0" collapsed="false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</row>
    <row r="582" customFormat="false" ht="14.25" hidden="false" customHeight="true" outlineLevel="0" collapsed="false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</row>
    <row r="583" customFormat="false" ht="14.25" hidden="false" customHeight="true" outlineLevel="0" collapsed="false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</row>
    <row r="584" customFormat="false" ht="14.25" hidden="false" customHeight="true" outlineLevel="0" collapsed="false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</row>
    <row r="585" customFormat="false" ht="14.25" hidden="false" customHeight="true" outlineLevel="0" collapsed="false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</row>
    <row r="586" customFormat="false" ht="14.25" hidden="false" customHeight="true" outlineLevel="0" collapsed="false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</row>
    <row r="587" customFormat="false" ht="14.25" hidden="false" customHeight="true" outlineLevel="0" collapsed="false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</row>
    <row r="588" customFormat="false" ht="14.25" hidden="false" customHeight="true" outlineLevel="0" collapsed="false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</row>
    <row r="589" customFormat="false" ht="14.25" hidden="false" customHeight="true" outlineLevel="0" collapsed="false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</row>
    <row r="590" customFormat="false" ht="14.25" hidden="false" customHeight="true" outlineLevel="0" collapsed="false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</row>
    <row r="591" customFormat="false" ht="14.25" hidden="false" customHeight="true" outlineLevel="0" collapsed="false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</row>
    <row r="592" customFormat="false" ht="14.25" hidden="false" customHeight="true" outlineLevel="0" collapsed="false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</row>
    <row r="593" customFormat="false" ht="14.25" hidden="false" customHeight="true" outlineLevel="0" collapsed="false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</row>
    <row r="594" customFormat="false" ht="14.25" hidden="false" customHeight="true" outlineLevel="0" collapsed="false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</row>
    <row r="595" customFormat="false" ht="14.25" hidden="false" customHeight="true" outlineLevel="0" collapsed="false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</row>
    <row r="596" customFormat="false" ht="14.25" hidden="false" customHeight="true" outlineLevel="0" collapsed="false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</row>
    <row r="597" customFormat="false" ht="14.25" hidden="false" customHeight="true" outlineLevel="0" collapsed="false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</row>
    <row r="598" customFormat="false" ht="14.25" hidden="false" customHeight="true" outlineLevel="0" collapsed="false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</row>
    <row r="599" customFormat="false" ht="14.25" hidden="false" customHeight="true" outlineLevel="0" collapsed="false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</row>
    <row r="600" customFormat="false" ht="14.25" hidden="false" customHeight="true" outlineLevel="0" collapsed="false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</row>
    <row r="601" customFormat="false" ht="14.25" hidden="false" customHeight="true" outlineLevel="0" collapsed="false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</row>
    <row r="602" customFormat="false" ht="14.25" hidden="false" customHeight="true" outlineLevel="0" collapsed="false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</row>
    <row r="603" customFormat="false" ht="14.25" hidden="false" customHeight="true" outlineLevel="0" collapsed="false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</row>
    <row r="604" customFormat="false" ht="14.25" hidden="false" customHeight="true" outlineLevel="0" collapsed="false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</row>
    <row r="605" customFormat="false" ht="14.25" hidden="false" customHeight="true" outlineLevel="0" collapsed="false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</row>
    <row r="606" customFormat="false" ht="14.25" hidden="false" customHeight="true" outlineLevel="0" collapsed="false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</row>
    <row r="607" customFormat="false" ht="14.25" hidden="false" customHeight="true" outlineLevel="0" collapsed="false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</row>
    <row r="608" customFormat="false" ht="14.25" hidden="false" customHeight="true" outlineLevel="0" collapsed="false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</row>
    <row r="609" customFormat="false" ht="14.25" hidden="false" customHeight="true" outlineLevel="0" collapsed="false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</row>
    <row r="610" customFormat="false" ht="14.25" hidden="false" customHeight="true" outlineLevel="0" collapsed="false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</row>
    <row r="611" customFormat="false" ht="14.25" hidden="false" customHeight="true" outlineLevel="0" collapsed="false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</row>
    <row r="612" customFormat="false" ht="14.25" hidden="false" customHeight="true" outlineLevel="0" collapsed="false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</row>
    <row r="613" customFormat="false" ht="14.25" hidden="false" customHeight="true" outlineLevel="0" collapsed="false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</row>
    <row r="614" customFormat="false" ht="14.25" hidden="false" customHeight="true" outlineLevel="0" collapsed="false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</row>
    <row r="615" customFormat="false" ht="14.25" hidden="false" customHeight="true" outlineLevel="0" collapsed="false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</row>
    <row r="616" customFormat="false" ht="14.25" hidden="false" customHeight="true" outlineLevel="0" collapsed="false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</row>
    <row r="617" customFormat="false" ht="14.25" hidden="false" customHeight="true" outlineLevel="0" collapsed="false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</row>
    <row r="618" customFormat="false" ht="14.25" hidden="false" customHeight="true" outlineLevel="0" collapsed="false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</row>
    <row r="619" customFormat="false" ht="14.25" hidden="false" customHeight="true" outlineLevel="0" collapsed="false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</row>
    <row r="620" customFormat="false" ht="14.25" hidden="false" customHeight="true" outlineLevel="0" collapsed="false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</row>
    <row r="621" customFormat="false" ht="14.25" hidden="false" customHeight="true" outlineLevel="0" collapsed="false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</row>
    <row r="622" customFormat="false" ht="14.25" hidden="false" customHeight="true" outlineLevel="0" collapsed="false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</row>
    <row r="623" customFormat="false" ht="14.25" hidden="false" customHeight="true" outlineLevel="0" collapsed="false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</row>
    <row r="624" customFormat="false" ht="14.25" hidden="false" customHeight="true" outlineLevel="0" collapsed="false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</row>
    <row r="625" customFormat="false" ht="14.25" hidden="false" customHeight="true" outlineLevel="0" collapsed="false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</row>
    <row r="626" customFormat="false" ht="14.25" hidden="false" customHeight="true" outlineLevel="0" collapsed="false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</row>
    <row r="627" customFormat="false" ht="14.25" hidden="false" customHeight="true" outlineLevel="0" collapsed="false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</row>
    <row r="628" customFormat="false" ht="14.25" hidden="false" customHeight="true" outlineLevel="0" collapsed="false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</row>
    <row r="629" customFormat="false" ht="14.25" hidden="false" customHeight="true" outlineLevel="0" collapsed="false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</row>
    <row r="630" customFormat="false" ht="14.25" hidden="false" customHeight="true" outlineLevel="0" collapsed="false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</row>
    <row r="631" customFormat="false" ht="14.25" hidden="false" customHeight="true" outlineLevel="0" collapsed="false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</row>
    <row r="632" customFormat="false" ht="14.25" hidden="false" customHeight="true" outlineLevel="0" collapsed="false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</row>
    <row r="633" customFormat="false" ht="14.25" hidden="false" customHeight="true" outlineLevel="0" collapsed="false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</row>
    <row r="634" customFormat="false" ht="14.25" hidden="false" customHeight="true" outlineLevel="0" collapsed="false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</row>
    <row r="635" customFormat="false" ht="14.25" hidden="false" customHeight="true" outlineLevel="0" collapsed="false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</row>
    <row r="636" customFormat="false" ht="14.25" hidden="false" customHeight="true" outlineLevel="0" collapsed="false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</row>
    <row r="637" customFormat="false" ht="14.25" hidden="false" customHeight="true" outlineLevel="0" collapsed="false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</row>
    <row r="638" customFormat="false" ht="14.25" hidden="false" customHeight="true" outlineLevel="0" collapsed="false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</row>
    <row r="639" customFormat="false" ht="14.25" hidden="false" customHeight="true" outlineLevel="0" collapsed="false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</row>
    <row r="640" customFormat="false" ht="14.25" hidden="false" customHeight="true" outlineLevel="0" collapsed="false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</row>
    <row r="641" customFormat="false" ht="14.25" hidden="false" customHeight="true" outlineLevel="0" collapsed="false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</row>
    <row r="642" customFormat="false" ht="14.25" hidden="false" customHeight="true" outlineLevel="0" collapsed="false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</row>
    <row r="643" customFormat="false" ht="14.25" hidden="false" customHeight="true" outlineLevel="0" collapsed="false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</row>
    <row r="644" customFormat="false" ht="14.25" hidden="false" customHeight="true" outlineLevel="0" collapsed="false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</row>
    <row r="645" customFormat="false" ht="14.25" hidden="false" customHeight="true" outlineLevel="0" collapsed="false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</row>
    <row r="646" customFormat="false" ht="14.25" hidden="false" customHeight="true" outlineLevel="0" collapsed="false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</row>
    <row r="647" customFormat="false" ht="14.25" hidden="false" customHeight="true" outlineLevel="0" collapsed="false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</row>
    <row r="648" customFormat="false" ht="14.25" hidden="false" customHeight="true" outlineLevel="0" collapsed="false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</row>
    <row r="649" customFormat="false" ht="14.25" hidden="false" customHeight="true" outlineLevel="0" collapsed="false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</row>
    <row r="650" customFormat="false" ht="14.25" hidden="false" customHeight="true" outlineLevel="0" collapsed="false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</row>
    <row r="651" customFormat="false" ht="14.25" hidden="false" customHeight="true" outlineLevel="0" collapsed="false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</row>
    <row r="652" customFormat="false" ht="14.25" hidden="false" customHeight="true" outlineLevel="0" collapsed="false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</row>
    <row r="653" customFormat="false" ht="14.25" hidden="false" customHeight="true" outlineLevel="0" collapsed="false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</row>
    <row r="654" customFormat="false" ht="14.25" hidden="false" customHeight="true" outlineLevel="0" collapsed="false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</row>
    <row r="655" customFormat="false" ht="14.25" hidden="false" customHeight="true" outlineLevel="0" collapsed="false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</row>
    <row r="656" customFormat="false" ht="14.25" hidden="false" customHeight="true" outlineLevel="0" collapsed="false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</row>
    <row r="657" customFormat="false" ht="14.25" hidden="false" customHeight="true" outlineLevel="0" collapsed="false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</row>
    <row r="658" customFormat="false" ht="14.25" hidden="false" customHeight="true" outlineLevel="0" collapsed="false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</row>
    <row r="659" customFormat="false" ht="14.25" hidden="false" customHeight="true" outlineLevel="0" collapsed="false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</row>
    <row r="660" customFormat="false" ht="14.25" hidden="false" customHeight="true" outlineLevel="0" collapsed="false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</row>
    <row r="661" customFormat="false" ht="14.25" hidden="false" customHeight="true" outlineLevel="0" collapsed="false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</row>
    <row r="662" customFormat="false" ht="14.25" hidden="false" customHeight="true" outlineLevel="0" collapsed="false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</row>
    <row r="663" customFormat="false" ht="14.25" hidden="false" customHeight="true" outlineLevel="0" collapsed="false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</row>
    <row r="664" customFormat="false" ht="14.25" hidden="false" customHeight="true" outlineLevel="0" collapsed="false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</row>
    <row r="665" customFormat="false" ht="14.25" hidden="false" customHeight="true" outlineLevel="0" collapsed="false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</row>
    <row r="666" customFormat="false" ht="14.25" hidden="false" customHeight="true" outlineLevel="0" collapsed="false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</row>
    <row r="667" customFormat="false" ht="14.25" hidden="false" customHeight="true" outlineLevel="0" collapsed="false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</row>
    <row r="668" customFormat="false" ht="14.25" hidden="false" customHeight="true" outlineLevel="0" collapsed="false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</row>
    <row r="669" customFormat="false" ht="14.25" hidden="false" customHeight="true" outlineLevel="0" collapsed="false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</row>
    <row r="670" customFormat="false" ht="14.25" hidden="false" customHeight="true" outlineLevel="0" collapsed="false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</row>
    <row r="671" customFormat="false" ht="14.25" hidden="false" customHeight="true" outlineLevel="0" collapsed="false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</row>
    <row r="672" customFormat="false" ht="14.25" hidden="false" customHeight="true" outlineLevel="0" collapsed="false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</row>
    <row r="673" customFormat="false" ht="14.25" hidden="false" customHeight="true" outlineLevel="0" collapsed="false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</row>
    <row r="674" customFormat="false" ht="14.25" hidden="false" customHeight="true" outlineLevel="0" collapsed="false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</row>
    <row r="675" customFormat="false" ht="14.25" hidden="false" customHeight="true" outlineLevel="0" collapsed="false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</row>
    <row r="676" customFormat="false" ht="14.25" hidden="false" customHeight="true" outlineLevel="0" collapsed="false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</row>
    <row r="677" customFormat="false" ht="14.25" hidden="false" customHeight="true" outlineLevel="0" collapsed="false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</row>
    <row r="678" customFormat="false" ht="14.25" hidden="false" customHeight="true" outlineLevel="0" collapsed="false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</row>
    <row r="679" customFormat="false" ht="14.25" hidden="false" customHeight="true" outlineLevel="0" collapsed="false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</row>
    <row r="680" customFormat="false" ht="14.25" hidden="false" customHeight="true" outlineLevel="0" collapsed="false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</row>
    <row r="681" customFormat="false" ht="14.25" hidden="false" customHeight="true" outlineLevel="0" collapsed="false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</row>
    <row r="682" customFormat="false" ht="14.25" hidden="false" customHeight="true" outlineLevel="0" collapsed="false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</row>
    <row r="683" customFormat="false" ht="14.25" hidden="false" customHeight="true" outlineLevel="0" collapsed="false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</row>
    <row r="684" customFormat="false" ht="14.25" hidden="false" customHeight="true" outlineLevel="0" collapsed="false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</row>
    <row r="685" customFormat="false" ht="14.25" hidden="false" customHeight="true" outlineLevel="0" collapsed="false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</row>
    <row r="686" customFormat="false" ht="14.25" hidden="false" customHeight="true" outlineLevel="0" collapsed="false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</row>
    <row r="687" customFormat="false" ht="14.25" hidden="false" customHeight="true" outlineLevel="0" collapsed="false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</row>
    <row r="688" customFormat="false" ht="14.25" hidden="false" customHeight="true" outlineLevel="0" collapsed="false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</row>
    <row r="689" customFormat="false" ht="14.25" hidden="false" customHeight="true" outlineLevel="0" collapsed="false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</row>
    <row r="690" customFormat="false" ht="14.25" hidden="false" customHeight="true" outlineLevel="0" collapsed="false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</row>
    <row r="691" customFormat="false" ht="14.25" hidden="false" customHeight="true" outlineLevel="0" collapsed="false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</row>
    <row r="692" customFormat="false" ht="14.25" hidden="false" customHeight="true" outlineLevel="0" collapsed="false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</row>
    <row r="693" customFormat="false" ht="14.25" hidden="false" customHeight="true" outlineLevel="0" collapsed="false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</row>
    <row r="694" customFormat="false" ht="14.25" hidden="false" customHeight="true" outlineLevel="0" collapsed="false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</row>
    <row r="695" customFormat="false" ht="14.25" hidden="false" customHeight="true" outlineLevel="0" collapsed="false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</row>
    <row r="696" customFormat="false" ht="14.25" hidden="false" customHeight="true" outlineLevel="0" collapsed="false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</row>
    <row r="697" customFormat="false" ht="14.25" hidden="false" customHeight="true" outlineLevel="0" collapsed="false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</row>
    <row r="698" customFormat="false" ht="14.25" hidden="false" customHeight="true" outlineLevel="0" collapsed="false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</row>
    <row r="699" customFormat="false" ht="14.25" hidden="false" customHeight="true" outlineLevel="0" collapsed="false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</row>
    <row r="700" customFormat="false" ht="14.25" hidden="false" customHeight="true" outlineLevel="0" collapsed="false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</row>
    <row r="701" customFormat="false" ht="14.25" hidden="false" customHeight="true" outlineLevel="0" collapsed="false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</row>
    <row r="702" customFormat="false" ht="14.25" hidden="false" customHeight="true" outlineLevel="0" collapsed="false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</row>
    <row r="703" customFormat="false" ht="14.25" hidden="false" customHeight="true" outlineLevel="0" collapsed="false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</row>
    <row r="704" customFormat="false" ht="14.25" hidden="false" customHeight="true" outlineLevel="0" collapsed="false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</row>
    <row r="705" customFormat="false" ht="14.25" hidden="false" customHeight="true" outlineLevel="0" collapsed="false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</row>
    <row r="706" customFormat="false" ht="14.25" hidden="false" customHeight="true" outlineLevel="0" collapsed="false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</row>
    <row r="707" customFormat="false" ht="14.25" hidden="false" customHeight="true" outlineLevel="0" collapsed="false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</row>
    <row r="708" customFormat="false" ht="14.25" hidden="false" customHeight="true" outlineLevel="0" collapsed="false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</row>
    <row r="709" customFormat="false" ht="14.25" hidden="false" customHeight="true" outlineLevel="0" collapsed="false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</row>
    <row r="710" customFormat="false" ht="14.25" hidden="false" customHeight="true" outlineLevel="0" collapsed="false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</row>
    <row r="711" customFormat="false" ht="14.25" hidden="false" customHeight="true" outlineLevel="0" collapsed="false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</row>
    <row r="712" customFormat="false" ht="14.25" hidden="false" customHeight="true" outlineLevel="0" collapsed="false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</row>
    <row r="713" customFormat="false" ht="14.25" hidden="false" customHeight="true" outlineLevel="0" collapsed="false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</row>
    <row r="714" customFormat="false" ht="14.25" hidden="false" customHeight="true" outlineLevel="0" collapsed="false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</row>
    <row r="715" customFormat="false" ht="14.25" hidden="false" customHeight="true" outlineLevel="0" collapsed="false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</row>
    <row r="716" customFormat="false" ht="14.25" hidden="false" customHeight="true" outlineLevel="0" collapsed="false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</row>
    <row r="717" customFormat="false" ht="14.25" hidden="false" customHeight="true" outlineLevel="0" collapsed="false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</row>
    <row r="718" customFormat="false" ht="14.25" hidden="false" customHeight="true" outlineLevel="0" collapsed="false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</row>
    <row r="719" customFormat="false" ht="14.25" hidden="false" customHeight="true" outlineLevel="0" collapsed="false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</row>
    <row r="720" customFormat="false" ht="14.25" hidden="false" customHeight="true" outlineLevel="0" collapsed="false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</row>
    <row r="721" customFormat="false" ht="14.25" hidden="false" customHeight="true" outlineLevel="0" collapsed="false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</row>
    <row r="722" customFormat="false" ht="14.25" hidden="false" customHeight="true" outlineLevel="0" collapsed="false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</row>
    <row r="723" customFormat="false" ht="14.25" hidden="false" customHeight="true" outlineLevel="0" collapsed="false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</row>
    <row r="724" customFormat="false" ht="14.25" hidden="false" customHeight="true" outlineLevel="0" collapsed="false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</row>
    <row r="725" customFormat="false" ht="14.25" hidden="false" customHeight="true" outlineLevel="0" collapsed="false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</row>
    <row r="726" customFormat="false" ht="14.25" hidden="false" customHeight="true" outlineLevel="0" collapsed="false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</row>
    <row r="727" customFormat="false" ht="14.25" hidden="false" customHeight="true" outlineLevel="0" collapsed="false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</row>
    <row r="728" customFormat="false" ht="14.25" hidden="false" customHeight="true" outlineLevel="0" collapsed="false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</row>
    <row r="729" customFormat="false" ht="14.25" hidden="false" customHeight="true" outlineLevel="0" collapsed="false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</row>
    <row r="730" customFormat="false" ht="14.25" hidden="false" customHeight="true" outlineLevel="0" collapsed="false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</row>
    <row r="731" customFormat="false" ht="14.25" hidden="false" customHeight="true" outlineLevel="0" collapsed="false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</row>
    <row r="732" customFormat="false" ht="14.25" hidden="false" customHeight="true" outlineLevel="0" collapsed="false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</row>
    <row r="733" customFormat="false" ht="14.25" hidden="false" customHeight="true" outlineLevel="0" collapsed="false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</row>
    <row r="734" customFormat="false" ht="14.25" hidden="false" customHeight="true" outlineLevel="0" collapsed="false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</row>
    <row r="735" customFormat="false" ht="14.25" hidden="false" customHeight="true" outlineLevel="0" collapsed="false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</row>
    <row r="736" customFormat="false" ht="14.25" hidden="false" customHeight="true" outlineLevel="0" collapsed="false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</row>
    <row r="737" customFormat="false" ht="14.25" hidden="false" customHeight="true" outlineLevel="0" collapsed="false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</row>
    <row r="738" customFormat="false" ht="14.25" hidden="false" customHeight="true" outlineLevel="0" collapsed="false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</row>
    <row r="739" customFormat="false" ht="14.25" hidden="false" customHeight="true" outlineLevel="0" collapsed="false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</row>
    <row r="740" customFormat="false" ht="14.25" hidden="false" customHeight="true" outlineLevel="0" collapsed="false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</row>
    <row r="741" customFormat="false" ht="14.25" hidden="false" customHeight="true" outlineLevel="0" collapsed="false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</row>
    <row r="742" customFormat="false" ht="14.25" hidden="false" customHeight="true" outlineLevel="0" collapsed="false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</row>
    <row r="743" customFormat="false" ht="14.25" hidden="false" customHeight="true" outlineLevel="0" collapsed="false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</row>
    <row r="744" customFormat="false" ht="14.25" hidden="false" customHeight="true" outlineLevel="0" collapsed="false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</row>
    <row r="745" customFormat="false" ht="14.25" hidden="false" customHeight="true" outlineLevel="0" collapsed="false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</row>
    <row r="746" customFormat="false" ht="14.25" hidden="false" customHeight="true" outlineLevel="0" collapsed="false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</row>
    <row r="747" customFormat="false" ht="14.25" hidden="false" customHeight="true" outlineLevel="0" collapsed="false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</row>
    <row r="748" customFormat="false" ht="14.25" hidden="false" customHeight="true" outlineLevel="0" collapsed="false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</row>
    <row r="749" customFormat="false" ht="14.25" hidden="false" customHeight="true" outlineLevel="0" collapsed="false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</row>
    <row r="750" customFormat="false" ht="14.25" hidden="false" customHeight="true" outlineLevel="0" collapsed="false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</row>
    <row r="751" customFormat="false" ht="14.25" hidden="false" customHeight="true" outlineLevel="0" collapsed="false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</row>
    <row r="752" customFormat="false" ht="14.25" hidden="false" customHeight="true" outlineLevel="0" collapsed="false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</row>
    <row r="753" customFormat="false" ht="14.25" hidden="false" customHeight="true" outlineLevel="0" collapsed="false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</row>
    <row r="754" customFormat="false" ht="14.25" hidden="false" customHeight="true" outlineLevel="0" collapsed="false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</row>
    <row r="755" customFormat="false" ht="14.25" hidden="false" customHeight="true" outlineLevel="0" collapsed="false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</row>
    <row r="756" customFormat="false" ht="14.25" hidden="false" customHeight="true" outlineLevel="0" collapsed="false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</row>
    <row r="757" customFormat="false" ht="14.25" hidden="false" customHeight="true" outlineLevel="0" collapsed="false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</row>
    <row r="758" customFormat="false" ht="14.25" hidden="false" customHeight="true" outlineLevel="0" collapsed="false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</row>
    <row r="759" customFormat="false" ht="14.25" hidden="false" customHeight="true" outlineLevel="0" collapsed="false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</row>
    <row r="760" customFormat="false" ht="14.25" hidden="false" customHeight="true" outlineLevel="0" collapsed="false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</row>
    <row r="761" customFormat="false" ht="14.25" hidden="false" customHeight="true" outlineLevel="0" collapsed="false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</row>
    <row r="762" customFormat="false" ht="14.25" hidden="false" customHeight="true" outlineLevel="0" collapsed="false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</row>
    <row r="763" customFormat="false" ht="14.25" hidden="false" customHeight="true" outlineLevel="0" collapsed="false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</row>
    <row r="764" customFormat="false" ht="14.25" hidden="false" customHeight="true" outlineLevel="0" collapsed="false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</row>
    <row r="765" customFormat="false" ht="14.25" hidden="false" customHeight="true" outlineLevel="0" collapsed="false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</row>
    <row r="766" customFormat="false" ht="14.25" hidden="false" customHeight="true" outlineLevel="0" collapsed="false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</row>
    <row r="767" customFormat="false" ht="14.25" hidden="false" customHeight="true" outlineLevel="0" collapsed="false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</row>
    <row r="768" customFormat="false" ht="14.25" hidden="false" customHeight="true" outlineLevel="0" collapsed="false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</row>
    <row r="769" customFormat="false" ht="14.25" hidden="false" customHeight="true" outlineLevel="0" collapsed="false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</row>
    <row r="770" customFormat="false" ht="14.25" hidden="false" customHeight="true" outlineLevel="0" collapsed="false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</row>
    <row r="771" customFormat="false" ht="14.25" hidden="false" customHeight="true" outlineLevel="0" collapsed="false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</row>
    <row r="772" customFormat="false" ht="14.25" hidden="false" customHeight="true" outlineLevel="0" collapsed="false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</row>
    <row r="773" customFormat="false" ht="14.25" hidden="false" customHeight="true" outlineLevel="0" collapsed="false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</row>
    <row r="774" customFormat="false" ht="14.25" hidden="false" customHeight="true" outlineLevel="0" collapsed="false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</row>
    <row r="775" customFormat="false" ht="14.25" hidden="false" customHeight="true" outlineLevel="0" collapsed="false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</row>
    <row r="776" customFormat="false" ht="14.25" hidden="false" customHeight="true" outlineLevel="0" collapsed="false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</row>
    <row r="777" customFormat="false" ht="14.25" hidden="false" customHeight="true" outlineLevel="0" collapsed="false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</row>
    <row r="778" customFormat="false" ht="14.25" hidden="false" customHeight="true" outlineLevel="0" collapsed="false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</row>
    <row r="779" customFormat="false" ht="14.25" hidden="false" customHeight="true" outlineLevel="0" collapsed="false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</row>
    <row r="780" customFormat="false" ht="14.25" hidden="false" customHeight="true" outlineLevel="0" collapsed="false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</row>
    <row r="781" customFormat="false" ht="14.25" hidden="false" customHeight="true" outlineLevel="0" collapsed="false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</row>
    <row r="782" customFormat="false" ht="14.25" hidden="false" customHeight="true" outlineLevel="0" collapsed="false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</row>
    <row r="783" customFormat="false" ht="14.25" hidden="false" customHeight="true" outlineLevel="0" collapsed="false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</row>
    <row r="784" customFormat="false" ht="14.25" hidden="false" customHeight="true" outlineLevel="0" collapsed="false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</row>
    <row r="785" customFormat="false" ht="14.25" hidden="false" customHeight="true" outlineLevel="0" collapsed="false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</row>
    <row r="786" customFormat="false" ht="14.25" hidden="false" customHeight="true" outlineLevel="0" collapsed="false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</row>
    <row r="787" customFormat="false" ht="14.25" hidden="false" customHeight="true" outlineLevel="0" collapsed="false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</row>
    <row r="788" customFormat="false" ht="14.25" hidden="false" customHeight="true" outlineLevel="0" collapsed="false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</row>
    <row r="789" customFormat="false" ht="14.25" hidden="false" customHeight="true" outlineLevel="0" collapsed="false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</row>
    <row r="790" customFormat="false" ht="14.25" hidden="false" customHeight="true" outlineLevel="0" collapsed="false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</row>
    <row r="791" customFormat="false" ht="14.25" hidden="false" customHeight="true" outlineLevel="0" collapsed="false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</row>
    <row r="792" customFormat="false" ht="14.25" hidden="false" customHeight="true" outlineLevel="0" collapsed="false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</row>
    <row r="793" customFormat="false" ht="14.25" hidden="false" customHeight="true" outlineLevel="0" collapsed="false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</row>
    <row r="794" customFormat="false" ht="14.25" hidden="false" customHeight="true" outlineLevel="0" collapsed="false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</row>
    <row r="795" customFormat="false" ht="14.25" hidden="false" customHeight="true" outlineLevel="0" collapsed="false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</row>
    <row r="796" customFormat="false" ht="14.25" hidden="false" customHeight="true" outlineLevel="0" collapsed="false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</row>
    <row r="797" customFormat="false" ht="14.25" hidden="false" customHeight="true" outlineLevel="0" collapsed="false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</row>
    <row r="798" customFormat="false" ht="14.25" hidden="false" customHeight="true" outlineLevel="0" collapsed="false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</row>
    <row r="799" customFormat="false" ht="14.25" hidden="false" customHeight="true" outlineLevel="0" collapsed="false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</row>
    <row r="800" customFormat="false" ht="14.25" hidden="false" customHeight="true" outlineLevel="0" collapsed="false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</row>
    <row r="801" customFormat="false" ht="14.25" hidden="false" customHeight="true" outlineLevel="0" collapsed="false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</row>
    <row r="802" customFormat="false" ht="14.25" hidden="false" customHeight="true" outlineLevel="0" collapsed="false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</row>
    <row r="803" customFormat="false" ht="14.25" hidden="false" customHeight="true" outlineLevel="0" collapsed="false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</row>
    <row r="804" customFormat="false" ht="14.25" hidden="false" customHeight="true" outlineLevel="0" collapsed="false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</row>
    <row r="805" customFormat="false" ht="14.25" hidden="false" customHeight="true" outlineLevel="0" collapsed="false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</row>
    <row r="806" customFormat="false" ht="14.25" hidden="false" customHeight="true" outlineLevel="0" collapsed="false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</row>
    <row r="807" customFormat="false" ht="14.25" hidden="false" customHeight="true" outlineLevel="0" collapsed="false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</row>
    <row r="808" customFormat="false" ht="14.25" hidden="false" customHeight="true" outlineLevel="0" collapsed="false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</row>
    <row r="809" customFormat="false" ht="14.25" hidden="false" customHeight="true" outlineLevel="0" collapsed="false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</row>
    <row r="810" customFormat="false" ht="14.25" hidden="false" customHeight="true" outlineLevel="0" collapsed="false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</row>
    <row r="811" customFormat="false" ht="14.25" hidden="false" customHeight="true" outlineLevel="0" collapsed="false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</row>
    <row r="812" customFormat="false" ht="14.25" hidden="false" customHeight="true" outlineLevel="0" collapsed="false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</row>
    <row r="813" customFormat="false" ht="14.25" hidden="false" customHeight="true" outlineLevel="0" collapsed="false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</row>
    <row r="814" customFormat="false" ht="14.25" hidden="false" customHeight="true" outlineLevel="0" collapsed="false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</row>
    <row r="815" customFormat="false" ht="14.25" hidden="false" customHeight="true" outlineLevel="0" collapsed="false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</row>
    <row r="816" customFormat="false" ht="14.25" hidden="false" customHeight="true" outlineLevel="0" collapsed="false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</row>
    <row r="817" customFormat="false" ht="14.25" hidden="false" customHeight="true" outlineLevel="0" collapsed="false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</row>
    <row r="818" customFormat="false" ht="14.25" hidden="false" customHeight="true" outlineLevel="0" collapsed="false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</row>
    <row r="819" customFormat="false" ht="14.25" hidden="false" customHeight="true" outlineLevel="0" collapsed="false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</row>
    <row r="820" customFormat="false" ht="14.25" hidden="false" customHeight="true" outlineLevel="0" collapsed="false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</row>
    <row r="821" customFormat="false" ht="14.25" hidden="false" customHeight="true" outlineLevel="0" collapsed="false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</row>
    <row r="822" customFormat="false" ht="14.25" hidden="false" customHeight="true" outlineLevel="0" collapsed="false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</row>
    <row r="823" customFormat="false" ht="14.25" hidden="false" customHeight="true" outlineLevel="0" collapsed="false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</row>
    <row r="824" customFormat="false" ht="14.25" hidden="false" customHeight="true" outlineLevel="0" collapsed="false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</row>
    <row r="825" customFormat="false" ht="14.25" hidden="false" customHeight="true" outlineLevel="0" collapsed="false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</row>
    <row r="826" customFormat="false" ht="14.25" hidden="false" customHeight="true" outlineLevel="0" collapsed="false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</row>
    <row r="827" customFormat="false" ht="14.25" hidden="false" customHeight="true" outlineLevel="0" collapsed="false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</row>
    <row r="828" customFormat="false" ht="14.25" hidden="false" customHeight="true" outlineLevel="0" collapsed="false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</row>
    <row r="829" customFormat="false" ht="14.25" hidden="false" customHeight="true" outlineLevel="0" collapsed="false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</row>
    <row r="830" customFormat="false" ht="14.25" hidden="false" customHeight="true" outlineLevel="0" collapsed="false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</row>
    <row r="831" customFormat="false" ht="14.25" hidden="false" customHeight="true" outlineLevel="0" collapsed="false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</row>
    <row r="832" customFormat="false" ht="14.25" hidden="false" customHeight="true" outlineLevel="0" collapsed="false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</row>
    <row r="833" customFormat="false" ht="14.25" hidden="false" customHeight="true" outlineLevel="0" collapsed="false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</row>
    <row r="834" customFormat="false" ht="14.25" hidden="false" customHeight="true" outlineLevel="0" collapsed="false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</row>
    <row r="835" customFormat="false" ht="14.25" hidden="false" customHeight="true" outlineLevel="0" collapsed="false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</row>
    <row r="836" customFormat="false" ht="14.25" hidden="false" customHeight="true" outlineLevel="0" collapsed="false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</row>
    <row r="837" customFormat="false" ht="14.25" hidden="false" customHeight="true" outlineLevel="0" collapsed="false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</row>
    <row r="838" customFormat="false" ht="14.25" hidden="false" customHeight="true" outlineLevel="0" collapsed="false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</row>
    <row r="839" customFormat="false" ht="14.25" hidden="false" customHeight="true" outlineLevel="0" collapsed="false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</row>
    <row r="840" customFormat="false" ht="14.25" hidden="false" customHeight="true" outlineLevel="0" collapsed="false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</row>
    <row r="841" customFormat="false" ht="14.25" hidden="false" customHeight="true" outlineLevel="0" collapsed="false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</row>
    <row r="842" customFormat="false" ht="14.25" hidden="false" customHeight="true" outlineLevel="0" collapsed="false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</row>
    <row r="843" customFormat="false" ht="14.25" hidden="false" customHeight="true" outlineLevel="0" collapsed="false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</row>
    <row r="844" customFormat="false" ht="14.25" hidden="false" customHeight="true" outlineLevel="0" collapsed="false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</row>
    <row r="845" customFormat="false" ht="14.25" hidden="false" customHeight="true" outlineLevel="0" collapsed="false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</row>
    <row r="846" customFormat="false" ht="14.25" hidden="false" customHeight="true" outlineLevel="0" collapsed="false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</row>
    <row r="847" customFormat="false" ht="14.25" hidden="false" customHeight="true" outlineLevel="0" collapsed="false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</row>
    <row r="848" customFormat="false" ht="14.25" hidden="false" customHeight="true" outlineLevel="0" collapsed="false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</row>
    <row r="849" customFormat="false" ht="14.25" hidden="false" customHeight="true" outlineLevel="0" collapsed="false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</row>
    <row r="850" customFormat="false" ht="14.25" hidden="false" customHeight="true" outlineLevel="0" collapsed="false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</row>
    <row r="851" customFormat="false" ht="14.25" hidden="false" customHeight="true" outlineLevel="0" collapsed="false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</row>
    <row r="852" customFormat="false" ht="14.25" hidden="false" customHeight="true" outlineLevel="0" collapsed="false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</row>
    <row r="853" customFormat="false" ht="14.25" hidden="false" customHeight="true" outlineLevel="0" collapsed="false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</row>
    <row r="854" customFormat="false" ht="14.25" hidden="false" customHeight="true" outlineLevel="0" collapsed="false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</row>
    <row r="855" customFormat="false" ht="14.25" hidden="false" customHeight="true" outlineLevel="0" collapsed="false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</row>
    <row r="856" customFormat="false" ht="14.25" hidden="false" customHeight="true" outlineLevel="0" collapsed="false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</row>
    <row r="857" customFormat="false" ht="14.25" hidden="false" customHeight="true" outlineLevel="0" collapsed="false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</row>
    <row r="858" customFormat="false" ht="14.25" hidden="false" customHeight="true" outlineLevel="0" collapsed="false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</row>
    <row r="859" customFormat="false" ht="14.25" hidden="false" customHeight="true" outlineLevel="0" collapsed="false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</row>
    <row r="860" customFormat="false" ht="14.25" hidden="false" customHeight="true" outlineLevel="0" collapsed="false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</row>
    <row r="861" customFormat="false" ht="14.25" hidden="false" customHeight="true" outlineLevel="0" collapsed="false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</row>
    <row r="862" customFormat="false" ht="14.25" hidden="false" customHeight="true" outlineLevel="0" collapsed="false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</row>
    <row r="863" customFormat="false" ht="14.25" hidden="false" customHeight="true" outlineLevel="0" collapsed="false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</row>
    <row r="864" customFormat="false" ht="14.25" hidden="false" customHeight="true" outlineLevel="0" collapsed="false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</row>
    <row r="865" customFormat="false" ht="14.25" hidden="false" customHeight="true" outlineLevel="0" collapsed="false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</row>
    <row r="866" customFormat="false" ht="14.25" hidden="false" customHeight="true" outlineLevel="0" collapsed="false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</row>
    <row r="867" customFormat="false" ht="14.25" hidden="false" customHeight="true" outlineLevel="0" collapsed="false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</row>
    <row r="868" customFormat="false" ht="14.25" hidden="false" customHeight="true" outlineLevel="0" collapsed="false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</row>
    <row r="869" customFormat="false" ht="14.25" hidden="false" customHeight="true" outlineLevel="0" collapsed="false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</row>
    <row r="870" customFormat="false" ht="14.25" hidden="false" customHeight="true" outlineLevel="0" collapsed="false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</row>
    <row r="871" customFormat="false" ht="14.25" hidden="false" customHeight="true" outlineLevel="0" collapsed="false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</row>
    <row r="872" customFormat="false" ht="14.25" hidden="false" customHeight="true" outlineLevel="0" collapsed="false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</row>
    <row r="873" customFormat="false" ht="14.25" hidden="false" customHeight="true" outlineLevel="0" collapsed="false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</row>
    <row r="874" customFormat="false" ht="14.25" hidden="false" customHeight="true" outlineLevel="0" collapsed="false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</row>
    <row r="875" customFormat="false" ht="14.25" hidden="false" customHeight="true" outlineLevel="0" collapsed="false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</row>
    <row r="876" customFormat="false" ht="14.25" hidden="false" customHeight="true" outlineLevel="0" collapsed="false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</row>
    <row r="877" customFormat="false" ht="14.25" hidden="false" customHeight="true" outlineLevel="0" collapsed="false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</row>
    <row r="878" customFormat="false" ht="14.25" hidden="false" customHeight="true" outlineLevel="0" collapsed="false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</row>
    <row r="879" customFormat="false" ht="14.25" hidden="false" customHeight="true" outlineLevel="0" collapsed="false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</row>
    <row r="880" customFormat="false" ht="14.25" hidden="false" customHeight="true" outlineLevel="0" collapsed="false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</row>
    <row r="881" customFormat="false" ht="14.25" hidden="false" customHeight="true" outlineLevel="0" collapsed="false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</row>
    <row r="882" customFormat="false" ht="14.25" hidden="false" customHeight="true" outlineLevel="0" collapsed="false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</row>
    <row r="883" customFormat="false" ht="14.25" hidden="false" customHeight="true" outlineLevel="0" collapsed="false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</row>
    <row r="884" customFormat="false" ht="14.25" hidden="false" customHeight="true" outlineLevel="0" collapsed="false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</row>
    <row r="885" customFormat="false" ht="14.25" hidden="false" customHeight="true" outlineLevel="0" collapsed="false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</row>
    <row r="886" customFormat="false" ht="14.25" hidden="false" customHeight="true" outlineLevel="0" collapsed="false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</row>
    <row r="887" customFormat="false" ht="14.25" hidden="false" customHeight="true" outlineLevel="0" collapsed="false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</row>
    <row r="888" customFormat="false" ht="14.25" hidden="false" customHeight="true" outlineLevel="0" collapsed="false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</row>
    <row r="889" customFormat="false" ht="14.25" hidden="false" customHeight="true" outlineLevel="0" collapsed="false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</row>
    <row r="890" customFormat="false" ht="14.25" hidden="false" customHeight="true" outlineLevel="0" collapsed="false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</row>
    <row r="891" customFormat="false" ht="14.25" hidden="false" customHeight="true" outlineLevel="0" collapsed="false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</row>
    <row r="892" customFormat="false" ht="14.25" hidden="false" customHeight="true" outlineLevel="0" collapsed="false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</row>
    <row r="893" customFormat="false" ht="14.25" hidden="false" customHeight="true" outlineLevel="0" collapsed="false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</row>
    <row r="894" customFormat="false" ht="14.25" hidden="false" customHeight="true" outlineLevel="0" collapsed="false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</row>
    <row r="895" customFormat="false" ht="14.25" hidden="false" customHeight="true" outlineLevel="0" collapsed="false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</row>
    <row r="896" customFormat="false" ht="14.25" hidden="false" customHeight="true" outlineLevel="0" collapsed="false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</row>
    <row r="897" customFormat="false" ht="14.25" hidden="false" customHeight="true" outlineLevel="0" collapsed="false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</row>
    <row r="898" customFormat="false" ht="14.25" hidden="false" customHeight="true" outlineLevel="0" collapsed="false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</row>
    <row r="899" customFormat="false" ht="14.25" hidden="false" customHeight="true" outlineLevel="0" collapsed="false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</row>
    <row r="900" customFormat="false" ht="14.25" hidden="false" customHeight="true" outlineLevel="0" collapsed="false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</row>
    <row r="901" customFormat="false" ht="14.25" hidden="false" customHeight="true" outlineLevel="0" collapsed="false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</row>
    <row r="902" customFormat="false" ht="14.25" hidden="false" customHeight="true" outlineLevel="0" collapsed="false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</row>
    <row r="903" customFormat="false" ht="14.25" hidden="false" customHeight="true" outlineLevel="0" collapsed="false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</row>
    <row r="904" customFormat="false" ht="14.25" hidden="false" customHeight="true" outlineLevel="0" collapsed="false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</row>
    <row r="905" customFormat="false" ht="14.25" hidden="false" customHeight="true" outlineLevel="0" collapsed="false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</row>
    <row r="906" customFormat="false" ht="14.25" hidden="false" customHeight="true" outlineLevel="0" collapsed="false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</row>
    <row r="907" customFormat="false" ht="14.25" hidden="false" customHeight="true" outlineLevel="0" collapsed="false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</row>
    <row r="908" customFormat="false" ht="14.25" hidden="false" customHeight="true" outlineLevel="0" collapsed="false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</row>
    <row r="909" customFormat="false" ht="14.25" hidden="false" customHeight="true" outlineLevel="0" collapsed="false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</row>
    <row r="910" customFormat="false" ht="14.25" hidden="false" customHeight="true" outlineLevel="0" collapsed="false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</row>
    <row r="911" customFormat="false" ht="14.25" hidden="false" customHeight="true" outlineLevel="0" collapsed="false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</row>
    <row r="912" customFormat="false" ht="14.25" hidden="false" customHeight="true" outlineLevel="0" collapsed="false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</row>
    <row r="913" customFormat="false" ht="14.25" hidden="false" customHeight="true" outlineLevel="0" collapsed="false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</row>
    <row r="914" customFormat="false" ht="14.25" hidden="false" customHeight="true" outlineLevel="0" collapsed="false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</row>
    <row r="915" customFormat="false" ht="14.25" hidden="false" customHeight="true" outlineLevel="0" collapsed="false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</row>
    <row r="916" customFormat="false" ht="14.25" hidden="false" customHeight="true" outlineLevel="0" collapsed="false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</row>
    <row r="917" customFormat="false" ht="14.25" hidden="false" customHeight="true" outlineLevel="0" collapsed="false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</row>
    <row r="918" customFormat="false" ht="14.25" hidden="false" customHeight="true" outlineLevel="0" collapsed="false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</row>
    <row r="919" customFormat="false" ht="14.25" hidden="false" customHeight="true" outlineLevel="0" collapsed="false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</row>
    <row r="920" customFormat="false" ht="14.25" hidden="false" customHeight="true" outlineLevel="0" collapsed="false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</row>
    <row r="921" customFormat="false" ht="14.25" hidden="false" customHeight="true" outlineLevel="0" collapsed="false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</row>
    <row r="922" customFormat="false" ht="14.25" hidden="false" customHeight="true" outlineLevel="0" collapsed="false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</row>
    <row r="923" customFormat="false" ht="14.25" hidden="false" customHeight="true" outlineLevel="0" collapsed="false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</row>
    <row r="924" customFormat="false" ht="14.25" hidden="false" customHeight="true" outlineLevel="0" collapsed="false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</row>
    <row r="925" customFormat="false" ht="14.25" hidden="false" customHeight="true" outlineLevel="0" collapsed="false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</row>
    <row r="926" customFormat="false" ht="14.25" hidden="false" customHeight="true" outlineLevel="0" collapsed="false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</row>
    <row r="927" customFormat="false" ht="14.25" hidden="false" customHeight="true" outlineLevel="0" collapsed="false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</row>
    <row r="928" customFormat="false" ht="14.25" hidden="false" customHeight="true" outlineLevel="0" collapsed="false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</row>
    <row r="929" customFormat="false" ht="14.25" hidden="false" customHeight="true" outlineLevel="0" collapsed="false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</row>
    <row r="930" customFormat="false" ht="14.25" hidden="false" customHeight="true" outlineLevel="0" collapsed="false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</row>
    <row r="931" customFormat="false" ht="14.25" hidden="false" customHeight="true" outlineLevel="0" collapsed="false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</row>
    <row r="932" customFormat="false" ht="14.25" hidden="false" customHeight="true" outlineLevel="0" collapsed="false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</row>
    <row r="933" customFormat="false" ht="14.25" hidden="false" customHeight="true" outlineLevel="0" collapsed="false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</row>
    <row r="934" customFormat="false" ht="14.25" hidden="false" customHeight="true" outlineLevel="0" collapsed="false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</row>
    <row r="935" customFormat="false" ht="14.25" hidden="false" customHeight="true" outlineLevel="0" collapsed="false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</row>
    <row r="936" customFormat="false" ht="14.25" hidden="false" customHeight="true" outlineLevel="0" collapsed="false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</row>
    <row r="937" customFormat="false" ht="14.25" hidden="false" customHeight="true" outlineLevel="0" collapsed="false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</row>
    <row r="938" customFormat="false" ht="14.25" hidden="false" customHeight="true" outlineLevel="0" collapsed="false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</row>
    <row r="939" customFormat="false" ht="14.25" hidden="false" customHeight="true" outlineLevel="0" collapsed="false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</row>
    <row r="940" customFormat="false" ht="14.25" hidden="false" customHeight="true" outlineLevel="0" collapsed="false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</row>
    <row r="941" customFormat="false" ht="14.25" hidden="false" customHeight="true" outlineLevel="0" collapsed="false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</row>
    <row r="942" customFormat="false" ht="14.25" hidden="false" customHeight="true" outlineLevel="0" collapsed="false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</row>
    <row r="943" customFormat="false" ht="14.25" hidden="false" customHeight="true" outlineLevel="0" collapsed="false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</row>
    <row r="944" customFormat="false" ht="14.25" hidden="false" customHeight="true" outlineLevel="0" collapsed="false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</row>
    <row r="945" customFormat="false" ht="14.25" hidden="false" customHeight="true" outlineLevel="0" collapsed="false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</row>
    <row r="946" customFormat="false" ht="14.25" hidden="false" customHeight="true" outlineLevel="0" collapsed="false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</row>
    <row r="947" customFormat="false" ht="14.25" hidden="false" customHeight="true" outlineLevel="0" collapsed="false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</row>
    <row r="948" customFormat="false" ht="14.25" hidden="false" customHeight="true" outlineLevel="0" collapsed="false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</row>
    <row r="949" customFormat="false" ht="14.25" hidden="false" customHeight="true" outlineLevel="0" collapsed="false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</row>
    <row r="950" customFormat="false" ht="14.25" hidden="false" customHeight="true" outlineLevel="0" collapsed="false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</row>
    <row r="951" customFormat="false" ht="14.25" hidden="false" customHeight="true" outlineLevel="0" collapsed="false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</row>
    <row r="952" customFormat="false" ht="14.25" hidden="false" customHeight="true" outlineLevel="0" collapsed="false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</row>
    <row r="953" customFormat="false" ht="14.25" hidden="false" customHeight="true" outlineLevel="0" collapsed="false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</row>
    <row r="954" customFormat="false" ht="14.25" hidden="false" customHeight="true" outlineLevel="0" collapsed="false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</row>
    <row r="955" customFormat="false" ht="14.25" hidden="false" customHeight="true" outlineLevel="0" collapsed="false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</row>
    <row r="956" customFormat="false" ht="14.25" hidden="false" customHeight="true" outlineLevel="0" collapsed="false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</row>
    <row r="957" customFormat="false" ht="14.25" hidden="false" customHeight="true" outlineLevel="0" collapsed="false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</row>
    <row r="958" customFormat="false" ht="14.25" hidden="false" customHeight="true" outlineLevel="0" collapsed="false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</row>
    <row r="959" customFormat="false" ht="14.25" hidden="false" customHeight="true" outlineLevel="0" collapsed="false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</row>
    <row r="960" customFormat="false" ht="14.25" hidden="false" customHeight="true" outlineLevel="0" collapsed="false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</row>
    <row r="961" customFormat="false" ht="14.25" hidden="false" customHeight="true" outlineLevel="0" collapsed="false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</row>
    <row r="962" customFormat="false" ht="14.25" hidden="false" customHeight="true" outlineLevel="0" collapsed="false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</row>
    <row r="963" customFormat="false" ht="14.25" hidden="false" customHeight="true" outlineLevel="0" collapsed="false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</row>
    <row r="964" customFormat="false" ht="14.25" hidden="false" customHeight="true" outlineLevel="0" collapsed="false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</row>
    <row r="965" customFormat="false" ht="14.25" hidden="false" customHeight="true" outlineLevel="0" collapsed="false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</row>
    <row r="966" customFormat="false" ht="14.25" hidden="false" customHeight="true" outlineLevel="0" collapsed="false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</row>
    <row r="967" customFormat="false" ht="14.25" hidden="false" customHeight="true" outlineLevel="0" collapsed="false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</row>
    <row r="968" customFormat="false" ht="14.25" hidden="false" customHeight="true" outlineLevel="0" collapsed="false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</row>
    <row r="969" customFormat="false" ht="14.25" hidden="false" customHeight="true" outlineLevel="0" collapsed="false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</row>
    <row r="970" customFormat="false" ht="14.25" hidden="false" customHeight="true" outlineLevel="0" collapsed="false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</row>
    <row r="971" customFormat="false" ht="14.25" hidden="false" customHeight="true" outlineLevel="0" collapsed="false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</row>
    <row r="972" customFormat="false" ht="14.25" hidden="false" customHeight="true" outlineLevel="0" collapsed="false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</row>
    <row r="973" customFormat="false" ht="14.25" hidden="false" customHeight="true" outlineLevel="0" collapsed="false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</row>
    <row r="974" customFormat="false" ht="14.25" hidden="false" customHeight="true" outlineLevel="0" collapsed="false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</row>
    <row r="975" customFormat="false" ht="14.25" hidden="false" customHeight="true" outlineLevel="0" collapsed="false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</row>
    <row r="976" customFormat="false" ht="14.25" hidden="false" customHeight="true" outlineLevel="0" collapsed="false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</row>
    <row r="977" customFormat="false" ht="14.25" hidden="false" customHeight="true" outlineLevel="0" collapsed="false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</row>
    <row r="978" customFormat="false" ht="14.25" hidden="false" customHeight="true" outlineLevel="0" collapsed="false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</row>
    <row r="979" customFormat="false" ht="14.25" hidden="false" customHeight="true" outlineLevel="0" collapsed="false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</row>
    <row r="980" customFormat="false" ht="14.25" hidden="false" customHeight="true" outlineLevel="0" collapsed="false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</row>
    <row r="981" customFormat="false" ht="14.25" hidden="false" customHeight="true" outlineLevel="0" collapsed="false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</row>
    <row r="982" customFormat="false" ht="14.25" hidden="false" customHeight="true" outlineLevel="0" collapsed="false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</row>
    <row r="983" customFormat="false" ht="14.25" hidden="false" customHeight="true" outlineLevel="0" collapsed="false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</row>
    <row r="984" customFormat="false" ht="14.25" hidden="false" customHeight="true" outlineLevel="0" collapsed="false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</row>
    <row r="985" customFormat="false" ht="14.25" hidden="false" customHeight="true" outlineLevel="0" collapsed="false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</row>
    <row r="986" customFormat="false" ht="14.25" hidden="false" customHeight="true" outlineLevel="0" collapsed="false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</row>
    <row r="987" customFormat="false" ht="14.25" hidden="false" customHeight="true" outlineLevel="0" collapsed="false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</row>
    <row r="988" customFormat="false" ht="14.25" hidden="false" customHeight="true" outlineLevel="0" collapsed="false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</row>
    <row r="989" customFormat="false" ht="14.25" hidden="false" customHeight="true" outlineLevel="0" collapsed="false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</row>
    <row r="990" customFormat="false" ht="14.25" hidden="false" customHeight="true" outlineLevel="0" collapsed="false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</row>
    <row r="991" customFormat="false" ht="14.25" hidden="false" customHeight="true" outlineLevel="0" collapsed="false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</row>
    <row r="992" customFormat="false" ht="14.25" hidden="false" customHeight="true" outlineLevel="0" collapsed="false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</row>
    <row r="993" customFormat="false" ht="14.25" hidden="false" customHeight="true" outlineLevel="0" collapsed="false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</row>
    <row r="994" customFormat="false" ht="14.25" hidden="false" customHeight="true" outlineLevel="0" collapsed="false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</row>
    <row r="995" customFormat="false" ht="14.25" hidden="false" customHeight="true" outlineLevel="0" collapsed="false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</row>
    <row r="996" customFormat="false" ht="14.25" hidden="false" customHeight="true" outlineLevel="0" collapsed="false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</row>
    <row r="997" customFormat="false" ht="14.25" hidden="false" customHeight="true" outlineLevel="0" collapsed="false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</row>
    <row r="998" customFormat="false" ht="14.25" hidden="false" customHeight="true" outlineLevel="0" collapsed="false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</row>
    <row r="999" customFormat="false" ht="14.25" hidden="false" customHeight="true" outlineLevel="0" collapsed="false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</row>
    <row r="1000" customFormat="false" ht="14.25" hidden="false" customHeight="true" outlineLevel="0" collapsed="false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</row>
  </sheetData>
  <autoFilter ref="A6:AD99"/>
  <mergeCells count="85">
    <mergeCell ref="A1:J1"/>
    <mergeCell ref="A2:J2"/>
    <mergeCell ref="A3:J3"/>
    <mergeCell ref="B4:J4"/>
    <mergeCell ref="A5:J5"/>
    <mergeCell ref="L7:P8"/>
    <mergeCell ref="L9:P9"/>
    <mergeCell ref="A101:I101"/>
    <mergeCell ref="A121:I121"/>
    <mergeCell ref="A145:F145"/>
    <mergeCell ref="A146:F146"/>
    <mergeCell ref="A147:F147"/>
    <mergeCell ref="A148:F148"/>
    <mergeCell ref="A149:F149"/>
    <mergeCell ref="A150:F150"/>
    <mergeCell ref="A151:F151"/>
    <mergeCell ref="A152:F152"/>
    <mergeCell ref="A153:F153"/>
    <mergeCell ref="A154:F154"/>
    <mergeCell ref="A155:F155"/>
    <mergeCell ref="A156:F156"/>
    <mergeCell ref="A157:F157"/>
    <mergeCell ref="A158:F158"/>
    <mergeCell ref="A159:F159"/>
    <mergeCell ref="A160:F160"/>
    <mergeCell ref="A161:F161"/>
    <mergeCell ref="A162:F162"/>
    <mergeCell ref="A163:F163"/>
    <mergeCell ref="A164:F164"/>
    <mergeCell ref="A165:F165"/>
    <mergeCell ref="A166:F166"/>
    <mergeCell ref="A167:F167"/>
    <mergeCell ref="A168:F168"/>
    <mergeCell ref="A169:F169"/>
    <mergeCell ref="A170:F170"/>
    <mergeCell ref="A171:F171"/>
    <mergeCell ref="A172:F172"/>
    <mergeCell ref="A173:F173"/>
    <mergeCell ref="A174:F174"/>
    <mergeCell ref="A175:F175"/>
    <mergeCell ref="A176:F176"/>
    <mergeCell ref="A177:F177"/>
    <mergeCell ref="A178:F178"/>
    <mergeCell ref="A179:F179"/>
    <mergeCell ref="A180:F180"/>
    <mergeCell ref="A181:F181"/>
    <mergeCell ref="A182:F182"/>
    <mergeCell ref="A183:F183"/>
    <mergeCell ref="A184:F184"/>
    <mergeCell ref="A185:F185"/>
    <mergeCell ref="A186:F186"/>
    <mergeCell ref="A187:F187"/>
    <mergeCell ref="A188:F188"/>
    <mergeCell ref="A189:F189"/>
    <mergeCell ref="A190:F190"/>
    <mergeCell ref="A191:F191"/>
    <mergeCell ref="A192:F192"/>
    <mergeCell ref="A193:F193"/>
    <mergeCell ref="A194:F194"/>
    <mergeCell ref="A195:F195"/>
    <mergeCell ref="A196:F196"/>
    <mergeCell ref="A197:F197"/>
    <mergeCell ref="A198:F198"/>
    <mergeCell ref="A199:F199"/>
    <mergeCell ref="A200:F200"/>
    <mergeCell ref="A201:F201"/>
    <mergeCell ref="A202:F202"/>
    <mergeCell ref="A203:F203"/>
    <mergeCell ref="A204:F204"/>
    <mergeCell ref="A205:F205"/>
    <mergeCell ref="A206:F206"/>
    <mergeCell ref="A207:F207"/>
    <mergeCell ref="A208:F208"/>
    <mergeCell ref="A209:F209"/>
    <mergeCell ref="A210:F210"/>
    <mergeCell ref="A211:F211"/>
    <mergeCell ref="A212:F212"/>
    <mergeCell ref="A213:F213"/>
    <mergeCell ref="A214:F214"/>
    <mergeCell ref="A215:F215"/>
    <mergeCell ref="A216:F216"/>
    <mergeCell ref="A217:F217"/>
    <mergeCell ref="A218:F218"/>
    <mergeCell ref="A219:F219"/>
    <mergeCell ref="A220:F220"/>
  </mergeCells>
  <dataValidations count="4">
    <dataValidation allowBlank="true" errorStyle="stop" operator="between" showDropDown="false" showErrorMessage="false" showInputMessage="false" sqref="D7:D86 D103:D112 D123:D132" type="list">
      <formula1>"AGP,CLH,CLT,COM,CTD,CTI,DES,DISP,ELE,ESG,EST,EXM,EXQ,EXR,FRQ,REV,VAGO"</formula1>
      <formula2>0</formula2>
    </dataValidation>
    <dataValidation allowBlank="true" errorStyle="stop" operator="between" showDropDown="false" showErrorMessage="false" showInputMessage="false" sqref="B103:B112" type="list">
      <formula1>"FDA,FDA-1,FDA-2,FDA-3,FDA-4"</formula1>
      <formula2>0</formula2>
    </dataValidation>
    <dataValidation allowBlank="true" errorStyle="stop" operator="between" showDropDown="false" showErrorMessage="false" showInputMessage="false" sqref="B7:B86" type="list">
      <formula1>"DAS,DAS-1,DAS-2,DAS-3,DAS-4,DAS-5,CAA-1,CAA-2,CAA-3,CAA-4,CAA-5"</formula1>
      <formula2>0</formula2>
    </dataValidation>
    <dataValidation allowBlank="true" errorStyle="stop" operator="between" showDropDown="false" showErrorMessage="false" showInputMessage="false" sqref="B123:B132" type="list">
      <formula1>"FGS-1,FGS-2,FGS-3,FGA-1,FGA-2,FGA-3"</formula1>
      <formula2>0</formula2>
    </dataValidation>
  </dataValidation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0" man="true" max="65535" min="0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D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328125" defaultRowHeight="15" zeroHeight="false" outlineLevelRow="0" outlineLevelCol="0"/>
  <cols>
    <col collapsed="false" customWidth="true" hidden="false" outlineLevel="0" max="1" min="1" style="1" width="59.5"/>
    <col collapsed="false" customWidth="true" hidden="false" outlineLevel="0" max="2" min="2" style="1" width="12"/>
    <col collapsed="false" customWidth="true" hidden="false" outlineLevel="0" max="3" min="3" style="1" width="17.37"/>
    <col collapsed="false" customWidth="true" hidden="false" outlineLevel="0" max="4" min="4" style="1" width="14.5"/>
    <col collapsed="false" customWidth="true" hidden="false" outlineLevel="0" max="5" min="5" style="1" width="9.87"/>
    <col collapsed="false" customWidth="true" hidden="false" outlineLevel="0" max="6" min="6" style="1" width="39.75"/>
    <col collapsed="false" customWidth="true" hidden="false" outlineLevel="0" max="7" min="7" style="1" width="19.88"/>
    <col collapsed="false" customWidth="true" hidden="false" outlineLevel="0" max="8" min="8" style="1" width="18.25"/>
    <col collapsed="false" customWidth="true" hidden="false" outlineLevel="0" max="9" min="9" style="1" width="17.88"/>
    <col collapsed="false" customWidth="true" hidden="false" outlineLevel="0" max="10" min="10" style="1" width="15"/>
    <col collapsed="false" customWidth="true" hidden="false" outlineLevel="0" max="11" min="11" style="1" width="8"/>
    <col collapsed="false" customWidth="true" hidden="false" outlineLevel="0" max="12" min="12" style="1" width="15.26"/>
    <col collapsed="false" customWidth="true" hidden="false" outlineLevel="0" max="14" min="13" style="1" width="9.75"/>
    <col collapsed="false" customWidth="true" hidden="false" outlineLevel="0" max="15" min="15" style="1" width="6.5"/>
    <col collapsed="false" customWidth="true" hidden="false" outlineLevel="0" max="16" min="16" style="1" width="9"/>
    <col collapsed="false" customWidth="true" hidden="false" outlineLevel="0" max="17" min="17" style="1" width="43.88"/>
    <col collapsed="false" customWidth="true" hidden="false" outlineLevel="0" max="30" min="18" style="1" width="8"/>
  </cols>
  <sheetData>
    <row r="1" customFormat="false" ht="14.25" hidden="false" customHeight="true" outlineLevel="0" collapsed="false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4"/>
      <c r="AC1" s="4"/>
      <c r="AD1" s="4"/>
    </row>
    <row r="2" customFormat="false" ht="14.25" hidden="false" customHeight="true" outlineLevel="0" collapsed="false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4"/>
      <c r="AC2" s="4"/>
      <c r="AD2" s="4"/>
    </row>
    <row r="3" customFormat="false" ht="14.25" hidden="false" customHeight="true" outlineLevel="0" collapsed="false">
      <c r="A3" s="5" t="s">
        <v>2</v>
      </c>
      <c r="B3" s="5"/>
      <c r="C3" s="5"/>
      <c r="D3" s="5"/>
      <c r="E3" s="5"/>
      <c r="F3" s="5"/>
      <c r="G3" s="5"/>
      <c r="H3" s="5"/>
      <c r="I3" s="5"/>
      <c r="J3" s="5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7"/>
      <c r="AA3" s="7"/>
      <c r="AB3" s="4"/>
      <c r="AC3" s="4"/>
      <c r="AD3" s="4"/>
    </row>
    <row r="4" customFormat="false" ht="14.25" hidden="false" customHeight="true" outlineLevel="0" collapsed="false">
      <c r="A4" s="8" t="s">
        <v>376</v>
      </c>
      <c r="B4" s="9"/>
      <c r="C4" s="9"/>
      <c r="D4" s="9"/>
      <c r="E4" s="9"/>
      <c r="F4" s="9"/>
      <c r="G4" s="9"/>
      <c r="H4" s="9"/>
      <c r="I4" s="9"/>
      <c r="J4" s="9"/>
      <c r="K4" s="10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customFormat="false" ht="15" hidden="false" customHeight="true" outlineLevel="0" collapsed="false">
      <c r="A5" s="11" t="s">
        <v>4</v>
      </c>
      <c r="B5" s="11"/>
      <c r="C5" s="11"/>
      <c r="D5" s="11"/>
      <c r="E5" s="11"/>
      <c r="F5" s="11"/>
      <c r="G5" s="11"/>
      <c r="H5" s="11"/>
      <c r="I5" s="11"/>
      <c r="J5" s="11"/>
      <c r="K5" s="12"/>
      <c r="L5" s="13"/>
      <c r="M5" s="14"/>
      <c r="N5" s="14"/>
      <c r="O5" s="14"/>
      <c r="P5" s="14"/>
      <c r="Q5" s="1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customFormat="false" ht="14.25" hidden="false" customHeight="true" outlineLevel="0" collapsed="false">
      <c r="A6" s="15" t="s">
        <v>5</v>
      </c>
      <c r="B6" s="15" t="s">
        <v>6</v>
      </c>
      <c r="C6" s="15" t="s">
        <v>7</v>
      </c>
      <c r="D6" s="15" t="s">
        <v>8</v>
      </c>
      <c r="E6" s="11" t="s">
        <v>9</v>
      </c>
      <c r="F6" s="15" t="s">
        <v>10</v>
      </c>
      <c r="G6" s="11" t="s">
        <v>11</v>
      </c>
      <c r="H6" s="11" t="s">
        <v>12</v>
      </c>
      <c r="I6" s="11" t="s">
        <v>13</v>
      </c>
      <c r="J6" s="11" t="s">
        <v>14</v>
      </c>
      <c r="K6" s="16"/>
      <c r="L6" s="18"/>
      <c r="M6" s="18"/>
      <c r="N6" s="18"/>
      <c r="O6" s="18"/>
      <c r="P6" s="18"/>
      <c r="Q6" s="18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</row>
    <row r="7" customFormat="false" ht="14.25" hidden="false" customHeight="true" outlineLevel="0" collapsed="false">
      <c r="A7" s="20" t="s">
        <v>15</v>
      </c>
      <c r="B7" s="21" t="s">
        <v>16</v>
      </c>
      <c r="C7" s="21" t="s">
        <v>17</v>
      </c>
      <c r="D7" s="21" t="s">
        <v>18</v>
      </c>
      <c r="E7" s="22" t="n">
        <v>1</v>
      </c>
      <c r="F7" s="20" t="s">
        <v>19</v>
      </c>
      <c r="G7" s="23" t="n">
        <v>0</v>
      </c>
      <c r="H7" s="24" t="n">
        <v>3526.4</v>
      </c>
      <c r="I7" s="24" t="n">
        <v>14105.6</v>
      </c>
      <c r="J7" s="25" t="n">
        <f aca="false">SUM(G7:I7)</f>
        <v>17632</v>
      </c>
      <c r="K7" s="26"/>
      <c r="L7" s="111" t="s">
        <v>20</v>
      </c>
      <c r="M7" s="111"/>
      <c r="N7" s="111"/>
      <c r="O7" s="111"/>
      <c r="P7" s="111"/>
      <c r="Q7" s="26"/>
      <c r="R7" s="28"/>
      <c r="S7" s="28"/>
      <c r="T7" s="28"/>
      <c r="U7" s="28"/>
      <c r="V7" s="28"/>
      <c r="W7" s="28"/>
      <c r="X7" s="28"/>
      <c r="Y7" s="28"/>
      <c r="Z7" s="28"/>
      <c r="AA7" s="10"/>
      <c r="AB7" s="10"/>
      <c r="AC7" s="10"/>
      <c r="AD7" s="10"/>
    </row>
    <row r="8" customFormat="false" ht="14.25" hidden="false" customHeight="true" outlineLevel="0" collapsed="false">
      <c r="A8" s="20" t="s">
        <v>21</v>
      </c>
      <c r="B8" s="21" t="s">
        <v>16</v>
      </c>
      <c r="C8" s="21" t="s">
        <v>17</v>
      </c>
      <c r="D8" s="21" t="s">
        <v>18</v>
      </c>
      <c r="E8" s="22" t="n">
        <v>1</v>
      </c>
      <c r="F8" s="20" t="s">
        <v>22</v>
      </c>
      <c r="G8" s="23" t="n">
        <v>0</v>
      </c>
      <c r="H8" s="24" t="n">
        <v>3016</v>
      </c>
      <c r="I8" s="24" t="n">
        <v>12064</v>
      </c>
      <c r="J8" s="25" t="n">
        <f aca="false">SUM(G8:I8)</f>
        <v>15080</v>
      </c>
      <c r="K8" s="26"/>
      <c r="L8" s="111"/>
      <c r="M8" s="111"/>
      <c r="N8" s="111"/>
      <c r="O8" s="111"/>
      <c r="P8" s="111"/>
      <c r="Q8" s="26"/>
      <c r="R8" s="28"/>
      <c r="S8" s="28"/>
      <c r="T8" s="28"/>
      <c r="U8" s="28"/>
      <c r="V8" s="28"/>
      <c r="W8" s="28"/>
      <c r="X8" s="28"/>
      <c r="Y8" s="28"/>
      <c r="Z8" s="28"/>
      <c r="AA8" s="10"/>
      <c r="AB8" s="10"/>
      <c r="AC8" s="10"/>
      <c r="AD8" s="10"/>
    </row>
    <row r="9" customFormat="false" ht="14.25" hidden="false" customHeight="true" outlineLevel="0" collapsed="false">
      <c r="A9" s="81" t="s">
        <v>23</v>
      </c>
      <c r="B9" s="82" t="s">
        <v>16</v>
      </c>
      <c r="C9" s="82" t="s">
        <v>17</v>
      </c>
      <c r="D9" s="82" t="s">
        <v>91</v>
      </c>
      <c r="E9" s="83" t="n">
        <v>1</v>
      </c>
      <c r="F9" s="81"/>
      <c r="G9" s="84" t="n">
        <v>0</v>
      </c>
      <c r="H9" s="85" t="n">
        <v>0</v>
      </c>
      <c r="I9" s="85" t="n">
        <v>0</v>
      </c>
      <c r="J9" s="85" t="n">
        <f aca="false">SUM(G9:I9)</f>
        <v>0</v>
      </c>
      <c r="K9" s="26"/>
      <c r="L9" s="112" t="s">
        <v>25</v>
      </c>
      <c r="M9" s="112"/>
      <c r="N9" s="112"/>
      <c r="O9" s="112"/>
      <c r="P9" s="112"/>
      <c r="Q9" s="26"/>
      <c r="R9" s="28"/>
      <c r="S9" s="28"/>
      <c r="T9" s="28"/>
      <c r="U9" s="28"/>
      <c r="V9" s="28"/>
      <c r="W9" s="28"/>
      <c r="X9" s="28"/>
      <c r="Y9" s="28"/>
      <c r="Z9" s="28"/>
      <c r="AA9" s="10"/>
      <c r="AB9" s="10"/>
      <c r="AC9" s="10"/>
      <c r="AD9" s="10"/>
    </row>
    <row r="10" customFormat="false" ht="14.25" hidden="false" customHeight="true" outlineLevel="0" collapsed="false">
      <c r="A10" s="20" t="s">
        <v>26</v>
      </c>
      <c r="B10" s="21" t="s">
        <v>16</v>
      </c>
      <c r="C10" s="21" t="s">
        <v>17</v>
      </c>
      <c r="D10" s="21" t="s">
        <v>27</v>
      </c>
      <c r="E10" s="22" t="n">
        <v>1</v>
      </c>
      <c r="F10" s="20" t="s">
        <v>28</v>
      </c>
      <c r="G10" s="23" t="n">
        <v>0</v>
      </c>
      <c r="H10" s="24" t="n">
        <v>0</v>
      </c>
      <c r="I10" s="24" t="n">
        <v>12064</v>
      </c>
      <c r="J10" s="25" t="n">
        <f aca="false">SUM(G10:I10)</f>
        <v>12064</v>
      </c>
      <c r="K10" s="26"/>
      <c r="L10" s="113" t="s">
        <v>29</v>
      </c>
      <c r="M10" s="32" t="s">
        <v>29</v>
      </c>
      <c r="N10" s="32" t="s">
        <v>30</v>
      </c>
      <c r="O10" s="32" t="s">
        <v>31</v>
      </c>
      <c r="P10" s="114" t="s">
        <v>32</v>
      </c>
      <c r="Q10" s="26"/>
      <c r="R10" s="28"/>
      <c r="S10" s="28"/>
      <c r="T10" s="28"/>
      <c r="U10" s="28"/>
      <c r="V10" s="28"/>
      <c r="W10" s="28"/>
      <c r="X10" s="28"/>
      <c r="Y10" s="28"/>
      <c r="Z10" s="28"/>
      <c r="AA10" s="10"/>
      <c r="AB10" s="10"/>
      <c r="AC10" s="10"/>
      <c r="AD10" s="10"/>
    </row>
    <row r="11" customFormat="false" ht="14.25" hidden="false" customHeight="true" outlineLevel="0" collapsed="false">
      <c r="A11" s="20" t="s">
        <v>33</v>
      </c>
      <c r="B11" s="21" t="s">
        <v>34</v>
      </c>
      <c r="C11" s="21" t="s">
        <v>17</v>
      </c>
      <c r="D11" s="21" t="s">
        <v>18</v>
      </c>
      <c r="E11" s="22" t="n">
        <v>1</v>
      </c>
      <c r="F11" s="20" t="s">
        <v>35</v>
      </c>
      <c r="G11" s="23" t="n">
        <v>0</v>
      </c>
      <c r="H11" s="24" t="n">
        <v>1695.65</v>
      </c>
      <c r="I11" s="24" t="n">
        <v>6782.62</v>
      </c>
      <c r="J11" s="25" t="n">
        <f aca="false">SUM(G11:I11)</f>
        <v>8478.27</v>
      </c>
      <c r="K11" s="26"/>
      <c r="L11" s="115" t="s">
        <v>15</v>
      </c>
      <c r="M11" s="21" t="n">
        <v>1</v>
      </c>
      <c r="N11" s="116" t="n">
        <v>1</v>
      </c>
      <c r="O11" s="21" t="n">
        <f aca="false">M11-N11</f>
        <v>0</v>
      </c>
      <c r="P11" s="117" t="s">
        <v>16</v>
      </c>
      <c r="Q11" s="26"/>
      <c r="R11" s="28"/>
      <c r="S11" s="28"/>
      <c r="T11" s="28"/>
      <c r="U11" s="28"/>
      <c r="V11" s="28"/>
      <c r="W11" s="28"/>
      <c r="X11" s="28"/>
      <c r="Y11" s="28"/>
      <c r="Z11" s="28"/>
      <c r="AA11" s="10"/>
      <c r="AB11" s="10"/>
      <c r="AC11" s="10"/>
      <c r="AD11" s="10"/>
    </row>
    <row r="12" customFormat="false" ht="14.25" hidden="false" customHeight="true" outlineLevel="0" collapsed="false">
      <c r="A12" s="20" t="s">
        <v>36</v>
      </c>
      <c r="B12" s="21" t="s">
        <v>34</v>
      </c>
      <c r="C12" s="21" t="s">
        <v>17</v>
      </c>
      <c r="D12" s="21" t="s">
        <v>18</v>
      </c>
      <c r="E12" s="22" t="n">
        <v>1</v>
      </c>
      <c r="F12" s="20" t="s">
        <v>37</v>
      </c>
      <c r="G12" s="23" t="n">
        <v>0</v>
      </c>
      <c r="H12" s="24" t="n">
        <v>1695.65</v>
      </c>
      <c r="I12" s="24" t="n">
        <v>6782.62</v>
      </c>
      <c r="J12" s="25" t="n">
        <f aca="false">SUM(G12:I12)</f>
        <v>8478.27</v>
      </c>
      <c r="K12" s="26"/>
      <c r="L12" s="115" t="s">
        <v>38</v>
      </c>
      <c r="M12" s="21" t="n">
        <v>3</v>
      </c>
      <c r="N12" s="116" t="n">
        <v>2</v>
      </c>
      <c r="O12" s="21" t="n">
        <f aca="false">M12-N12</f>
        <v>1</v>
      </c>
      <c r="P12" s="117" t="s">
        <v>16</v>
      </c>
      <c r="Q12" s="26"/>
      <c r="R12" s="28"/>
      <c r="S12" s="28"/>
      <c r="T12" s="28"/>
      <c r="U12" s="28"/>
      <c r="V12" s="28"/>
      <c r="W12" s="28"/>
      <c r="X12" s="28"/>
      <c r="Y12" s="28"/>
      <c r="Z12" s="28"/>
      <c r="AA12" s="10"/>
      <c r="AB12" s="10"/>
      <c r="AC12" s="10"/>
      <c r="AD12" s="10"/>
    </row>
    <row r="13" customFormat="false" ht="14.25" hidden="false" customHeight="true" outlineLevel="0" collapsed="false">
      <c r="A13" s="20" t="s">
        <v>39</v>
      </c>
      <c r="B13" s="37" t="s">
        <v>34</v>
      </c>
      <c r="C13" s="37" t="s">
        <v>17</v>
      </c>
      <c r="D13" s="37" t="s">
        <v>18</v>
      </c>
      <c r="E13" s="38" t="n">
        <v>1</v>
      </c>
      <c r="F13" s="20" t="s">
        <v>40</v>
      </c>
      <c r="G13" s="39" t="n">
        <v>0</v>
      </c>
      <c r="H13" s="40" t="n">
        <v>1695.65</v>
      </c>
      <c r="I13" s="40" t="n">
        <v>6782.62</v>
      </c>
      <c r="J13" s="41" t="n">
        <f aca="false">SUM(G13:I13)</f>
        <v>8478.27</v>
      </c>
      <c r="K13" s="12"/>
      <c r="L13" s="115" t="s">
        <v>41</v>
      </c>
      <c r="M13" s="21" t="n">
        <v>6</v>
      </c>
      <c r="N13" s="116" t="n">
        <v>6</v>
      </c>
      <c r="O13" s="21" t="n">
        <f aca="false">M13-N13</f>
        <v>0</v>
      </c>
      <c r="P13" s="117" t="s">
        <v>34</v>
      </c>
      <c r="Q13" s="12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</row>
    <row r="14" customFormat="false" ht="14.25" hidden="false" customHeight="true" outlineLevel="0" collapsed="false">
      <c r="A14" s="20" t="s">
        <v>42</v>
      </c>
      <c r="B14" s="21" t="s">
        <v>34</v>
      </c>
      <c r="C14" s="21" t="s">
        <v>17</v>
      </c>
      <c r="D14" s="21" t="s">
        <v>18</v>
      </c>
      <c r="E14" s="22" t="n">
        <v>1</v>
      </c>
      <c r="F14" s="20" t="s">
        <v>43</v>
      </c>
      <c r="G14" s="23" t="n">
        <v>0</v>
      </c>
      <c r="H14" s="24" t="n">
        <v>1695.65</v>
      </c>
      <c r="I14" s="24" t="n">
        <v>6782.62</v>
      </c>
      <c r="J14" s="25" t="n">
        <f aca="false">SUM(G14:I14)</f>
        <v>8478.27</v>
      </c>
      <c r="K14" s="26"/>
      <c r="L14" s="115" t="s">
        <v>44</v>
      </c>
      <c r="M14" s="21" t="n">
        <v>11</v>
      </c>
      <c r="N14" s="116" t="n">
        <v>10</v>
      </c>
      <c r="O14" s="21" t="n">
        <f aca="false">M14-N14</f>
        <v>1</v>
      </c>
      <c r="P14" s="117" t="s">
        <v>45</v>
      </c>
      <c r="Q14" s="26"/>
      <c r="R14" s="28"/>
      <c r="S14" s="28"/>
      <c r="T14" s="28"/>
      <c r="U14" s="28"/>
      <c r="V14" s="28"/>
      <c r="W14" s="28"/>
      <c r="X14" s="28"/>
      <c r="Y14" s="28"/>
      <c r="Z14" s="28"/>
      <c r="AA14" s="10"/>
      <c r="AB14" s="10"/>
      <c r="AC14" s="10"/>
      <c r="AD14" s="10"/>
    </row>
    <row r="15" customFormat="false" ht="14.25" hidden="false" customHeight="true" outlineLevel="0" collapsed="false">
      <c r="A15" s="20" t="s">
        <v>46</v>
      </c>
      <c r="B15" s="21" t="s">
        <v>34</v>
      </c>
      <c r="C15" s="21" t="s">
        <v>17</v>
      </c>
      <c r="D15" s="21" t="s">
        <v>27</v>
      </c>
      <c r="E15" s="22" t="n">
        <v>1</v>
      </c>
      <c r="F15" s="20" t="s">
        <v>47</v>
      </c>
      <c r="G15" s="23" t="n">
        <v>0</v>
      </c>
      <c r="H15" s="24" t="n">
        <v>0</v>
      </c>
      <c r="I15" s="24" t="n">
        <v>6782.62</v>
      </c>
      <c r="J15" s="25" t="n">
        <f aca="false">SUM(G15:I15)</f>
        <v>6782.62</v>
      </c>
      <c r="K15" s="26"/>
      <c r="L15" s="115" t="s">
        <v>48</v>
      </c>
      <c r="M15" s="21" t="n">
        <v>5</v>
      </c>
      <c r="N15" s="116" t="n">
        <v>4</v>
      </c>
      <c r="O15" s="21" t="n">
        <f aca="false">M15-N15</f>
        <v>1</v>
      </c>
      <c r="P15" s="117" t="s">
        <v>49</v>
      </c>
      <c r="Q15" s="26"/>
      <c r="R15" s="28"/>
      <c r="S15" s="28"/>
      <c r="T15" s="28"/>
      <c r="U15" s="28"/>
      <c r="V15" s="28"/>
      <c r="W15" s="28"/>
      <c r="X15" s="28"/>
      <c r="Y15" s="28"/>
      <c r="Z15" s="28"/>
      <c r="AA15" s="10"/>
      <c r="AB15" s="10"/>
      <c r="AC15" s="10"/>
      <c r="AD15" s="10"/>
    </row>
    <row r="16" customFormat="false" ht="14.25" hidden="false" customHeight="true" outlineLevel="0" collapsed="false">
      <c r="A16" s="20" t="s">
        <v>50</v>
      </c>
      <c r="B16" s="21" t="s">
        <v>34</v>
      </c>
      <c r="C16" s="21" t="s">
        <v>17</v>
      </c>
      <c r="D16" s="21" t="s">
        <v>18</v>
      </c>
      <c r="E16" s="22" t="n">
        <v>1</v>
      </c>
      <c r="F16" s="20" t="s">
        <v>51</v>
      </c>
      <c r="G16" s="23" t="n">
        <v>0</v>
      </c>
      <c r="H16" s="24" t="n">
        <v>1695.65</v>
      </c>
      <c r="I16" s="24" t="n">
        <v>6782.62</v>
      </c>
      <c r="J16" s="25" t="n">
        <f aca="false">SUM(G16:I16)</f>
        <v>8478.27</v>
      </c>
      <c r="K16" s="26"/>
      <c r="L16" s="115" t="s">
        <v>52</v>
      </c>
      <c r="M16" s="21" t="n">
        <v>22</v>
      </c>
      <c r="N16" s="116" t="n">
        <v>22</v>
      </c>
      <c r="O16" s="21" t="n">
        <f aca="false">M16-N16</f>
        <v>0</v>
      </c>
      <c r="P16" s="117" t="s">
        <v>53</v>
      </c>
      <c r="Q16" s="26"/>
      <c r="R16" s="28"/>
      <c r="S16" s="28"/>
      <c r="T16" s="28"/>
      <c r="U16" s="28"/>
      <c r="V16" s="28"/>
      <c r="W16" s="28"/>
      <c r="X16" s="28"/>
      <c r="Y16" s="28"/>
      <c r="Z16" s="28"/>
      <c r="AA16" s="10"/>
      <c r="AB16" s="10"/>
      <c r="AC16" s="10"/>
      <c r="AD16" s="10"/>
    </row>
    <row r="17" customFormat="false" ht="14.25" hidden="false" customHeight="true" outlineLevel="0" collapsed="false">
      <c r="A17" s="20" t="s">
        <v>54</v>
      </c>
      <c r="B17" s="21" t="s">
        <v>45</v>
      </c>
      <c r="C17" s="21" t="s">
        <v>17</v>
      </c>
      <c r="D17" s="21" t="s">
        <v>18</v>
      </c>
      <c r="E17" s="22" t="n">
        <v>1</v>
      </c>
      <c r="F17" s="20" t="s">
        <v>364</v>
      </c>
      <c r="G17" s="23" t="n">
        <v>0</v>
      </c>
      <c r="H17" s="24" t="n">
        <v>1310.28</v>
      </c>
      <c r="I17" s="24" t="n">
        <v>5241.11</v>
      </c>
      <c r="J17" s="25" t="n">
        <f aca="false">SUM(G17:I17)</f>
        <v>6551.39</v>
      </c>
      <c r="K17" s="26"/>
      <c r="L17" s="115" t="s">
        <v>56</v>
      </c>
      <c r="M17" s="21" t="n">
        <v>10</v>
      </c>
      <c r="N17" s="116" t="n">
        <v>10</v>
      </c>
      <c r="O17" s="21" t="n">
        <f aca="false">M17-N17</f>
        <v>0</v>
      </c>
      <c r="P17" s="117" t="s">
        <v>57</v>
      </c>
      <c r="Q17" s="26"/>
      <c r="R17" s="28"/>
      <c r="S17" s="28"/>
      <c r="T17" s="28"/>
      <c r="U17" s="28"/>
      <c r="V17" s="28"/>
      <c r="W17" s="28"/>
      <c r="X17" s="28"/>
      <c r="Y17" s="28"/>
      <c r="Z17" s="28"/>
      <c r="AA17" s="10"/>
      <c r="AB17" s="10"/>
      <c r="AC17" s="10"/>
      <c r="AD17" s="10"/>
    </row>
    <row r="18" customFormat="false" ht="14.25" hidden="false" customHeight="true" outlineLevel="0" collapsed="false">
      <c r="A18" s="20" t="s">
        <v>58</v>
      </c>
      <c r="B18" s="21" t="s">
        <v>45</v>
      </c>
      <c r="C18" s="21" t="s">
        <v>17</v>
      </c>
      <c r="D18" s="21" t="s">
        <v>18</v>
      </c>
      <c r="E18" s="22" t="n">
        <v>1</v>
      </c>
      <c r="F18" s="20" t="s">
        <v>59</v>
      </c>
      <c r="G18" s="23" t="n">
        <v>0</v>
      </c>
      <c r="H18" s="24" t="n">
        <v>1310.28</v>
      </c>
      <c r="I18" s="24" t="n">
        <v>5241.11</v>
      </c>
      <c r="J18" s="25" t="n">
        <f aca="false">SUM(G18:I18)</f>
        <v>6551.39</v>
      </c>
      <c r="K18" s="26"/>
      <c r="L18" s="115" t="s">
        <v>60</v>
      </c>
      <c r="M18" s="21" t="n">
        <v>11</v>
      </c>
      <c r="N18" s="116" t="n">
        <v>9</v>
      </c>
      <c r="O18" s="21" t="n">
        <f aca="false">M18-N18</f>
        <v>2</v>
      </c>
      <c r="P18" s="117" t="s">
        <v>61</v>
      </c>
      <c r="Q18" s="26"/>
      <c r="R18" s="28"/>
      <c r="S18" s="28"/>
      <c r="T18" s="28"/>
      <c r="U18" s="28"/>
      <c r="V18" s="28"/>
      <c r="W18" s="28"/>
      <c r="X18" s="28"/>
      <c r="Y18" s="28"/>
      <c r="Z18" s="28"/>
      <c r="AA18" s="10"/>
      <c r="AB18" s="10"/>
      <c r="AC18" s="10"/>
      <c r="AD18" s="10"/>
    </row>
    <row r="19" customFormat="false" ht="14.25" hidden="false" customHeight="true" outlineLevel="0" collapsed="false">
      <c r="A19" s="20" t="s">
        <v>62</v>
      </c>
      <c r="B19" s="37" t="s">
        <v>45</v>
      </c>
      <c r="C19" s="37" t="s">
        <v>17</v>
      </c>
      <c r="D19" s="37" t="s">
        <v>27</v>
      </c>
      <c r="E19" s="22" t="n">
        <v>1</v>
      </c>
      <c r="F19" s="20" t="s">
        <v>63</v>
      </c>
      <c r="G19" s="39" t="n">
        <v>0</v>
      </c>
      <c r="H19" s="40" t="n">
        <v>0</v>
      </c>
      <c r="I19" s="40" t="n">
        <v>5241.11</v>
      </c>
      <c r="J19" s="25" t="n">
        <f aca="false">SUM(G19:I19)</f>
        <v>5241.11</v>
      </c>
      <c r="K19" s="12"/>
      <c r="L19" s="115" t="s">
        <v>64</v>
      </c>
      <c r="M19" s="21" t="n">
        <v>11</v>
      </c>
      <c r="N19" s="116" t="n">
        <v>7</v>
      </c>
      <c r="O19" s="21" t="n">
        <f aca="false">M19-N19</f>
        <v>4</v>
      </c>
      <c r="P19" s="117" t="s">
        <v>65</v>
      </c>
      <c r="Q19" s="12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</row>
    <row r="20" customFormat="false" ht="14.25" hidden="false" customHeight="true" outlineLevel="0" collapsed="false">
      <c r="A20" s="20" t="s">
        <v>66</v>
      </c>
      <c r="B20" s="21" t="s">
        <v>45</v>
      </c>
      <c r="C20" s="21" t="s">
        <v>17</v>
      </c>
      <c r="D20" s="21" t="s">
        <v>18</v>
      </c>
      <c r="E20" s="22" t="n">
        <v>1</v>
      </c>
      <c r="F20" s="20" t="s">
        <v>377</v>
      </c>
      <c r="G20" s="23" t="n">
        <v>0</v>
      </c>
      <c r="H20" s="24" t="n">
        <v>1310.28</v>
      </c>
      <c r="I20" s="24" t="n">
        <v>5241.11</v>
      </c>
      <c r="J20" s="25" t="n">
        <f aca="false">SUM(G20:I20)</f>
        <v>6551.39</v>
      </c>
      <c r="K20" s="26"/>
      <c r="L20" s="118" t="s">
        <v>75</v>
      </c>
      <c r="M20" s="119" t="n">
        <f aca="false">SUM(M11:M19)</f>
        <v>80</v>
      </c>
      <c r="N20" s="119" t="n">
        <f aca="false">SUM(N11:N19)</f>
        <v>71</v>
      </c>
      <c r="O20" s="119" t="n">
        <f aca="false">SUM(O11:O19)</f>
        <v>9</v>
      </c>
      <c r="P20" s="120"/>
      <c r="Q20" s="26"/>
      <c r="R20" s="28"/>
      <c r="S20" s="28"/>
      <c r="T20" s="28"/>
      <c r="U20" s="28"/>
      <c r="V20" s="28"/>
      <c r="W20" s="28"/>
      <c r="X20" s="28"/>
      <c r="Y20" s="28"/>
      <c r="Z20" s="28"/>
      <c r="AA20" s="10"/>
      <c r="AB20" s="10"/>
      <c r="AC20" s="10"/>
      <c r="AD20" s="10"/>
    </row>
    <row r="21" customFormat="false" ht="14.25" hidden="false" customHeight="true" outlineLevel="0" collapsed="false">
      <c r="A21" s="20" t="s">
        <v>70</v>
      </c>
      <c r="B21" s="21" t="s">
        <v>45</v>
      </c>
      <c r="C21" s="21" t="s">
        <v>17</v>
      </c>
      <c r="D21" s="21" t="s">
        <v>18</v>
      </c>
      <c r="E21" s="22" t="n">
        <v>1</v>
      </c>
      <c r="F21" s="20" t="s">
        <v>361</v>
      </c>
      <c r="G21" s="23" t="n">
        <v>0</v>
      </c>
      <c r="H21" s="24" t="n">
        <v>1310.28</v>
      </c>
      <c r="I21" s="24" t="n">
        <v>5241.11</v>
      </c>
      <c r="J21" s="25" t="n">
        <f aca="false">SUM(G21:I21)</f>
        <v>6551.39</v>
      </c>
      <c r="K21" s="26"/>
      <c r="L21" s="26"/>
      <c r="M21" s="26"/>
      <c r="N21" s="26"/>
      <c r="O21" s="26"/>
      <c r="P21" s="26"/>
      <c r="Q21" s="26"/>
      <c r="R21" s="28"/>
      <c r="S21" s="28"/>
      <c r="T21" s="28"/>
      <c r="U21" s="28"/>
      <c r="V21" s="28"/>
      <c r="W21" s="28"/>
      <c r="X21" s="28"/>
      <c r="Y21" s="28"/>
      <c r="Z21" s="28"/>
      <c r="AA21" s="10"/>
      <c r="AB21" s="10"/>
      <c r="AC21" s="10"/>
      <c r="AD21" s="10"/>
    </row>
    <row r="22" customFormat="false" ht="14.25" hidden="false" customHeight="true" outlineLevel="0" collapsed="false">
      <c r="A22" s="20" t="s">
        <v>66</v>
      </c>
      <c r="B22" s="21" t="s">
        <v>45</v>
      </c>
      <c r="C22" s="21" t="s">
        <v>17</v>
      </c>
      <c r="D22" s="21" t="s">
        <v>18</v>
      </c>
      <c r="E22" s="22" t="n">
        <v>1</v>
      </c>
      <c r="F22" s="20" t="s">
        <v>74</v>
      </c>
      <c r="G22" s="23" t="n">
        <v>0</v>
      </c>
      <c r="H22" s="24" t="n">
        <v>1310.28</v>
      </c>
      <c r="I22" s="24" t="n">
        <v>5241.11</v>
      </c>
      <c r="J22" s="25" t="n">
        <f aca="false">SUM(G22:I22)</f>
        <v>6551.39</v>
      </c>
      <c r="K22" s="26"/>
      <c r="L22" s="26"/>
      <c r="M22" s="26"/>
      <c r="N22" s="26"/>
      <c r="O22" s="26"/>
      <c r="P22" s="26"/>
      <c r="Q22" s="26"/>
      <c r="R22" s="28"/>
      <c r="S22" s="28"/>
      <c r="T22" s="28"/>
      <c r="U22" s="28"/>
      <c r="V22" s="28"/>
      <c r="W22" s="28"/>
      <c r="X22" s="28"/>
      <c r="Y22" s="28"/>
      <c r="Z22" s="28"/>
      <c r="AA22" s="10"/>
      <c r="AB22" s="10"/>
      <c r="AC22" s="10"/>
      <c r="AD22" s="10"/>
    </row>
    <row r="23" customFormat="false" ht="14.25" hidden="false" customHeight="true" outlineLevel="0" collapsed="false">
      <c r="A23" s="20" t="s">
        <v>76</v>
      </c>
      <c r="B23" s="21" t="s">
        <v>45</v>
      </c>
      <c r="C23" s="21" t="s">
        <v>17</v>
      </c>
      <c r="D23" s="21" t="s">
        <v>18</v>
      </c>
      <c r="E23" s="22" t="n">
        <v>1</v>
      </c>
      <c r="F23" s="20" t="s">
        <v>77</v>
      </c>
      <c r="G23" s="23" t="n">
        <v>0</v>
      </c>
      <c r="H23" s="24" t="n">
        <v>1310.28</v>
      </c>
      <c r="I23" s="24" t="n">
        <v>5241.11</v>
      </c>
      <c r="J23" s="25" t="n">
        <f aca="false">SUM(G23:I23)</f>
        <v>6551.39</v>
      </c>
      <c r="K23" s="26"/>
      <c r="L23" s="26"/>
      <c r="M23" s="26"/>
      <c r="N23" s="26"/>
      <c r="O23" s="26"/>
      <c r="P23" s="26"/>
      <c r="Q23" s="26"/>
      <c r="R23" s="28"/>
      <c r="S23" s="28"/>
      <c r="T23" s="28"/>
      <c r="U23" s="28"/>
      <c r="V23" s="28"/>
      <c r="W23" s="28"/>
      <c r="X23" s="28"/>
      <c r="Y23" s="28"/>
      <c r="Z23" s="28"/>
      <c r="AA23" s="10"/>
      <c r="AB23" s="10"/>
      <c r="AC23" s="10"/>
      <c r="AD23" s="10"/>
    </row>
    <row r="24" customFormat="false" ht="14.25" hidden="false" customHeight="true" outlineLevel="0" collapsed="false">
      <c r="A24" s="20" t="s">
        <v>78</v>
      </c>
      <c r="B24" s="21" t="s">
        <v>45</v>
      </c>
      <c r="C24" s="21" t="s">
        <v>17</v>
      </c>
      <c r="D24" s="21" t="s">
        <v>27</v>
      </c>
      <c r="E24" s="22" t="n">
        <v>1</v>
      </c>
      <c r="F24" s="20" t="s">
        <v>79</v>
      </c>
      <c r="G24" s="23" t="n">
        <v>0</v>
      </c>
      <c r="H24" s="24" t="n">
        <v>0</v>
      </c>
      <c r="I24" s="24" t="n">
        <v>5241.11</v>
      </c>
      <c r="J24" s="25" t="n">
        <f aca="false">SUM(G24:I24)</f>
        <v>5241.11</v>
      </c>
      <c r="K24" s="26"/>
      <c r="L24" s="26"/>
      <c r="M24" s="26"/>
      <c r="N24" s="26"/>
      <c r="O24" s="26"/>
      <c r="P24" s="26"/>
      <c r="Q24" s="26"/>
      <c r="R24" s="28"/>
      <c r="S24" s="28"/>
      <c r="T24" s="28"/>
      <c r="U24" s="28"/>
      <c r="V24" s="28"/>
      <c r="W24" s="28"/>
      <c r="X24" s="28"/>
      <c r="Y24" s="28"/>
      <c r="Z24" s="28"/>
      <c r="AA24" s="10"/>
      <c r="AB24" s="10"/>
      <c r="AC24" s="10"/>
      <c r="AD24" s="10"/>
    </row>
    <row r="25" customFormat="false" ht="14.25" hidden="false" customHeight="true" outlineLevel="0" collapsed="false">
      <c r="A25" s="20" t="s">
        <v>80</v>
      </c>
      <c r="B25" s="21" t="s">
        <v>45</v>
      </c>
      <c r="C25" s="21" t="s">
        <v>17</v>
      </c>
      <c r="D25" s="21" t="s">
        <v>18</v>
      </c>
      <c r="E25" s="22" t="n">
        <v>1</v>
      </c>
      <c r="F25" s="20" t="s">
        <v>81</v>
      </c>
      <c r="G25" s="23" t="n">
        <v>0</v>
      </c>
      <c r="H25" s="24" t="n">
        <v>1310.28</v>
      </c>
      <c r="I25" s="24" t="n">
        <v>5241.11</v>
      </c>
      <c r="J25" s="25" t="n">
        <f aca="false">SUM(G25:I25)</f>
        <v>6551.39</v>
      </c>
      <c r="K25" s="26"/>
      <c r="L25" s="26"/>
      <c r="M25" s="26"/>
      <c r="N25" s="26"/>
      <c r="O25" s="26"/>
      <c r="P25" s="26"/>
      <c r="Q25" s="26"/>
      <c r="R25" s="28"/>
      <c r="S25" s="28"/>
      <c r="T25" s="28"/>
      <c r="U25" s="28"/>
      <c r="V25" s="28"/>
      <c r="W25" s="28"/>
      <c r="X25" s="28"/>
      <c r="Y25" s="28"/>
      <c r="Z25" s="28"/>
      <c r="AA25" s="10"/>
      <c r="AB25" s="10"/>
      <c r="AC25" s="10"/>
      <c r="AD25" s="10"/>
    </row>
    <row r="26" customFormat="false" ht="14.25" hidden="false" customHeight="true" outlineLevel="0" collapsed="false">
      <c r="A26" s="20" t="s">
        <v>82</v>
      </c>
      <c r="B26" s="37" t="s">
        <v>45</v>
      </c>
      <c r="C26" s="37" t="s">
        <v>17</v>
      </c>
      <c r="D26" s="37" t="s">
        <v>27</v>
      </c>
      <c r="E26" s="87" t="n">
        <v>1</v>
      </c>
      <c r="F26" s="20" t="s">
        <v>83</v>
      </c>
      <c r="G26" s="39" t="n">
        <v>0</v>
      </c>
      <c r="H26" s="40" t="n">
        <v>0</v>
      </c>
      <c r="I26" s="40" t="n">
        <v>5241.11</v>
      </c>
      <c r="J26" s="40" t="n">
        <f aca="false">SUM(G26:I26)</f>
        <v>5241.11</v>
      </c>
      <c r="K26" s="26"/>
      <c r="L26" s="26"/>
      <c r="M26" s="26"/>
      <c r="N26" s="26"/>
      <c r="O26" s="26"/>
      <c r="P26" s="26"/>
      <c r="Q26" s="26"/>
      <c r="R26" s="28"/>
      <c r="S26" s="28"/>
      <c r="T26" s="28"/>
      <c r="U26" s="28"/>
      <c r="V26" s="28"/>
      <c r="W26" s="28"/>
      <c r="X26" s="28"/>
      <c r="Y26" s="28"/>
      <c r="Z26" s="28"/>
      <c r="AA26" s="10"/>
      <c r="AB26" s="10"/>
      <c r="AC26" s="10"/>
      <c r="AD26" s="10"/>
    </row>
    <row r="27" customFormat="false" ht="14.25" hidden="false" customHeight="true" outlineLevel="0" collapsed="false">
      <c r="A27" s="81" t="s">
        <v>365</v>
      </c>
      <c r="B27" s="82" t="s">
        <v>45</v>
      </c>
      <c r="C27" s="82" t="s">
        <v>17</v>
      </c>
      <c r="D27" s="82" t="s">
        <v>91</v>
      </c>
      <c r="E27" s="83" t="n">
        <v>1</v>
      </c>
      <c r="F27" s="81"/>
      <c r="G27" s="84" t="n">
        <v>0</v>
      </c>
      <c r="H27" s="85" t="n">
        <v>0</v>
      </c>
      <c r="I27" s="85" t="n">
        <v>0</v>
      </c>
      <c r="J27" s="85" t="n">
        <f aca="false">SUM(G27:I27)</f>
        <v>0</v>
      </c>
      <c r="K27" s="12"/>
      <c r="L27" s="12"/>
      <c r="M27" s="12"/>
      <c r="N27" s="12"/>
      <c r="O27" s="12"/>
      <c r="P27" s="12"/>
      <c r="Q27" s="12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</row>
    <row r="28" customFormat="false" ht="14.25" hidden="false" customHeight="true" outlineLevel="0" collapsed="false">
      <c r="A28" s="81" t="s">
        <v>88</v>
      </c>
      <c r="B28" s="82" t="s">
        <v>49</v>
      </c>
      <c r="C28" s="82" t="s">
        <v>17</v>
      </c>
      <c r="D28" s="82" t="s">
        <v>91</v>
      </c>
      <c r="E28" s="83" t="n">
        <v>1</v>
      </c>
      <c r="F28" s="81"/>
      <c r="G28" s="84" t="n">
        <v>0</v>
      </c>
      <c r="H28" s="85" t="n">
        <v>0</v>
      </c>
      <c r="I28" s="85" t="n">
        <v>0</v>
      </c>
      <c r="J28" s="85" t="n">
        <f aca="false">SUM(G28:I28)</f>
        <v>0</v>
      </c>
      <c r="K28" s="26"/>
      <c r="L28" s="26"/>
      <c r="M28" s="26"/>
      <c r="N28" s="26"/>
      <c r="O28" s="26"/>
      <c r="P28" s="26"/>
      <c r="Q28" s="26"/>
      <c r="R28" s="28"/>
      <c r="S28" s="28"/>
      <c r="T28" s="28"/>
      <c r="U28" s="28"/>
      <c r="V28" s="28"/>
      <c r="W28" s="28"/>
      <c r="X28" s="28"/>
      <c r="Y28" s="28"/>
      <c r="Z28" s="28"/>
      <c r="AA28" s="10"/>
      <c r="AB28" s="10"/>
      <c r="AC28" s="10"/>
      <c r="AD28" s="10"/>
    </row>
    <row r="29" customFormat="false" ht="14.25" hidden="false" customHeight="true" outlineLevel="0" collapsed="false">
      <c r="A29" s="20" t="s">
        <v>86</v>
      </c>
      <c r="B29" s="21" t="s">
        <v>49</v>
      </c>
      <c r="C29" s="21" t="s">
        <v>17</v>
      </c>
      <c r="D29" s="21" t="s">
        <v>18</v>
      </c>
      <c r="E29" s="22" t="n">
        <v>1</v>
      </c>
      <c r="F29" s="20" t="s">
        <v>87</v>
      </c>
      <c r="G29" s="23" t="n">
        <v>0</v>
      </c>
      <c r="H29" s="24" t="n">
        <v>1079.05</v>
      </c>
      <c r="I29" s="24" t="n">
        <v>4316.21</v>
      </c>
      <c r="J29" s="25" t="n">
        <f aca="false">SUM(G29:I29)</f>
        <v>5395.26</v>
      </c>
      <c r="K29" s="26"/>
      <c r="L29" s="26"/>
      <c r="M29" s="26"/>
      <c r="N29" s="26"/>
      <c r="O29" s="26"/>
      <c r="P29" s="26"/>
      <c r="Q29" s="26"/>
      <c r="R29" s="28"/>
      <c r="S29" s="28"/>
      <c r="T29" s="28"/>
      <c r="U29" s="28"/>
      <c r="V29" s="28"/>
      <c r="W29" s="28"/>
      <c r="X29" s="28"/>
      <c r="Y29" s="28"/>
      <c r="Z29" s="28"/>
      <c r="AA29" s="10"/>
      <c r="AB29" s="10"/>
      <c r="AC29" s="10"/>
      <c r="AD29" s="10"/>
    </row>
    <row r="30" customFormat="false" ht="14.25" hidden="false" customHeight="true" outlineLevel="0" collapsed="false">
      <c r="A30" s="20" t="s">
        <v>88</v>
      </c>
      <c r="B30" s="21" t="s">
        <v>49</v>
      </c>
      <c r="C30" s="21" t="s">
        <v>17</v>
      </c>
      <c r="D30" s="21" t="s">
        <v>18</v>
      </c>
      <c r="E30" s="22" t="n">
        <v>1</v>
      </c>
      <c r="F30" s="20" t="s">
        <v>89</v>
      </c>
      <c r="G30" s="23" t="n">
        <v>0</v>
      </c>
      <c r="H30" s="24" t="n">
        <v>1079.05</v>
      </c>
      <c r="I30" s="24" t="n">
        <v>4316.21</v>
      </c>
      <c r="J30" s="25" t="n">
        <f aca="false">SUM(G30:I30)</f>
        <v>5395.26</v>
      </c>
      <c r="K30" s="26"/>
      <c r="L30" s="26"/>
      <c r="M30" s="26"/>
      <c r="N30" s="26"/>
      <c r="O30" s="26"/>
      <c r="P30" s="26"/>
      <c r="Q30" s="26"/>
      <c r="R30" s="28"/>
      <c r="S30" s="28"/>
      <c r="T30" s="28"/>
      <c r="U30" s="28"/>
      <c r="V30" s="28"/>
      <c r="W30" s="28"/>
      <c r="X30" s="28"/>
      <c r="Y30" s="28"/>
      <c r="Z30" s="28"/>
      <c r="AA30" s="10"/>
      <c r="AB30" s="10"/>
      <c r="AC30" s="10"/>
      <c r="AD30" s="10"/>
    </row>
    <row r="31" customFormat="false" ht="14.25" hidden="false" customHeight="true" outlineLevel="0" collapsed="false">
      <c r="A31" s="20" t="s">
        <v>92</v>
      </c>
      <c r="B31" s="21" t="s">
        <v>49</v>
      </c>
      <c r="C31" s="21" t="s">
        <v>17</v>
      </c>
      <c r="D31" s="21" t="s">
        <v>18</v>
      </c>
      <c r="E31" s="22" t="n">
        <v>1</v>
      </c>
      <c r="F31" s="20" t="s">
        <v>93</v>
      </c>
      <c r="G31" s="23" t="n">
        <v>0</v>
      </c>
      <c r="H31" s="24" t="n">
        <v>1079.05</v>
      </c>
      <c r="I31" s="24" t="n">
        <v>4316.21</v>
      </c>
      <c r="J31" s="25" t="n">
        <f aca="false">SUM(G31:I31)</f>
        <v>5395.26</v>
      </c>
      <c r="K31" s="26"/>
      <c r="L31" s="26"/>
      <c r="M31" s="26"/>
      <c r="N31" s="26"/>
      <c r="O31" s="26"/>
      <c r="P31" s="26"/>
      <c r="Q31" s="26"/>
      <c r="R31" s="28"/>
      <c r="S31" s="28"/>
      <c r="T31" s="28"/>
      <c r="U31" s="28"/>
      <c r="V31" s="28"/>
      <c r="W31" s="28"/>
      <c r="X31" s="28"/>
      <c r="Y31" s="28"/>
      <c r="Z31" s="28"/>
      <c r="AA31" s="10"/>
      <c r="AB31" s="10"/>
      <c r="AC31" s="10"/>
      <c r="AD31" s="10"/>
    </row>
    <row r="32" customFormat="false" ht="14.25" hidden="false" customHeight="true" outlineLevel="0" collapsed="false">
      <c r="A32" s="20" t="s">
        <v>94</v>
      </c>
      <c r="B32" s="21" t="s">
        <v>49</v>
      </c>
      <c r="C32" s="21" t="s">
        <v>17</v>
      </c>
      <c r="D32" s="21" t="s">
        <v>18</v>
      </c>
      <c r="E32" s="22" t="n">
        <v>1</v>
      </c>
      <c r="F32" s="20" t="s">
        <v>366</v>
      </c>
      <c r="G32" s="23" t="n">
        <v>0</v>
      </c>
      <c r="H32" s="24" t="n">
        <v>1079.05</v>
      </c>
      <c r="I32" s="24" t="n">
        <v>4316.21</v>
      </c>
      <c r="J32" s="25" t="n">
        <f aca="false">SUM(G32:I32)</f>
        <v>5395.26</v>
      </c>
      <c r="K32" s="26"/>
      <c r="L32" s="26"/>
      <c r="M32" s="26"/>
      <c r="N32" s="26"/>
      <c r="O32" s="26"/>
      <c r="P32" s="26"/>
      <c r="Q32" s="26"/>
      <c r="R32" s="28"/>
      <c r="S32" s="28"/>
      <c r="T32" s="28"/>
      <c r="U32" s="28"/>
      <c r="V32" s="28"/>
      <c r="W32" s="28"/>
      <c r="X32" s="28"/>
      <c r="Y32" s="28"/>
      <c r="Z32" s="28"/>
      <c r="AA32" s="10"/>
      <c r="AB32" s="10"/>
      <c r="AC32" s="10"/>
      <c r="AD32" s="10"/>
    </row>
    <row r="33" customFormat="false" ht="14.25" hidden="false" customHeight="true" outlineLevel="0" collapsed="false">
      <c r="A33" s="20" t="s">
        <v>96</v>
      </c>
      <c r="B33" s="21" t="s">
        <v>53</v>
      </c>
      <c r="C33" s="21" t="s">
        <v>17</v>
      </c>
      <c r="D33" s="21" t="s">
        <v>18</v>
      </c>
      <c r="E33" s="22" t="n">
        <v>1</v>
      </c>
      <c r="F33" s="20" t="s">
        <v>97</v>
      </c>
      <c r="G33" s="23" t="n">
        <v>0</v>
      </c>
      <c r="H33" s="24" t="n">
        <v>936.46</v>
      </c>
      <c r="I33" s="24" t="n">
        <v>3745.85</v>
      </c>
      <c r="J33" s="25" t="n">
        <f aca="false">SUM(G33:I33)</f>
        <v>4682.31</v>
      </c>
      <c r="K33" s="26"/>
      <c r="L33" s="26"/>
      <c r="M33" s="26"/>
      <c r="N33" s="26"/>
      <c r="O33" s="26"/>
      <c r="P33" s="26"/>
      <c r="Q33" s="26"/>
      <c r="R33" s="28"/>
      <c r="S33" s="28"/>
      <c r="T33" s="28"/>
      <c r="U33" s="28"/>
      <c r="V33" s="28"/>
      <c r="W33" s="28"/>
      <c r="X33" s="28"/>
      <c r="Y33" s="28"/>
      <c r="Z33" s="28"/>
      <c r="AA33" s="10"/>
      <c r="AB33" s="10"/>
      <c r="AC33" s="10"/>
      <c r="AD33" s="10"/>
    </row>
    <row r="34" customFormat="false" ht="14.25" hidden="false" customHeight="true" outlineLevel="0" collapsed="false">
      <c r="A34" s="20" t="s">
        <v>98</v>
      </c>
      <c r="B34" s="21" t="s">
        <v>53</v>
      </c>
      <c r="C34" s="21" t="s">
        <v>17</v>
      </c>
      <c r="D34" s="21" t="s">
        <v>18</v>
      </c>
      <c r="E34" s="22" t="n">
        <v>1</v>
      </c>
      <c r="F34" s="20" t="s">
        <v>99</v>
      </c>
      <c r="G34" s="23" t="n">
        <v>0</v>
      </c>
      <c r="H34" s="24" t="n">
        <v>936.46</v>
      </c>
      <c r="I34" s="24" t="n">
        <v>3745.85</v>
      </c>
      <c r="J34" s="25" t="n">
        <f aca="false">SUM(G34:I34)</f>
        <v>4682.31</v>
      </c>
      <c r="K34" s="26"/>
      <c r="L34" s="26"/>
      <c r="M34" s="26"/>
      <c r="N34" s="26"/>
      <c r="O34" s="26"/>
      <c r="P34" s="26"/>
      <c r="Q34" s="26"/>
      <c r="R34" s="28"/>
      <c r="S34" s="28"/>
      <c r="T34" s="28"/>
      <c r="U34" s="28"/>
      <c r="V34" s="28"/>
      <c r="W34" s="28"/>
      <c r="X34" s="28"/>
      <c r="Y34" s="28"/>
      <c r="Z34" s="28"/>
      <c r="AA34" s="10"/>
      <c r="AB34" s="10"/>
      <c r="AC34" s="10"/>
      <c r="AD34" s="10"/>
    </row>
    <row r="35" customFormat="false" ht="14.25" hidden="false" customHeight="true" outlineLevel="0" collapsed="false">
      <c r="A35" s="20" t="s">
        <v>100</v>
      </c>
      <c r="B35" s="37" t="s">
        <v>53</v>
      </c>
      <c r="C35" s="37" t="s">
        <v>17</v>
      </c>
      <c r="D35" s="37" t="s">
        <v>18</v>
      </c>
      <c r="E35" s="22" t="n">
        <v>1</v>
      </c>
      <c r="F35" s="20" t="s">
        <v>378</v>
      </c>
      <c r="G35" s="39" t="n">
        <v>0</v>
      </c>
      <c r="H35" s="40" t="n">
        <v>936.46</v>
      </c>
      <c r="I35" s="40" t="n">
        <v>3745.85</v>
      </c>
      <c r="J35" s="25" t="n">
        <f aca="false">SUM(G35:I35)</f>
        <v>4682.31</v>
      </c>
      <c r="K35" s="12"/>
      <c r="L35" s="12"/>
      <c r="M35" s="12"/>
      <c r="N35" s="12"/>
      <c r="O35" s="12"/>
      <c r="P35" s="12"/>
      <c r="Q35" s="12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</row>
    <row r="36" customFormat="false" ht="14.25" hidden="false" customHeight="true" outlineLevel="0" collapsed="false">
      <c r="A36" s="20" t="s">
        <v>104</v>
      </c>
      <c r="B36" s="21" t="s">
        <v>53</v>
      </c>
      <c r="C36" s="21" t="s">
        <v>17</v>
      </c>
      <c r="D36" s="21" t="s">
        <v>18</v>
      </c>
      <c r="E36" s="22" t="n">
        <v>1</v>
      </c>
      <c r="F36" s="20" t="s">
        <v>105</v>
      </c>
      <c r="G36" s="23" t="n">
        <v>0</v>
      </c>
      <c r="H36" s="24" t="n">
        <v>936.46</v>
      </c>
      <c r="I36" s="24" t="n">
        <v>3745.85</v>
      </c>
      <c r="J36" s="25" t="n">
        <f aca="false">SUM(G36:I36)</f>
        <v>4682.31</v>
      </c>
      <c r="K36" s="26"/>
      <c r="L36" s="26"/>
      <c r="M36" s="26"/>
      <c r="N36" s="26"/>
      <c r="O36" s="26"/>
      <c r="P36" s="26"/>
      <c r="Q36" s="26"/>
      <c r="R36" s="28"/>
      <c r="S36" s="28"/>
      <c r="T36" s="28"/>
      <c r="U36" s="28"/>
      <c r="V36" s="28"/>
      <c r="W36" s="28"/>
      <c r="X36" s="28"/>
      <c r="Y36" s="28"/>
      <c r="Z36" s="28"/>
      <c r="AA36" s="10"/>
      <c r="AB36" s="10"/>
      <c r="AC36" s="10"/>
      <c r="AD36" s="10"/>
    </row>
    <row r="37" customFormat="false" ht="14.25" hidden="false" customHeight="true" outlineLevel="0" collapsed="false">
      <c r="A37" s="20" t="s">
        <v>106</v>
      </c>
      <c r="B37" s="21" t="s">
        <v>53</v>
      </c>
      <c r="C37" s="21" t="s">
        <v>17</v>
      </c>
      <c r="D37" s="21" t="s">
        <v>18</v>
      </c>
      <c r="E37" s="22" t="n">
        <v>1</v>
      </c>
      <c r="F37" s="20" t="s">
        <v>107</v>
      </c>
      <c r="G37" s="23" t="n">
        <v>0</v>
      </c>
      <c r="H37" s="24" t="n">
        <v>936.46</v>
      </c>
      <c r="I37" s="24" t="n">
        <v>3745.85</v>
      </c>
      <c r="J37" s="25" t="n">
        <f aca="false">SUM(G37:I37)</f>
        <v>4682.31</v>
      </c>
      <c r="K37" s="26"/>
      <c r="L37" s="26"/>
      <c r="M37" s="26"/>
      <c r="N37" s="26"/>
      <c r="O37" s="26"/>
      <c r="P37" s="26"/>
      <c r="Q37" s="26"/>
      <c r="R37" s="28"/>
      <c r="S37" s="28"/>
      <c r="T37" s="28"/>
      <c r="U37" s="28"/>
      <c r="V37" s="28"/>
      <c r="W37" s="28"/>
      <c r="X37" s="28"/>
      <c r="Y37" s="28"/>
      <c r="Z37" s="28"/>
      <c r="AA37" s="10"/>
      <c r="AB37" s="10"/>
      <c r="AC37" s="10"/>
      <c r="AD37" s="10"/>
    </row>
    <row r="38" customFormat="false" ht="14.25" hidden="false" customHeight="true" outlineLevel="0" collapsed="false">
      <c r="A38" s="20" t="s">
        <v>98</v>
      </c>
      <c r="B38" s="21" t="s">
        <v>53</v>
      </c>
      <c r="C38" s="21" t="s">
        <v>17</v>
      </c>
      <c r="D38" s="21" t="s">
        <v>18</v>
      </c>
      <c r="E38" s="22" t="n">
        <v>1</v>
      </c>
      <c r="F38" s="20" t="s">
        <v>108</v>
      </c>
      <c r="G38" s="23" t="n">
        <v>0</v>
      </c>
      <c r="H38" s="24" t="n">
        <v>936.46</v>
      </c>
      <c r="I38" s="24" t="n">
        <v>3745.85</v>
      </c>
      <c r="J38" s="25" t="n">
        <f aca="false">SUM(G38:I38)</f>
        <v>4682.31</v>
      </c>
      <c r="K38" s="26"/>
      <c r="L38" s="26"/>
      <c r="M38" s="26"/>
      <c r="N38" s="26"/>
      <c r="O38" s="26"/>
      <c r="P38" s="26"/>
      <c r="Q38" s="26"/>
      <c r="R38" s="28"/>
      <c r="S38" s="28"/>
      <c r="T38" s="28"/>
      <c r="U38" s="28"/>
      <c r="V38" s="28"/>
      <c r="W38" s="28"/>
      <c r="X38" s="28"/>
      <c r="Y38" s="28"/>
      <c r="Z38" s="28"/>
      <c r="AA38" s="10"/>
      <c r="AB38" s="10"/>
      <c r="AC38" s="10"/>
      <c r="AD38" s="10"/>
    </row>
    <row r="39" customFormat="false" ht="14.25" hidden="false" customHeight="true" outlineLevel="0" collapsed="false">
      <c r="A39" s="20" t="s">
        <v>106</v>
      </c>
      <c r="B39" s="21" t="s">
        <v>53</v>
      </c>
      <c r="C39" s="21" t="s">
        <v>17</v>
      </c>
      <c r="D39" s="21" t="s">
        <v>18</v>
      </c>
      <c r="E39" s="22" t="n">
        <v>1</v>
      </c>
      <c r="F39" s="20" t="s">
        <v>379</v>
      </c>
      <c r="G39" s="23" t="n">
        <v>0</v>
      </c>
      <c r="H39" s="24" t="n">
        <v>936.46</v>
      </c>
      <c r="I39" s="24" t="n">
        <v>3745.85</v>
      </c>
      <c r="J39" s="25" t="n">
        <f aca="false">SUM(G39:I39)</f>
        <v>4682.31</v>
      </c>
      <c r="K39" s="26"/>
      <c r="L39" s="26"/>
      <c r="M39" s="26"/>
      <c r="N39" s="26"/>
      <c r="O39" s="26"/>
      <c r="P39" s="26"/>
      <c r="Q39" s="26"/>
      <c r="R39" s="28"/>
      <c r="S39" s="28"/>
      <c r="T39" s="28"/>
      <c r="U39" s="28"/>
      <c r="V39" s="28"/>
      <c r="W39" s="28"/>
      <c r="X39" s="28"/>
      <c r="Y39" s="28"/>
      <c r="Z39" s="28"/>
      <c r="AA39" s="10"/>
      <c r="AB39" s="10"/>
      <c r="AC39" s="10"/>
      <c r="AD39" s="10"/>
    </row>
    <row r="40" customFormat="false" ht="14.25" hidden="false" customHeight="true" outlineLevel="0" collapsed="false">
      <c r="A40" s="20" t="s">
        <v>98</v>
      </c>
      <c r="B40" s="21" t="s">
        <v>53</v>
      </c>
      <c r="C40" s="21" t="s">
        <v>17</v>
      </c>
      <c r="D40" s="21" t="s">
        <v>18</v>
      </c>
      <c r="E40" s="22" t="n">
        <v>1</v>
      </c>
      <c r="F40" s="20" t="s">
        <v>110</v>
      </c>
      <c r="G40" s="23" t="n">
        <v>0</v>
      </c>
      <c r="H40" s="24" t="n">
        <v>936.46</v>
      </c>
      <c r="I40" s="24" t="n">
        <v>3745.85</v>
      </c>
      <c r="J40" s="25" t="n">
        <f aca="false">SUM(G40:I40)</f>
        <v>4682.31</v>
      </c>
      <c r="K40" s="26"/>
      <c r="L40" s="26"/>
      <c r="M40" s="26"/>
      <c r="N40" s="26"/>
      <c r="O40" s="26"/>
      <c r="P40" s="26"/>
      <c r="Q40" s="26"/>
      <c r="R40" s="28"/>
      <c r="S40" s="28"/>
      <c r="T40" s="28"/>
      <c r="U40" s="28"/>
      <c r="V40" s="28"/>
      <c r="W40" s="28"/>
      <c r="X40" s="28"/>
      <c r="Y40" s="28"/>
      <c r="Z40" s="28"/>
      <c r="AA40" s="10"/>
      <c r="AB40" s="10"/>
      <c r="AC40" s="10"/>
      <c r="AD40" s="10"/>
    </row>
    <row r="41" customFormat="false" ht="14.25" hidden="false" customHeight="true" outlineLevel="0" collapsed="false">
      <c r="A41" s="20" t="s">
        <v>111</v>
      </c>
      <c r="B41" s="21" t="s">
        <v>53</v>
      </c>
      <c r="C41" s="21" t="s">
        <v>17</v>
      </c>
      <c r="D41" s="21" t="s">
        <v>18</v>
      </c>
      <c r="E41" s="22" t="n">
        <v>1</v>
      </c>
      <c r="F41" s="20" t="s">
        <v>112</v>
      </c>
      <c r="G41" s="23" t="n">
        <v>0</v>
      </c>
      <c r="H41" s="24" t="n">
        <v>936.46</v>
      </c>
      <c r="I41" s="24" t="n">
        <v>3745.85</v>
      </c>
      <c r="J41" s="25" t="n">
        <f aca="false">SUM(G41:I41)</f>
        <v>4682.31</v>
      </c>
      <c r="K41" s="26"/>
      <c r="L41" s="26"/>
      <c r="M41" s="26"/>
      <c r="N41" s="26"/>
      <c r="O41" s="26"/>
      <c r="P41" s="26"/>
      <c r="Q41" s="26"/>
      <c r="R41" s="28"/>
      <c r="S41" s="28"/>
      <c r="T41" s="28"/>
      <c r="U41" s="28"/>
      <c r="V41" s="28"/>
      <c r="W41" s="28"/>
      <c r="X41" s="28"/>
      <c r="Y41" s="28"/>
      <c r="Z41" s="28"/>
      <c r="AA41" s="10"/>
      <c r="AB41" s="10"/>
      <c r="AC41" s="10"/>
      <c r="AD41" s="10"/>
    </row>
    <row r="42" customFormat="false" ht="14.25" hidden="false" customHeight="true" outlineLevel="0" collapsed="false">
      <c r="A42" s="20" t="s">
        <v>113</v>
      </c>
      <c r="B42" s="21" t="s">
        <v>53</v>
      </c>
      <c r="C42" s="21" t="s">
        <v>17</v>
      </c>
      <c r="D42" s="21" t="s">
        <v>18</v>
      </c>
      <c r="E42" s="22" t="n">
        <v>1</v>
      </c>
      <c r="F42" s="20" t="s">
        <v>114</v>
      </c>
      <c r="G42" s="23" t="n">
        <v>0</v>
      </c>
      <c r="H42" s="24" t="n">
        <v>936.46</v>
      </c>
      <c r="I42" s="24" t="n">
        <v>3745.85</v>
      </c>
      <c r="J42" s="25" t="n">
        <f aca="false">SUM(G42:I42)</f>
        <v>4682.31</v>
      </c>
      <c r="K42" s="26"/>
      <c r="L42" s="26"/>
      <c r="M42" s="26"/>
      <c r="N42" s="26"/>
      <c r="O42" s="26"/>
      <c r="P42" s="26"/>
      <c r="Q42" s="26"/>
      <c r="R42" s="28"/>
      <c r="S42" s="28"/>
      <c r="T42" s="28"/>
      <c r="U42" s="28"/>
      <c r="V42" s="28"/>
      <c r="W42" s="28"/>
      <c r="X42" s="28"/>
      <c r="Y42" s="28"/>
      <c r="Z42" s="28"/>
      <c r="AA42" s="10"/>
      <c r="AB42" s="10"/>
      <c r="AC42" s="10"/>
      <c r="AD42" s="10"/>
    </row>
    <row r="43" customFormat="false" ht="14.25" hidden="false" customHeight="true" outlineLevel="0" collapsed="false">
      <c r="A43" s="20" t="s">
        <v>115</v>
      </c>
      <c r="B43" s="21" t="s">
        <v>53</v>
      </c>
      <c r="C43" s="21" t="s">
        <v>17</v>
      </c>
      <c r="D43" s="21" t="s">
        <v>18</v>
      </c>
      <c r="E43" s="22" t="n">
        <v>1</v>
      </c>
      <c r="F43" s="20" t="s">
        <v>368</v>
      </c>
      <c r="G43" s="23" t="n">
        <v>0</v>
      </c>
      <c r="H43" s="24" t="n">
        <v>936.46</v>
      </c>
      <c r="I43" s="24" t="n">
        <v>3745.85</v>
      </c>
      <c r="J43" s="25" t="n">
        <f aca="false">SUM(G43:I43)</f>
        <v>4682.31</v>
      </c>
      <c r="K43" s="26"/>
      <c r="L43" s="26"/>
      <c r="M43" s="26"/>
      <c r="N43" s="26"/>
      <c r="O43" s="26"/>
      <c r="P43" s="26"/>
      <c r="Q43" s="26"/>
      <c r="R43" s="28"/>
      <c r="S43" s="28"/>
      <c r="T43" s="28"/>
      <c r="U43" s="28"/>
      <c r="V43" s="28"/>
      <c r="W43" s="28"/>
      <c r="X43" s="28"/>
      <c r="Y43" s="28"/>
      <c r="Z43" s="28"/>
      <c r="AA43" s="10"/>
      <c r="AB43" s="10"/>
      <c r="AC43" s="10"/>
      <c r="AD43" s="10"/>
    </row>
    <row r="44" customFormat="false" ht="14.25" hidden="false" customHeight="true" outlineLevel="0" collapsed="false">
      <c r="A44" s="20" t="s">
        <v>117</v>
      </c>
      <c r="B44" s="21" t="s">
        <v>53</v>
      </c>
      <c r="C44" s="21" t="s">
        <v>17</v>
      </c>
      <c r="D44" s="21" t="s">
        <v>18</v>
      </c>
      <c r="E44" s="22" t="n">
        <v>1</v>
      </c>
      <c r="F44" s="20" t="s">
        <v>374</v>
      </c>
      <c r="G44" s="23" t="n">
        <v>0</v>
      </c>
      <c r="H44" s="24" t="n">
        <v>936.46</v>
      </c>
      <c r="I44" s="24" t="n">
        <v>3745.85</v>
      </c>
      <c r="J44" s="25" t="n">
        <f aca="false">SUM(G44:I44)</f>
        <v>4682.31</v>
      </c>
      <c r="K44" s="26" t="s">
        <v>119</v>
      </c>
      <c r="L44" s="26"/>
      <c r="M44" s="26"/>
      <c r="N44" s="26"/>
      <c r="O44" s="26"/>
      <c r="P44" s="26"/>
      <c r="Q44" s="26"/>
      <c r="R44" s="28"/>
      <c r="S44" s="28"/>
      <c r="T44" s="28"/>
      <c r="U44" s="28"/>
      <c r="V44" s="28"/>
      <c r="W44" s="28"/>
      <c r="X44" s="28"/>
      <c r="Y44" s="28"/>
      <c r="Z44" s="28"/>
      <c r="AA44" s="10"/>
      <c r="AB44" s="10"/>
      <c r="AC44" s="10"/>
      <c r="AD44" s="10"/>
    </row>
    <row r="45" customFormat="false" ht="14.25" hidden="false" customHeight="true" outlineLevel="0" collapsed="false">
      <c r="A45" s="20" t="s">
        <v>120</v>
      </c>
      <c r="B45" s="21" t="s">
        <v>53</v>
      </c>
      <c r="C45" s="21" t="s">
        <v>17</v>
      </c>
      <c r="D45" s="21" t="s">
        <v>18</v>
      </c>
      <c r="E45" s="22" t="n">
        <v>1</v>
      </c>
      <c r="F45" s="20" t="s">
        <v>121</v>
      </c>
      <c r="G45" s="23" t="n">
        <v>0</v>
      </c>
      <c r="H45" s="24" t="n">
        <v>936.46</v>
      </c>
      <c r="I45" s="24" t="n">
        <v>3745.85</v>
      </c>
      <c r="J45" s="25" t="n">
        <f aca="false">SUM(G45:I45)</f>
        <v>4682.31</v>
      </c>
      <c r="K45" s="26"/>
      <c r="L45" s="26"/>
      <c r="M45" s="26"/>
      <c r="N45" s="26"/>
      <c r="O45" s="26"/>
      <c r="P45" s="26"/>
      <c r="Q45" s="26"/>
      <c r="R45" s="28"/>
      <c r="S45" s="28"/>
      <c r="T45" s="28"/>
      <c r="U45" s="28"/>
      <c r="V45" s="28"/>
      <c r="W45" s="28"/>
      <c r="X45" s="28"/>
      <c r="Y45" s="28"/>
      <c r="Z45" s="28"/>
      <c r="AA45" s="10"/>
      <c r="AB45" s="10"/>
      <c r="AC45" s="10"/>
      <c r="AD45" s="10"/>
    </row>
    <row r="46" customFormat="false" ht="14.25" hidden="false" customHeight="true" outlineLevel="0" collapsed="false">
      <c r="A46" s="20" t="s">
        <v>113</v>
      </c>
      <c r="B46" s="21" t="s">
        <v>53</v>
      </c>
      <c r="C46" s="21" t="s">
        <v>17</v>
      </c>
      <c r="D46" s="21" t="s">
        <v>18</v>
      </c>
      <c r="E46" s="22" t="n">
        <v>1</v>
      </c>
      <c r="F46" s="20" t="s">
        <v>380</v>
      </c>
      <c r="G46" s="23" t="n">
        <v>0</v>
      </c>
      <c r="H46" s="24" t="n">
        <v>936.46</v>
      </c>
      <c r="I46" s="24" t="n">
        <v>3745.85</v>
      </c>
      <c r="J46" s="25" t="n">
        <f aca="false">SUM(G46:I46)</f>
        <v>4682.31</v>
      </c>
      <c r="K46" s="26"/>
      <c r="L46" s="26"/>
      <c r="M46" s="26"/>
      <c r="N46" s="26"/>
      <c r="O46" s="26"/>
      <c r="P46" s="26"/>
      <c r="Q46" s="26"/>
      <c r="R46" s="28"/>
      <c r="S46" s="28"/>
      <c r="T46" s="28"/>
      <c r="U46" s="28"/>
      <c r="V46" s="28"/>
      <c r="W46" s="28"/>
      <c r="X46" s="28"/>
      <c r="Y46" s="28"/>
      <c r="Z46" s="28"/>
      <c r="AA46" s="10"/>
      <c r="AB46" s="10"/>
      <c r="AC46" s="10"/>
      <c r="AD46" s="10"/>
    </row>
    <row r="47" customFormat="false" ht="14.25" hidden="false" customHeight="true" outlineLevel="0" collapsed="false">
      <c r="A47" s="20" t="s">
        <v>115</v>
      </c>
      <c r="B47" s="21" t="s">
        <v>53</v>
      </c>
      <c r="C47" s="21" t="s">
        <v>17</v>
      </c>
      <c r="D47" s="21" t="s">
        <v>18</v>
      </c>
      <c r="E47" s="22" t="n">
        <v>1</v>
      </c>
      <c r="F47" s="20" t="s">
        <v>124</v>
      </c>
      <c r="G47" s="23" t="n">
        <v>0</v>
      </c>
      <c r="H47" s="24" t="n">
        <v>936.46</v>
      </c>
      <c r="I47" s="24" t="n">
        <v>3745.85</v>
      </c>
      <c r="J47" s="25" t="n">
        <f aca="false">SUM(G47:I47)</f>
        <v>4682.31</v>
      </c>
      <c r="K47" s="26"/>
      <c r="L47" s="26"/>
      <c r="M47" s="26"/>
      <c r="N47" s="26"/>
      <c r="O47" s="26"/>
      <c r="P47" s="26"/>
      <c r="Q47" s="26"/>
      <c r="R47" s="28"/>
      <c r="S47" s="28"/>
      <c r="T47" s="28"/>
      <c r="U47" s="28"/>
      <c r="V47" s="28"/>
      <c r="W47" s="28"/>
      <c r="X47" s="28"/>
      <c r="Y47" s="28"/>
      <c r="Z47" s="28"/>
      <c r="AA47" s="10"/>
      <c r="AB47" s="10"/>
      <c r="AC47" s="10"/>
      <c r="AD47" s="10"/>
    </row>
    <row r="48" customFormat="false" ht="14.25" hidden="false" customHeight="true" outlineLevel="0" collapsed="false">
      <c r="A48" s="20" t="s">
        <v>125</v>
      </c>
      <c r="B48" s="21" t="s">
        <v>53</v>
      </c>
      <c r="C48" s="21" t="s">
        <v>17</v>
      </c>
      <c r="D48" s="21" t="s">
        <v>18</v>
      </c>
      <c r="E48" s="22" t="n">
        <v>1</v>
      </c>
      <c r="F48" s="20" t="s">
        <v>126</v>
      </c>
      <c r="G48" s="23" t="n">
        <v>0</v>
      </c>
      <c r="H48" s="24" t="n">
        <v>936.46</v>
      </c>
      <c r="I48" s="24" t="n">
        <v>3745.85</v>
      </c>
      <c r="J48" s="25" t="n">
        <f aca="false">SUM(G48:I48)</f>
        <v>4682.31</v>
      </c>
      <c r="K48" s="26"/>
      <c r="L48" s="26"/>
      <c r="M48" s="26"/>
      <c r="N48" s="26"/>
      <c r="O48" s="26"/>
      <c r="P48" s="26"/>
      <c r="Q48" s="26"/>
      <c r="R48" s="28"/>
      <c r="S48" s="28"/>
      <c r="T48" s="28"/>
      <c r="U48" s="28"/>
      <c r="V48" s="28"/>
      <c r="W48" s="28"/>
      <c r="X48" s="28"/>
      <c r="Y48" s="28"/>
      <c r="Z48" s="28"/>
      <c r="AA48" s="10"/>
      <c r="AB48" s="10"/>
      <c r="AC48" s="10"/>
      <c r="AD48" s="10"/>
    </row>
    <row r="49" customFormat="false" ht="14.25" hidden="false" customHeight="true" outlineLevel="0" collapsed="false">
      <c r="A49" s="20" t="s">
        <v>120</v>
      </c>
      <c r="B49" s="21" t="s">
        <v>53</v>
      </c>
      <c r="C49" s="21" t="s">
        <v>17</v>
      </c>
      <c r="D49" s="21" t="s">
        <v>18</v>
      </c>
      <c r="E49" s="22" t="n">
        <v>1</v>
      </c>
      <c r="F49" s="20" t="s">
        <v>127</v>
      </c>
      <c r="G49" s="23" t="n">
        <v>0</v>
      </c>
      <c r="H49" s="24" t="n">
        <v>936.46</v>
      </c>
      <c r="I49" s="24" t="n">
        <v>3745.85</v>
      </c>
      <c r="J49" s="25" t="n">
        <f aca="false">SUM(G49:I49)</f>
        <v>4682.31</v>
      </c>
      <c r="K49" s="26"/>
      <c r="L49" s="26"/>
      <c r="M49" s="26"/>
      <c r="N49" s="26"/>
      <c r="O49" s="26"/>
      <c r="P49" s="26"/>
      <c r="Q49" s="26"/>
      <c r="R49" s="28"/>
      <c r="S49" s="28"/>
      <c r="T49" s="28"/>
      <c r="U49" s="28"/>
      <c r="V49" s="28"/>
      <c r="W49" s="28"/>
      <c r="X49" s="28"/>
      <c r="Y49" s="28"/>
      <c r="Z49" s="28"/>
      <c r="AA49" s="10"/>
      <c r="AB49" s="10"/>
      <c r="AC49" s="10"/>
      <c r="AD49" s="10"/>
    </row>
    <row r="50" customFormat="false" ht="14.25" hidden="false" customHeight="true" outlineLevel="0" collapsed="false">
      <c r="A50" s="20" t="s">
        <v>128</v>
      </c>
      <c r="B50" s="21" t="s">
        <v>53</v>
      </c>
      <c r="C50" s="21" t="s">
        <v>17</v>
      </c>
      <c r="D50" s="21" t="s">
        <v>18</v>
      </c>
      <c r="E50" s="22" t="n">
        <v>1</v>
      </c>
      <c r="F50" s="20" t="s">
        <v>129</v>
      </c>
      <c r="G50" s="23" t="n">
        <v>0</v>
      </c>
      <c r="H50" s="24" t="n">
        <v>936.46</v>
      </c>
      <c r="I50" s="24" t="n">
        <v>3745.85</v>
      </c>
      <c r="J50" s="25" t="n">
        <f aca="false">SUM(G50:I50)</f>
        <v>4682.31</v>
      </c>
      <c r="K50" s="26"/>
      <c r="L50" s="26"/>
      <c r="M50" s="26"/>
      <c r="N50" s="26"/>
      <c r="O50" s="26"/>
      <c r="P50" s="26"/>
      <c r="Q50" s="26"/>
      <c r="R50" s="28"/>
      <c r="S50" s="28"/>
      <c r="T50" s="28"/>
      <c r="U50" s="28"/>
      <c r="V50" s="28"/>
      <c r="W50" s="28"/>
      <c r="X50" s="28"/>
      <c r="Y50" s="28"/>
      <c r="Z50" s="28"/>
      <c r="AA50" s="10"/>
      <c r="AB50" s="10"/>
      <c r="AC50" s="10"/>
      <c r="AD50" s="10"/>
    </row>
    <row r="51" customFormat="false" ht="14.25" hidden="false" customHeight="true" outlineLevel="0" collapsed="false">
      <c r="A51" s="20" t="s">
        <v>96</v>
      </c>
      <c r="B51" s="21" t="s">
        <v>53</v>
      </c>
      <c r="C51" s="21" t="s">
        <v>17</v>
      </c>
      <c r="D51" s="21" t="s">
        <v>18</v>
      </c>
      <c r="E51" s="22" t="n">
        <v>1</v>
      </c>
      <c r="F51" s="20" t="s">
        <v>85</v>
      </c>
      <c r="G51" s="23" t="n">
        <v>0</v>
      </c>
      <c r="H51" s="24" t="n">
        <v>936.46</v>
      </c>
      <c r="I51" s="24" t="n">
        <v>3745.85</v>
      </c>
      <c r="J51" s="25" t="n">
        <f aca="false">SUM(G51:I51)</f>
        <v>4682.31</v>
      </c>
      <c r="K51" s="26"/>
      <c r="L51" s="26"/>
      <c r="M51" s="26"/>
      <c r="N51" s="26"/>
      <c r="O51" s="26"/>
      <c r="P51" s="26"/>
      <c r="Q51" s="26"/>
      <c r="R51" s="28"/>
      <c r="S51" s="28"/>
      <c r="T51" s="28"/>
      <c r="U51" s="28"/>
      <c r="V51" s="28"/>
      <c r="W51" s="28"/>
      <c r="X51" s="28"/>
      <c r="Y51" s="28"/>
      <c r="Z51" s="28"/>
      <c r="AA51" s="10"/>
      <c r="AB51" s="10"/>
      <c r="AC51" s="10"/>
      <c r="AD51" s="10"/>
    </row>
    <row r="52" customFormat="false" ht="14.25" hidden="false" customHeight="true" outlineLevel="0" collapsed="false">
      <c r="A52" s="20" t="s">
        <v>117</v>
      </c>
      <c r="B52" s="21" t="s">
        <v>53</v>
      </c>
      <c r="C52" s="21" t="s">
        <v>17</v>
      </c>
      <c r="D52" s="21" t="s">
        <v>18</v>
      </c>
      <c r="E52" s="22" t="n">
        <v>1</v>
      </c>
      <c r="F52" s="20" t="s">
        <v>132</v>
      </c>
      <c r="G52" s="23" t="n">
        <v>0</v>
      </c>
      <c r="H52" s="24" t="n">
        <v>936.46</v>
      </c>
      <c r="I52" s="24" t="n">
        <v>3745.85</v>
      </c>
      <c r="J52" s="25" t="n">
        <f aca="false">SUM(G52:I52)</f>
        <v>4682.31</v>
      </c>
      <c r="K52" s="26"/>
      <c r="L52" s="26"/>
      <c r="M52" s="26"/>
      <c r="N52" s="26"/>
      <c r="O52" s="26"/>
      <c r="P52" s="26"/>
      <c r="Q52" s="26"/>
      <c r="R52" s="28"/>
      <c r="S52" s="28"/>
      <c r="T52" s="28"/>
      <c r="U52" s="28"/>
      <c r="V52" s="28"/>
      <c r="W52" s="28"/>
      <c r="X52" s="28"/>
      <c r="Y52" s="28"/>
      <c r="Z52" s="28"/>
      <c r="AA52" s="10"/>
      <c r="AB52" s="10"/>
      <c r="AC52" s="10"/>
      <c r="AD52" s="10"/>
    </row>
    <row r="53" customFormat="false" ht="14.25" hidden="false" customHeight="true" outlineLevel="0" collapsed="false">
      <c r="A53" s="20" t="s">
        <v>133</v>
      </c>
      <c r="B53" s="21" t="s">
        <v>53</v>
      </c>
      <c r="C53" s="21" t="s">
        <v>17</v>
      </c>
      <c r="D53" s="21" t="s">
        <v>18</v>
      </c>
      <c r="E53" s="22" t="n">
        <v>1</v>
      </c>
      <c r="F53" s="20" t="s">
        <v>134</v>
      </c>
      <c r="G53" s="23" t="n">
        <v>0</v>
      </c>
      <c r="H53" s="24" t="n">
        <v>936.46</v>
      </c>
      <c r="I53" s="24" t="n">
        <v>3745.85</v>
      </c>
      <c r="J53" s="25" t="n">
        <f aca="false">SUM(G53:I53)</f>
        <v>4682.31</v>
      </c>
      <c r="K53" s="26"/>
      <c r="L53" s="26"/>
      <c r="M53" s="26"/>
      <c r="N53" s="26"/>
      <c r="O53" s="26"/>
      <c r="P53" s="26"/>
      <c r="Q53" s="26"/>
      <c r="R53" s="28"/>
      <c r="S53" s="28"/>
      <c r="T53" s="28"/>
      <c r="U53" s="28"/>
      <c r="V53" s="28"/>
      <c r="W53" s="28"/>
      <c r="X53" s="28"/>
      <c r="Y53" s="28"/>
      <c r="Z53" s="28"/>
      <c r="AA53" s="10"/>
      <c r="AB53" s="10"/>
      <c r="AC53" s="10"/>
      <c r="AD53" s="10"/>
    </row>
    <row r="54" customFormat="false" ht="14.25" hidden="false" customHeight="true" outlineLevel="0" collapsed="false">
      <c r="A54" s="20" t="s">
        <v>111</v>
      </c>
      <c r="B54" s="21" t="s">
        <v>53</v>
      </c>
      <c r="C54" s="21" t="s">
        <v>17</v>
      </c>
      <c r="D54" s="21" t="s">
        <v>18</v>
      </c>
      <c r="E54" s="22" t="n">
        <v>1</v>
      </c>
      <c r="F54" s="20" t="s">
        <v>369</v>
      </c>
      <c r="G54" s="23" t="n">
        <v>0</v>
      </c>
      <c r="H54" s="24" t="n">
        <v>936.46</v>
      </c>
      <c r="I54" s="24" t="n">
        <v>3745.85</v>
      </c>
      <c r="J54" s="25" t="n">
        <f aca="false">SUM(G54:I54)</f>
        <v>4682.31</v>
      </c>
      <c r="K54" s="26"/>
      <c r="L54" s="26"/>
      <c r="M54" s="26"/>
      <c r="N54" s="26"/>
      <c r="O54" s="26"/>
      <c r="P54" s="26"/>
      <c r="Q54" s="26"/>
      <c r="R54" s="28"/>
      <c r="S54" s="28"/>
      <c r="T54" s="28"/>
      <c r="U54" s="28"/>
      <c r="V54" s="28"/>
      <c r="W54" s="28"/>
      <c r="X54" s="28"/>
      <c r="Y54" s="28"/>
      <c r="Z54" s="28"/>
      <c r="AA54" s="10"/>
      <c r="AB54" s="10"/>
      <c r="AC54" s="10"/>
      <c r="AD54" s="10"/>
    </row>
    <row r="55" customFormat="false" ht="14.25" hidden="false" customHeight="true" outlineLevel="0" collapsed="false">
      <c r="A55" s="20" t="s">
        <v>381</v>
      </c>
      <c r="B55" s="21" t="s">
        <v>57</v>
      </c>
      <c r="C55" s="21" t="s">
        <v>17</v>
      </c>
      <c r="D55" s="21" t="s">
        <v>18</v>
      </c>
      <c r="E55" s="22" t="n">
        <v>1</v>
      </c>
      <c r="F55" s="20" t="s">
        <v>137</v>
      </c>
      <c r="G55" s="23" t="n">
        <v>0</v>
      </c>
      <c r="H55" s="24" t="n">
        <v>770.75</v>
      </c>
      <c r="I55" s="24" t="n">
        <v>3083.01</v>
      </c>
      <c r="J55" s="25" t="n">
        <f aca="false">SUM(G55:I55)</f>
        <v>3853.76</v>
      </c>
      <c r="K55" s="26"/>
      <c r="L55" s="26"/>
      <c r="M55" s="26"/>
      <c r="N55" s="26"/>
      <c r="O55" s="26"/>
      <c r="P55" s="26"/>
      <c r="Q55" s="26"/>
      <c r="R55" s="28"/>
      <c r="S55" s="28"/>
      <c r="T55" s="28"/>
      <c r="U55" s="28"/>
      <c r="V55" s="28"/>
      <c r="W55" s="28"/>
      <c r="X55" s="28"/>
      <c r="Y55" s="28"/>
      <c r="Z55" s="28"/>
      <c r="AA55" s="10"/>
      <c r="AB55" s="10"/>
      <c r="AC55" s="10"/>
      <c r="AD55" s="10"/>
    </row>
    <row r="56" customFormat="false" ht="14.25" hidden="false" customHeight="true" outlineLevel="0" collapsed="false">
      <c r="A56" s="20" t="s">
        <v>138</v>
      </c>
      <c r="B56" s="21" t="s">
        <v>57</v>
      </c>
      <c r="C56" s="21" t="s">
        <v>17</v>
      </c>
      <c r="D56" s="21" t="s">
        <v>18</v>
      </c>
      <c r="E56" s="22" t="n">
        <v>1</v>
      </c>
      <c r="F56" s="20" t="s">
        <v>139</v>
      </c>
      <c r="G56" s="23" t="n">
        <v>0</v>
      </c>
      <c r="H56" s="24" t="n">
        <v>770.75</v>
      </c>
      <c r="I56" s="24" t="n">
        <v>3083.01</v>
      </c>
      <c r="J56" s="25" t="n">
        <f aca="false">SUM(G56:I56)</f>
        <v>3853.76</v>
      </c>
      <c r="K56" s="26"/>
      <c r="L56" s="26"/>
      <c r="M56" s="26"/>
      <c r="N56" s="26"/>
      <c r="O56" s="26"/>
      <c r="P56" s="26"/>
      <c r="Q56" s="26"/>
      <c r="R56" s="28"/>
      <c r="S56" s="28"/>
      <c r="T56" s="28"/>
      <c r="U56" s="28"/>
      <c r="V56" s="28"/>
      <c r="W56" s="28"/>
      <c r="X56" s="28"/>
      <c r="Y56" s="28"/>
      <c r="Z56" s="28"/>
      <c r="AA56" s="10"/>
      <c r="AB56" s="10"/>
      <c r="AC56" s="10"/>
      <c r="AD56" s="10"/>
    </row>
    <row r="57" customFormat="false" ht="14.25" hidden="false" customHeight="true" outlineLevel="0" collapsed="false">
      <c r="A57" s="20" t="s">
        <v>382</v>
      </c>
      <c r="B57" s="21" t="s">
        <v>57</v>
      </c>
      <c r="C57" s="21" t="s">
        <v>17</v>
      </c>
      <c r="D57" s="21" t="s">
        <v>27</v>
      </c>
      <c r="E57" s="22" t="n">
        <v>1</v>
      </c>
      <c r="F57" s="20" t="s">
        <v>141</v>
      </c>
      <c r="G57" s="23" t="n">
        <v>0</v>
      </c>
      <c r="H57" s="24" t="n">
        <v>0</v>
      </c>
      <c r="I57" s="24" t="n">
        <v>3083.01</v>
      </c>
      <c r="J57" s="25" t="n">
        <f aca="false">SUM(G57:I57)</f>
        <v>3083.01</v>
      </c>
      <c r="K57" s="26"/>
      <c r="L57" s="26"/>
      <c r="M57" s="26"/>
      <c r="N57" s="26"/>
      <c r="O57" s="26"/>
      <c r="P57" s="26"/>
      <c r="Q57" s="26"/>
      <c r="R57" s="28"/>
      <c r="S57" s="28"/>
      <c r="T57" s="28"/>
      <c r="U57" s="28"/>
      <c r="V57" s="28"/>
      <c r="W57" s="28"/>
      <c r="X57" s="28"/>
      <c r="Y57" s="28"/>
      <c r="Z57" s="28"/>
      <c r="AA57" s="10"/>
      <c r="AB57" s="10"/>
      <c r="AC57" s="10"/>
      <c r="AD57" s="10"/>
    </row>
    <row r="58" customFormat="false" ht="14.25" hidden="false" customHeight="true" outlineLevel="0" collapsed="false">
      <c r="A58" s="20" t="s">
        <v>381</v>
      </c>
      <c r="B58" s="21" t="s">
        <v>57</v>
      </c>
      <c r="C58" s="21" t="s">
        <v>17</v>
      </c>
      <c r="D58" s="21" t="s">
        <v>18</v>
      </c>
      <c r="E58" s="22" t="n">
        <v>1</v>
      </c>
      <c r="F58" s="20" t="s">
        <v>131</v>
      </c>
      <c r="G58" s="23" t="n">
        <v>0</v>
      </c>
      <c r="H58" s="24" t="n">
        <v>770.75</v>
      </c>
      <c r="I58" s="24" t="n">
        <v>3083.01</v>
      </c>
      <c r="J58" s="25" t="n">
        <f aca="false">SUM(G58:I58)</f>
        <v>3853.76</v>
      </c>
      <c r="K58" s="26"/>
      <c r="L58" s="26"/>
      <c r="M58" s="26"/>
      <c r="N58" s="26"/>
      <c r="O58" s="26"/>
      <c r="P58" s="26"/>
      <c r="Q58" s="26"/>
      <c r="R58" s="28"/>
      <c r="S58" s="28"/>
      <c r="T58" s="28"/>
      <c r="U58" s="28"/>
      <c r="V58" s="28"/>
      <c r="W58" s="28"/>
      <c r="X58" s="28"/>
      <c r="Y58" s="28"/>
      <c r="Z58" s="28"/>
      <c r="AA58" s="10"/>
      <c r="AB58" s="10"/>
      <c r="AC58" s="10"/>
      <c r="AD58" s="10"/>
    </row>
    <row r="59" customFormat="false" ht="14.25" hidden="false" customHeight="true" outlineLevel="0" collapsed="false">
      <c r="A59" s="20" t="s">
        <v>383</v>
      </c>
      <c r="B59" s="21" t="s">
        <v>57</v>
      </c>
      <c r="C59" s="21" t="s">
        <v>17</v>
      </c>
      <c r="D59" s="21" t="s">
        <v>18</v>
      </c>
      <c r="E59" s="22" t="n">
        <v>1</v>
      </c>
      <c r="F59" s="20" t="s">
        <v>144</v>
      </c>
      <c r="G59" s="23" t="n">
        <v>0</v>
      </c>
      <c r="H59" s="24" t="n">
        <v>770.75</v>
      </c>
      <c r="I59" s="24" t="n">
        <v>3083.01</v>
      </c>
      <c r="J59" s="25" t="n">
        <f aca="false">SUM(G59:I59)</f>
        <v>3853.76</v>
      </c>
      <c r="K59" s="26"/>
      <c r="L59" s="26"/>
      <c r="M59" s="26"/>
      <c r="N59" s="26"/>
      <c r="O59" s="26"/>
      <c r="P59" s="26"/>
      <c r="Q59" s="26"/>
      <c r="R59" s="28"/>
      <c r="S59" s="28"/>
      <c r="T59" s="28"/>
      <c r="U59" s="28"/>
      <c r="V59" s="28"/>
      <c r="W59" s="28"/>
      <c r="X59" s="28"/>
      <c r="Y59" s="28"/>
      <c r="Z59" s="28"/>
      <c r="AA59" s="10"/>
      <c r="AB59" s="10"/>
      <c r="AC59" s="10"/>
      <c r="AD59" s="10"/>
    </row>
    <row r="60" customFormat="false" ht="14.25" hidden="false" customHeight="true" outlineLevel="0" collapsed="false">
      <c r="A60" s="20" t="s">
        <v>384</v>
      </c>
      <c r="B60" s="21" t="s">
        <v>57</v>
      </c>
      <c r="C60" s="21" t="s">
        <v>17</v>
      </c>
      <c r="D60" s="21" t="s">
        <v>18</v>
      </c>
      <c r="E60" s="22" t="n">
        <v>1</v>
      </c>
      <c r="F60" s="20" t="s">
        <v>358</v>
      </c>
      <c r="G60" s="23" t="n">
        <v>0</v>
      </c>
      <c r="H60" s="24" t="n">
        <v>770.75</v>
      </c>
      <c r="I60" s="24" t="n">
        <v>3083.01</v>
      </c>
      <c r="J60" s="25" t="n">
        <f aca="false">SUM(G60:I60)</f>
        <v>3853.76</v>
      </c>
      <c r="K60" s="26"/>
      <c r="L60" s="26"/>
      <c r="M60" s="26"/>
      <c r="N60" s="26"/>
      <c r="O60" s="26"/>
      <c r="P60" s="26"/>
      <c r="Q60" s="26"/>
      <c r="R60" s="28"/>
      <c r="S60" s="28"/>
      <c r="T60" s="28"/>
      <c r="U60" s="28"/>
      <c r="V60" s="28"/>
      <c r="W60" s="28"/>
      <c r="X60" s="28"/>
      <c r="Y60" s="28"/>
      <c r="Z60" s="28"/>
      <c r="AA60" s="10"/>
      <c r="AB60" s="10"/>
      <c r="AC60" s="10"/>
      <c r="AD60" s="10"/>
    </row>
    <row r="61" customFormat="false" ht="14.25" hidden="false" customHeight="true" outlineLevel="0" collapsed="false">
      <c r="A61" s="20" t="s">
        <v>385</v>
      </c>
      <c r="B61" s="21" t="s">
        <v>57</v>
      </c>
      <c r="C61" s="21" t="s">
        <v>17</v>
      </c>
      <c r="D61" s="21" t="s">
        <v>18</v>
      </c>
      <c r="E61" s="22" t="n">
        <v>1</v>
      </c>
      <c r="F61" s="20" t="s">
        <v>148</v>
      </c>
      <c r="G61" s="23" t="n">
        <v>0</v>
      </c>
      <c r="H61" s="24" t="n">
        <v>770.75</v>
      </c>
      <c r="I61" s="24" t="n">
        <v>3083.01</v>
      </c>
      <c r="J61" s="25" t="n">
        <f aca="false">SUM(G61:I61)</f>
        <v>3853.76</v>
      </c>
      <c r="K61" s="26"/>
      <c r="L61" s="26"/>
      <c r="M61" s="26"/>
      <c r="N61" s="26"/>
      <c r="O61" s="26"/>
      <c r="P61" s="26"/>
      <c r="Q61" s="26"/>
      <c r="R61" s="28"/>
      <c r="S61" s="28"/>
      <c r="T61" s="28"/>
      <c r="U61" s="28"/>
      <c r="V61" s="28"/>
      <c r="W61" s="28"/>
      <c r="X61" s="28"/>
      <c r="Y61" s="28"/>
      <c r="Z61" s="28"/>
      <c r="AA61" s="10"/>
      <c r="AB61" s="10"/>
      <c r="AC61" s="10"/>
      <c r="AD61" s="10"/>
    </row>
    <row r="62" customFormat="false" ht="14.25" hidden="false" customHeight="true" outlineLevel="0" collapsed="false">
      <c r="A62" s="20" t="s">
        <v>381</v>
      </c>
      <c r="B62" s="21" t="s">
        <v>57</v>
      </c>
      <c r="C62" s="21" t="s">
        <v>17</v>
      </c>
      <c r="D62" s="21" t="s">
        <v>18</v>
      </c>
      <c r="E62" s="22" t="n">
        <v>1</v>
      </c>
      <c r="F62" s="20" t="s">
        <v>149</v>
      </c>
      <c r="G62" s="23" t="n">
        <v>0</v>
      </c>
      <c r="H62" s="24" t="n">
        <v>770.75</v>
      </c>
      <c r="I62" s="24" t="n">
        <v>3083.01</v>
      </c>
      <c r="J62" s="25" t="n">
        <f aca="false">SUM(G62:I62)</f>
        <v>3853.76</v>
      </c>
      <c r="K62" s="26"/>
      <c r="L62" s="26"/>
      <c r="M62" s="26"/>
      <c r="N62" s="26"/>
      <c r="O62" s="26"/>
      <c r="P62" s="26"/>
      <c r="Q62" s="26"/>
      <c r="R62" s="28"/>
      <c r="S62" s="28"/>
      <c r="T62" s="28"/>
      <c r="U62" s="28"/>
      <c r="V62" s="28"/>
      <c r="W62" s="28"/>
      <c r="X62" s="28"/>
      <c r="Y62" s="28"/>
      <c r="Z62" s="28"/>
      <c r="AA62" s="10"/>
      <c r="AB62" s="10"/>
      <c r="AC62" s="10"/>
      <c r="AD62" s="10"/>
    </row>
    <row r="63" customFormat="false" ht="14.25" hidden="false" customHeight="true" outlineLevel="0" collapsed="false">
      <c r="A63" s="20" t="s">
        <v>386</v>
      </c>
      <c r="B63" s="21" t="s">
        <v>57</v>
      </c>
      <c r="C63" s="21" t="s">
        <v>17</v>
      </c>
      <c r="D63" s="21" t="s">
        <v>18</v>
      </c>
      <c r="E63" s="22" t="n">
        <v>1</v>
      </c>
      <c r="F63" s="20" t="s">
        <v>116</v>
      </c>
      <c r="G63" s="23" t="n">
        <v>0</v>
      </c>
      <c r="H63" s="24" t="n">
        <v>770.75</v>
      </c>
      <c r="I63" s="24" t="n">
        <v>3083.01</v>
      </c>
      <c r="J63" s="25" t="n">
        <f aca="false">SUM(G63:I63)</f>
        <v>3853.76</v>
      </c>
      <c r="K63" s="26"/>
      <c r="L63" s="26"/>
      <c r="M63" s="26"/>
      <c r="N63" s="26"/>
      <c r="O63" s="26"/>
      <c r="P63" s="26"/>
      <c r="Q63" s="26"/>
      <c r="R63" s="28"/>
      <c r="S63" s="28"/>
      <c r="T63" s="28"/>
      <c r="U63" s="28"/>
      <c r="V63" s="28"/>
      <c r="W63" s="28"/>
      <c r="X63" s="28"/>
      <c r="Y63" s="28"/>
      <c r="Z63" s="28"/>
      <c r="AA63" s="10"/>
      <c r="AB63" s="10"/>
      <c r="AC63" s="10"/>
      <c r="AD63" s="10"/>
    </row>
    <row r="64" customFormat="false" ht="14.25" hidden="false" customHeight="true" outlineLevel="0" collapsed="false">
      <c r="A64" s="20" t="s">
        <v>382</v>
      </c>
      <c r="B64" s="21" t="s">
        <v>57</v>
      </c>
      <c r="C64" s="21" t="s">
        <v>17</v>
      </c>
      <c r="D64" s="21" t="s">
        <v>18</v>
      </c>
      <c r="E64" s="22" t="n">
        <v>1</v>
      </c>
      <c r="F64" s="20" t="s">
        <v>152</v>
      </c>
      <c r="G64" s="23" t="n">
        <v>0</v>
      </c>
      <c r="H64" s="24" t="n">
        <v>770.75</v>
      </c>
      <c r="I64" s="24" t="n">
        <v>3083.01</v>
      </c>
      <c r="J64" s="25" t="n">
        <f aca="false">SUM(G64:I64)</f>
        <v>3853.76</v>
      </c>
      <c r="K64" s="26"/>
      <c r="L64" s="26"/>
      <c r="M64" s="26"/>
      <c r="N64" s="26"/>
      <c r="O64" s="26"/>
      <c r="P64" s="26"/>
      <c r="Q64" s="26"/>
      <c r="R64" s="28"/>
      <c r="S64" s="28"/>
      <c r="T64" s="28"/>
      <c r="U64" s="28"/>
      <c r="V64" s="28"/>
      <c r="W64" s="28"/>
      <c r="X64" s="28"/>
      <c r="Y64" s="28"/>
      <c r="Z64" s="28"/>
      <c r="AA64" s="10"/>
      <c r="AB64" s="10"/>
      <c r="AC64" s="10"/>
      <c r="AD64" s="10"/>
    </row>
    <row r="65" customFormat="false" ht="14.25" hidden="false" customHeight="true" outlineLevel="0" collapsed="false">
      <c r="A65" s="20" t="s">
        <v>387</v>
      </c>
      <c r="B65" s="21" t="s">
        <v>61</v>
      </c>
      <c r="C65" s="21" t="s">
        <v>17</v>
      </c>
      <c r="D65" s="21" t="s">
        <v>18</v>
      </c>
      <c r="E65" s="22" t="n">
        <v>1</v>
      </c>
      <c r="F65" s="20" t="s">
        <v>142</v>
      </c>
      <c r="G65" s="23" t="n">
        <v>0</v>
      </c>
      <c r="H65" s="24" t="n">
        <v>500.99</v>
      </c>
      <c r="I65" s="24" t="n">
        <v>2003.96</v>
      </c>
      <c r="J65" s="25" t="n">
        <f aca="false">SUM(G65:I65)</f>
        <v>2504.95</v>
      </c>
      <c r="K65" s="26"/>
      <c r="L65" s="26"/>
      <c r="M65" s="26"/>
      <c r="N65" s="26"/>
      <c r="O65" s="26"/>
      <c r="P65" s="26"/>
      <c r="Q65" s="26"/>
      <c r="R65" s="28"/>
      <c r="S65" s="28"/>
      <c r="T65" s="28"/>
      <c r="U65" s="28"/>
      <c r="V65" s="28"/>
      <c r="W65" s="28"/>
      <c r="X65" s="28"/>
      <c r="Y65" s="28"/>
      <c r="Z65" s="28"/>
      <c r="AA65" s="10"/>
      <c r="AB65" s="10"/>
      <c r="AC65" s="10"/>
      <c r="AD65" s="10"/>
    </row>
    <row r="66" customFormat="false" ht="14.25" hidden="false" customHeight="true" outlineLevel="0" collapsed="false">
      <c r="A66" s="20" t="s">
        <v>388</v>
      </c>
      <c r="B66" s="21" t="s">
        <v>61</v>
      </c>
      <c r="C66" s="21" t="s">
        <v>17</v>
      </c>
      <c r="D66" s="21" t="s">
        <v>18</v>
      </c>
      <c r="E66" s="22" t="n">
        <v>1</v>
      </c>
      <c r="F66" s="20" t="s">
        <v>156</v>
      </c>
      <c r="G66" s="23" t="n">
        <v>0</v>
      </c>
      <c r="H66" s="24" t="n">
        <v>500.99</v>
      </c>
      <c r="I66" s="24" t="n">
        <v>2003.96</v>
      </c>
      <c r="J66" s="25" t="n">
        <f aca="false">SUM(G66:I66)</f>
        <v>2504.95</v>
      </c>
      <c r="K66" s="26"/>
      <c r="L66" s="26"/>
      <c r="M66" s="26"/>
      <c r="N66" s="26"/>
      <c r="O66" s="26"/>
      <c r="P66" s="26"/>
      <c r="Q66" s="26"/>
      <c r="R66" s="28"/>
      <c r="S66" s="28"/>
      <c r="T66" s="28"/>
      <c r="U66" s="28"/>
      <c r="V66" s="28"/>
      <c r="W66" s="28"/>
      <c r="X66" s="28"/>
      <c r="Y66" s="28"/>
      <c r="Z66" s="28"/>
      <c r="AA66" s="10"/>
      <c r="AB66" s="10"/>
      <c r="AC66" s="10"/>
      <c r="AD66" s="10"/>
    </row>
    <row r="67" customFormat="false" ht="14.25" hidden="false" customHeight="true" outlineLevel="0" collapsed="false">
      <c r="A67" s="20" t="s">
        <v>387</v>
      </c>
      <c r="B67" s="37" t="s">
        <v>61</v>
      </c>
      <c r="C67" s="37" t="s">
        <v>17</v>
      </c>
      <c r="D67" s="37" t="s">
        <v>18</v>
      </c>
      <c r="E67" s="22" t="n">
        <v>1</v>
      </c>
      <c r="F67" s="20" t="s">
        <v>158</v>
      </c>
      <c r="G67" s="39" t="n">
        <v>0</v>
      </c>
      <c r="H67" s="40" t="n">
        <v>500.99</v>
      </c>
      <c r="I67" s="40" t="n">
        <v>2003.96</v>
      </c>
      <c r="J67" s="41" t="n">
        <f aca="false">SUM(G67:I67)</f>
        <v>2504.95</v>
      </c>
      <c r="K67" s="12"/>
      <c r="L67" s="12"/>
      <c r="M67" s="12"/>
      <c r="N67" s="12"/>
      <c r="O67" s="12"/>
      <c r="P67" s="12"/>
      <c r="Q67" s="12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</row>
    <row r="68" customFormat="false" ht="14.25" hidden="false" customHeight="true" outlineLevel="0" collapsed="false">
      <c r="A68" s="20" t="s">
        <v>389</v>
      </c>
      <c r="B68" s="21" t="s">
        <v>61</v>
      </c>
      <c r="C68" s="21" t="s">
        <v>17</v>
      </c>
      <c r="D68" s="21" t="s">
        <v>18</v>
      </c>
      <c r="E68" s="22" t="n">
        <v>1</v>
      </c>
      <c r="F68" s="20" t="s">
        <v>160</v>
      </c>
      <c r="G68" s="23" t="n">
        <v>0</v>
      </c>
      <c r="H68" s="24" t="n">
        <v>500.99</v>
      </c>
      <c r="I68" s="24" t="n">
        <v>2003.96</v>
      </c>
      <c r="J68" s="25" t="n">
        <f aca="false">SUM(G68:I68)</f>
        <v>2504.95</v>
      </c>
      <c r="K68" s="26"/>
      <c r="L68" s="26"/>
      <c r="M68" s="26"/>
      <c r="N68" s="26"/>
      <c r="O68" s="26"/>
      <c r="P68" s="26"/>
      <c r="Q68" s="26"/>
      <c r="R68" s="28"/>
      <c r="S68" s="28"/>
      <c r="T68" s="28"/>
      <c r="U68" s="28"/>
      <c r="V68" s="28"/>
      <c r="W68" s="28"/>
      <c r="X68" s="28"/>
      <c r="Y68" s="28"/>
      <c r="Z68" s="28"/>
      <c r="AA68" s="10"/>
      <c r="AB68" s="10"/>
      <c r="AC68" s="10"/>
      <c r="AD68" s="10"/>
    </row>
    <row r="69" customFormat="false" ht="14.25" hidden="false" customHeight="true" outlineLevel="0" collapsed="false">
      <c r="A69" s="20" t="s">
        <v>390</v>
      </c>
      <c r="B69" s="21" t="s">
        <v>61</v>
      </c>
      <c r="C69" s="21" t="s">
        <v>17</v>
      </c>
      <c r="D69" s="21" t="s">
        <v>18</v>
      </c>
      <c r="E69" s="22" t="n">
        <v>1</v>
      </c>
      <c r="F69" s="20" t="s">
        <v>162</v>
      </c>
      <c r="G69" s="23" t="n">
        <v>0</v>
      </c>
      <c r="H69" s="24" t="n">
        <v>500.99</v>
      </c>
      <c r="I69" s="24" t="n">
        <v>2003.96</v>
      </c>
      <c r="J69" s="25" t="n">
        <f aca="false">SUM(G69:I69)</f>
        <v>2504.95</v>
      </c>
      <c r="K69" s="26"/>
      <c r="L69" s="26"/>
      <c r="M69" s="26"/>
      <c r="N69" s="26"/>
      <c r="O69" s="26"/>
      <c r="P69" s="26"/>
      <c r="Q69" s="26"/>
      <c r="R69" s="28"/>
      <c r="S69" s="28"/>
      <c r="T69" s="28"/>
      <c r="U69" s="28"/>
      <c r="V69" s="28"/>
      <c r="W69" s="28"/>
      <c r="X69" s="28"/>
      <c r="Y69" s="28"/>
      <c r="Z69" s="28"/>
      <c r="AA69" s="10"/>
      <c r="AB69" s="10"/>
      <c r="AC69" s="10"/>
      <c r="AD69" s="10"/>
    </row>
    <row r="70" customFormat="false" ht="14.25" hidden="false" customHeight="true" outlineLevel="0" collapsed="false">
      <c r="A70" s="20" t="s">
        <v>389</v>
      </c>
      <c r="B70" s="21" t="s">
        <v>61</v>
      </c>
      <c r="C70" s="21" t="s">
        <v>17</v>
      </c>
      <c r="D70" s="21" t="s">
        <v>18</v>
      </c>
      <c r="E70" s="22" t="n">
        <v>1</v>
      </c>
      <c r="F70" s="20" t="s">
        <v>163</v>
      </c>
      <c r="G70" s="23" t="n">
        <v>0</v>
      </c>
      <c r="H70" s="24" t="n">
        <v>500.99</v>
      </c>
      <c r="I70" s="24" t="n">
        <v>2003.96</v>
      </c>
      <c r="J70" s="25" t="n">
        <f aca="false">SUM(G70:I70)</f>
        <v>2504.95</v>
      </c>
      <c r="K70" s="26"/>
      <c r="L70" s="26"/>
      <c r="M70" s="26"/>
      <c r="N70" s="26"/>
      <c r="O70" s="26"/>
      <c r="P70" s="26"/>
      <c r="Q70" s="26"/>
      <c r="R70" s="28"/>
      <c r="S70" s="28"/>
      <c r="T70" s="28"/>
      <c r="U70" s="28"/>
      <c r="V70" s="28"/>
      <c r="W70" s="28"/>
      <c r="X70" s="28"/>
      <c r="Y70" s="28"/>
      <c r="Z70" s="28"/>
      <c r="AA70" s="10"/>
      <c r="AB70" s="10"/>
      <c r="AC70" s="10"/>
      <c r="AD70" s="10"/>
    </row>
    <row r="71" customFormat="false" ht="14.25" hidden="false" customHeight="true" outlineLevel="0" collapsed="false">
      <c r="A71" s="20" t="s">
        <v>391</v>
      </c>
      <c r="B71" s="21" t="s">
        <v>61</v>
      </c>
      <c r="C71" s="21" t="s">
        <v>17</v>
      </c>
      <c r="D71" s="21" t="s">
        <v>18</v>
      </c>
      <c r="E71" s="22" t="n">
        <v>1</v>
      </c>
      <c r="F71" s="20" t="s">
        <v>165</v>
      </c>
      <c r="G71" s="23" t="n">
        <v>0</v>
      </c>
      <c r="H71" s="24" t="n">
        <v>500.99</v>
      </c>
      <c r="I71" s="24" t="n">
        <v>2003.96</v>
      </c>
      <c r="J71" s="25" t="n">
        <f aca="false">SUM(G71:I71)</f>
        <v>2504.95</v>
      </c>
      <c r="K71" s="26"/>
      <c r="L71" s="26"/>
      <c r="M71" s="26"/>
      <c r="N71" s="26"/>
      <c r="O71" s="26"/>
      <c r="P71" s="26"/>
      <c r="Q71" s="26"/>
      <c r="R71" s="28"/>
      <c r="S71" s="28"/>
      <c r="T71" s="28"/>
      <c r="U71" s="28"/>
      <c r="V71" s="28"/>
      <c r="W71" s="28"/>
      <c r="X71" s="28"/>
      <c r="Y71" s="28"/>
      <c r="Z71" s="28"/>
      <c r="AA71" s="10"/>
      <c r="AB71" s="10"/>
      <c r="AC71" s="10"/>
      <c r="AD71" s="10"/>
    </row>
    <row r="72" customFormat="false" ht="14.25" hidden="false" customHeight="true" outlineLevel="0" collapsed="false">
      <c r="A72" s="81" t="s">
        <v>370</v>
      </c>
      <c r="B72" s="82" t="s">
        <v>61</v>
      </c>
      <c r="C72" s="82" t="s">
        <v>17</v>
      </c>
      <c r="D72" s="82" t="s">
        <v>91</v>
      </c>
      <c r="E72" s="83" t="n">
        <v>1</v>
      </c>
      <c r="F72" s="81"/>
      <c r="G72" s="84" t="n">
        <v>0</v>
      </c>
      <c r="H72" s="85" t="n">
        <v>500.99</v>
      </c>
      <c r="I72" s="85" t="n">
        <v>2003.96</v>
      </c>
      <c r="J72" s="85" t="n">
        <f aca="false">SUM(G72:I72)</f>
        <v>2504.95</v>
      </c>
      <c r="K72" s="26"/>
      <c r="L72" s="26"/>
      <c r="M72" s="26"/>
      <c r="N72" s="26"/>
      <c r="O72" s="26"/>
      <c r="P72" s="26"/>
      <c r="Q72" s="26"/>
      <c r="R72" s="28"/>
      <c r="S72" s="28"/>
      <c r="T72" s="28"/>
      <c r="U72" s="28"/>
      <c r="V72" s="28"/>
      <c r="W72" s="28"/>
      <c r="X72" s="28"/>
      <c r="Y72" s="28"/>
      <c r="Z72" s="28"/>
      <c r="AA72" s="10"/>
      <c r="AB72" s="10"/>
      <c r="AC72" s="10"/>
      <c r="AD72" s="10"/>
    </row>
    <row r="73" customFormat="false" ht="14.25" hidden="false" customHeight="true" outlineLevel="0" collapsed="false">
      <c r="A73" s="20" t="s">
        <v>387</v>
      </c>
      <c r="B73" s="21" t="s">
        <v>61</v>
      </c>
      <c r="C73" s="21" t="s">
        <v>17</v>
      </c>
      <c r="D73" s="21" t="s">
        <v>18</v>
      </c>
      <c r="E73" s="22" t="n">
        <v>1</v>
      </c>
      <c r="F73" s="20" t="s">
        <v>167</v>
      </c>
      <c r="G73" s="23" t="n">
        <v>0</v>
      </c>
      <c r="H73" s="24" t="n">
        <v>500.99</v>
      </c>
      <c r="I73" s="24" t="n">
        <v>2003.96</v>
      </c>
      <c r="J73" s="25" t="n">
        <f aca="false">SUM(G73:I73)</f>
        <v>2504.95</v>
      </c>
      <c r="K73" s="26"/>
      <c r="L73" s="26"/>
      <c r="M73" s="26"/>
      <c r="N73" s="26"/>
      <c r="O73" s="26"/>
      <c r="P73" s="26"/>
      <c r="Q73" s="26"/>
      <c r="R73" s="28"/>
      <c r="S73" s="28"/>
      <c r="T73" s="28"/>
      <c r="U73" s="28"/>
      <c r="V73" s="28"/>
      <c r="W73" s="28"/>
      <c r="X73" s="28"/>
      <c r="Y73" s="28"/>
      <c r="Z73" s="28"/>
      <c r="AA73" s="10"/>
      <c r="AB73" s="10"/>
      <c r="AC73" s="10"/>
      <c r="AD73" s="10"/>
    </row>
    <row r="74" customFormat="false" ht="14.25" hidden="false" customHeight="true" outlineLevel="0" collapsed="false">
      <c r="A74" s="20" t="s">
        <v>387</v>
      </c>
      <c r="B74" s="21" t="s">
        <v>61</v>
      </c>
      <c r="C74" s="21" t="s">
        <v>17</v>
      </c>
      <c r="D74" s="21" t="s">
        <v>18</v>
      </c>
      <c r="E74" s="22" t="n">
        <v>1</v>
      </c>
      <c r="F74" s="20" t="s">
        <v>168</v>
      </c>
      <c r="G74" s="23" t="n">
        <v>0</v>
      </c>
      <c r="H74" s="24" t="n">
        <v>500.99</v>
      </c>
      <c r="I74" s="24" t="n">
        <v>2003.96</v>
      </c>
      <c r="J74" s="25" t="n">
        <f aca="false">SUM(G74:I74)</f>
        <v>2504.95</v>
      </c>
      <c r="K74" s="26"/>
      <c r="L74" s="26"/>
      <c r="M74" s="26"/>
      <c r="N74" s="26"/>
      <c r="O74" s="26"/>
      <c r="P74" s="26"/>
      <c r="Q74" s="26"/>
      <c r="R74" s="28"/>
      <c r="S74" s="28"/>
      <c r="T74" s="28"/>
      <c r="U74" s="28"/>
      <c r="V74" s="28"/>
      <c r="W74" s="28"/>
      <c r="X74" s="28"/>
      <c r="Y74" s="28"/>
      <c r="Z74" s="28"/>
      <c r="AA74" s="10"/>
      <c r="AB74" s="10"/>
      <c r="AC74" s="10"/>
      <c r="AD74" s="10"/>
    </row>
    <row r="75" customFormat="false" ht="14.25" hidden="false" customHeight="true" outlineLevel="0" collapsed="false">
      <c r="A75" s="81" t="s">
        <v>60</v>
      </c>
      <c r="B75" s="82" t="s">
        <v>61</v>
      </c>
      <c r="C75" s="82" t="s">
        <v>17</v>
      </c>
      <c r="D75" s="82" t="s">
        <v>91</v>
      </c>
      <c r="E75" s="83" t="n">
        <v>1</v>
      </c>
      <c r="F75" s="81"/>
      <c r="G75" s="84" t="n">
        <v>0</v>
      </c>
      <c r="H75" s="24" t="n">
        <v>500.99</v>
      </c>
      <c r="I75" s="24" t="n">
        <v>2004.96</v>
      </c>
      <c r="J75" s="25" t="n">
        <f aca="false">SUM(G75:I75)</f>
        <v>2505.95</v>
      </c>
      <c r="K75" s="26"/>
      <c r="L75" s="26"/>
      <c r="M75" s="26"/>
      <c r="N75" s="26"/>
      <c r="O75" s="26"/>
      <c r="P75" s="26"/>
      <c r="Q75" s="26"/>
      <c r="R75" s="28"/>
      <c r="S75" s="28"/>
      <c r="T75" s="28"/>
      <c r="U75" s="28"/>
      <c r="V75" s="28"/>
      <c r="W75" s="28"/>
      <c r="X75" s="28"/>
      <c r="Y75" s="28"/>
      <c r="Z75" s="28"/>
      <c r="AA75" s="10"/>
      <c r="AB75" s="10"/>
      <c r="AC75" s="10"/>
      <c r="AD75" s="10"/>
    </row>
    <row r="76" customFormat="false" ht="14.25" hidden="false" customHeight="true" outlineLevel="0" collapsed="false">
      <c r="A76" s="20" t="s">
        <v>102</v>
      </c>
      <c r="B76" s="21" t="s">
        <v>65</v>
      </c>
      <c r="C76" s="21" t="s">
        <v>17</v>
      </c>
      <c r="D76" s="21" t="s">
        <v>18</v>
      </c>
      <c r="E76" s="87" t="n">
        <v>1</v>
      </c>
      <c r="F76" s="20" t="s">
        <v>171</v>
      </c>
      <c r="G76" s="23" t="n">
        <v>0</v>
      </c>
      <c r="H76" s="24" t="n">
        <v>269.76</v>
      </c>
      <c r="I76" s="24" t="n">
        <v>1079.06</v>
      </c>
      <c r="J76" s="25" t="n">
        <f aca="false">SUM(G76:I76)</f>
        <v>1348.82</v>
      </c>
      <c r="K76" s="26"/>
      <c r="L76" s="26"/>
      <c r="M76" s="26"/>
      <c r="N76" s="26"/>
      <c r="O76" s="26"/>
      <c r="P76" s="26"/>
      <c r="Q76" s="26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</row>
    <row r="77" customFormat="false" ht="14.25" hidden="false" customHeight="true" outlineLevel="0" collapsed="false">
      <c r="A77" s="20" t="s">
        <v>177</v>
      </c>
      <c r="B77" s="37" t="s">
        <v>65</v>
      </c>
      <c r="C77" s="37" t="s">
        <v>17</v>
      </c>
      <c r="D77" s="37" t="s">
        <v>18</v>
      </c>
      <c r="E77" s="87" t="n">
        <v>1</v>
      </c>
      <c r="F77" s="20" t="s">
        <v>154</v>
      </c>
      <c r="G77" s="39" t="n">
        <v>0</v>
      </c>
      <c r="H77" s="40" t="n">
        <v>269.76</v>
      </c>
      <c r="I77" s="40" t="n">
        <v>1079.06</v>
      </c>
      <c r="J77" s="41" t="n">
        <f aca="false">SUM(G77:I77)</f>
        <v>1348.82</v>
      </c>
      <c r="K77" s="26"/>
      <c r="L77" s="26"/>
      <c r="M77" s="26"/>
      <c r="N77" s="26"/>
      <c r="O77" s="26"/>
      <c r="P77" s="26"/>
      <c r="Q77" s="26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</row>
    <row r="78" customFormat="false" ht="14.25" hidden="false" customHeight="true" outlineLevel="0" collapsed="false">
      <c r="A78" s="20" t="s">
        <v>177</v>
      </c>
      <c r="B78" s="21" t="s">
        <v>65</v>
      </c>
      <c r="C78" s="21" t="s">
        <v>17</v>
      </c>
      <c r="D78" s="21" t="s">
        <v>18</v>
      </c>
      <c r="E78" s="22" t="n">
        <v>1</v>
      </c>
      <c r="F78" s="20" t="s">
        <v>362</v>
      </c>
      <c r="G78" s="23" t="n">
        <v>0</v>
      </c>
      <c r="H78" s="24" t="n">
        <v>269.76</v>
      </c>
      <c r="I78" s="24" t="n">
        <v>1079.06</v>
      </c>
      <c r="J78" s="25" t="n">
        <f aca="false">SUM(G78:I78)</f>
        <v>1348.82</v>
      </c>
      <c r="K78" s="26"/>
      <c r="L78" s="26"/>
      <c r="M78" s="26"/>
      <c r="N78" s="26"/>
      <c r="O78" s="26"/>
      <c r="P78" s="26"/>
      <c r="Q78" s="26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</row>
    <row r="79" customFormat="false" ht="14.25" hidden="false" customHeight="true" outlineLevel="0" collapsed="false">
      <c r="A79" s="20" t="s">
        <v>102</v>
      </c>
      <c r="B79" s="21" t="s">
        <v>65</v>
      </c>
      <c r="C79" s="21" t="s">
        <v>17</v>
      </c>
      <c r="D79" s="21" t="s">
        <v>18</v>
      </c>
      <c r="E79" s="22" t="n">
        <v>1</v>
      </c>
      <c r="F79" s="20" t="s">
        <v>371</v>
      </c>
      <c r="G79" s="23" t="n">
        <v>0</v>
      </c>
      <c r="H79" s="24" t="n">
        <v>269.76</v>
      </c>
      <c r="I79" s="24" t="n">
        <v>1079.06</v>
      </c>
      <c r="J79" s="25" t="n">
        <f aca="false">SUM(G79:I79)</f>
        <v>1348.82</v>
      </c>
      <c r="K79" s="26"/>
      <c r="L79" s="26"/>
      <c r="M79" s="26"/>
      <c r="N79" s="26"/>
      <c r="O79" s="26"/>
      <c r="P79" s="26"/>
      <c r="Q79" s="26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</row>
    <row r="80" customFormat="false" ht="14.25" hidden="false" customHeight="true" outlineLevel="0" collapsed="false">
      <c r="A80" s="20" t="s">
        <v>177</v>
      </c>
      <c r="B80" s="37" t="s">
        <v>65</v>
      </c>
      <c r="C80" s="37" t="s">
        <v>17</v>
      </c>
      <c r="D80" s="37" t="s">
        <v>18</v>
      </c>
      <c r="E80" s="87" t="n">
        <v>1</v>
      </c>
      <c r="F80" s="20" t="s">
        <v>178</v>
      </c>
      <c r="G80" s="39" t="n">
        <v>0</v>
      </c>
      <c r="H80" s="40" t="n">
        <v>269.76</v>
      </c>
      <c r="I80" s="40" t="n">
        <v>1079.06</v>
      </c>
      <c r="J80" s="108" t="n">
        <f aca="false">SUM(G80:I80)</f>
        <v>1348.82</v>
      </c>
      <c r="K80" s="26"/>
      <c r="L80" s="26"/>
      <c r="M80" s="26"/>
      <c r="N80" s="26"/>
      <c r="O80" s="26"/>
      <c r="P80" s="26"/>
      <c r="Q80" s="26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</row>
    <row r="81" customFormat="false" ht="14.25" hidden="false" customHeight="true" outlineLevel="0" collapsed="false">
      <c r="A81" s="20" t="s">
        <v>177</v>
      </c>
      <c r="B81" s="37" t="s">
        <v>65</v>
      </c>
      <c r="C81" s="37" t="s">
        <v>17</v>
      </c>
      <c r="D81" s="37" t="s">
        <v>18</v>
      </c>
      <c r="E81" s="87" t="n">
        <v>1</v>
      </c>
      <c r="F81" s="20" t="s">
        <v>179</v>
      </c>
      <c r="G81" s="39" t="n">
        <v>0</v>
      </c>
      <c r="H81" s="40" t="n">
        <v>269.76</v>
      </c>
      <c r="I81" s="40" t="n">
        <v>1079.06</v>
      </c>
      <c r="J81" s="108" t="n">
        <f aca="false">SUM(G81:I81)</f>
        <v>1348.82</v>
      </c>
      <c r="K81" s="26"/>
      <c r="L81" s="26"/>
      <c r="M81" s="26"/>
      <c r="N81" s="26"/>
      <c r="O81" s="26"/>
      <c r="P81" s="26"/>
      <c r="Q81" s="26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</row>
    <row r="82" customFormat="false" ht="14.25" hidden="false" customHeight="true" outlineLevel="0" collapsed="false">
      <c r="A82" s="81" t="s">
        <v>64</v>
      </c>
      <c r="B82" s="82" t="s">
        <v>65</v>
      </c>
      <c r="C82" s="82" t="s">
        <v>17</v>
      </c>
      <c r="D82" s="82" t="s">
        <v>91</v>
      </c>
      <c r="E82" s="83" t="n">
        <v>1</v>
      </c>
      <c r="F82" s="81"/>
      <c r="G82" s="84" t="n">
        <v>0</v>
      </c>
      <c r="H82" s="40" t="n">
        <v>269.76</v>
      </c>
      <c r="I82" s="40" t="n">
        <v>1079.06</v>
      </c>
      <c r="J82" s="108" t="n">
        <f aca="false">SUM(G82:I82)</f>
        <v>1348.82</v>
      </c>
      <c r="K82" s="26"/>
      <c r="L82" s="26"/>
      <c r="M82" s="26"/>
      <c r="N82" s="26"/>
      <c r="O82" s="26"/>
      <c r="P82" s="26"/>
      <c r="Q82" s="26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</row>
    <row r="83" customFormat="false" ht="14.25" hidden="false" customHeight="true" outlineLevel="0" collapsed="false">
      <c r="A83" s="81" t="s">
        <v>64</v>
      </c>
      <c r="B83" s="82" t="s">
        <v>65</v>
      </c>
      <c r="C83" s="82" t="s">
        <v>17</v>
      </c>
      <c r="D83" s="82" t="s">
        <v>91</v>
      </c>
      <c r="E83" s="83" t="n">
        <v>1</v>
      </c>
      <c r="F83" s="81"/>
      <c r="G83" s="84" t="n">
        <v>0</v>
      </c>
      <c r="H83" s="40" t="n">
        <v>269.76</v>
      </c>
      <c r="I83" s="40" t="n">
        <v>1079.06</v>
      </c>
      <c r="J83" s="108" t="n">
        <f aca="false">SUM(G83:I83)</f>
        <v>1348.82</v>
      </c>
      <c r="K83" s="26"/>
      <c r="L83" s="26"/>
      <c r="M83" s="26"/>
      <c r="N83" s="26"/>
      <c r="O83" s="26"/>
      <c r="P83" s="26"/>
      <c r="Q83" s="26"/>
      <c r="R83" s="28"/>
      <c r="S83" s="28"/>
      <c r="T83" s="28"/>
      <c r="U83" s="28"/>
      <c r="V83" s="28"/>
      <c r="W83" s="28"/>
      <c r="X83" s="28"/>
      <c r="Y83" s="28"/>
      <c r="Z83" s="28"/>
      <c r="AA83" s="10"/>
      <c r="AB83" s="10"/>
      <c r="AC83" s="10"/>
      <c r="AD83" s="10"/>
    </row>
    <row r="84" customFormat="false" ht="14.25" hidden="false" customHeight="true" outlineLevel="0" collapsed="false">
      <c r="A84" s="81" t="s">
        <v>64</v>
      </c>
      <c r="B84" s="82" t="s">
        <v>65</v>
      </c>
      <c r="C84" s="82" t="s">
        <v>17</v>
      </c>
      <c r="D84" s="82" t="s">
        <v>91</v>
      </c>
      <c r="E84" s="83" t="n">
        <v>1</v>
      </c>
      <c r="F84" s="81"/>
      <c r="G84" s="84" t="n">
        <v>0</v>
      </c>
      <c r="H84" s="40" t="n">
        <v>269.76</v>
      </c>
      <c r="I84" s="40" t="n">
        <v>1079.06</v>
      </c>
      <c r="J84" s="108" t="n">
        <f aca="false">SUM(G84:I84)</f>
        <v>1348.82</v>
      </c>
      <c r="K84" s="26"/>
      <c r="L84" s="26"/>
      <c r="M84" s="26"/>
      <c r="N84" s="26"/>
      <c r="O84" s="26"/>
      <c r="P84" s="26"/>
      <c r="Q84" s="26"/>
      <c r="R84" s="28"/>
      <c r="S84" s="28"/>
      <c r="T84" s="28"/>
      <c r="U84" s="28"/>
      <c r="V84" s="28"/>
      <c r="W84" s="28"/>
      <c r="X84" s="28"/>
      <c r="Y84" s="28"/>
      <c r="Z84" s="28"/>
      <c r="AA84" s="10"/>
      <c r="AB84" s="10"/>
      <c r="AC84" s="10"/>
      <c r="AD84" s="10"/>
    </row>
    <row r="85" customFormat="false" ht="14.25" hidden="false" customHeight="true" outlineLevel="0" collapsed="false">
      <c r="A85" s="81" t="s">
        <v>64</v>
      </c>
      <c r="B85" s="82" t="s">
        <v>65</v>
      </c>
      <c r="C85" s="82" t="s">
        <v>17</v>
      </c>
      <c r="D85" s="82" t="s">
        <v>91</v>
      </c>
      <c r="E85" s="83" t="n">
        <v>1</v>
      </c>
      <c r="F85" s="81"/>
      <c r="G85" s="84" t="n">
        <v>0</v>
      </c>
      <c r="H85" s="40" t="n">
        <v>269.76</v>
      </c>
      <c r="I85" s="40" t="n">
        <v>1079.06</v>
      </c>
      <c r="J85" s="108" t="n">
        <f aca="false">SUM(G85:I85)</f>
        <v>1348.82</v>
      </c>
      <c r="K85" s="26"/>
      <c r="L85" s="26"/>
      <c r="M85" s="26"/>
      <c r="N85" s="26"/>
      <c r="O85" s="26"/>
      <c r="P85" s="26"/>
      <c r="Q85" s="26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</row>
    <row r="86" customFormat="false" ht="14.25" hidden="false" customHeight="true" outlineLevel="0" collapsed="false">
      <c r="A86" s="81" t="s">
        <v>64</v>
      </c>
      <c r="B86" s="82" t="s">
        <v>65</v>
      </c>
      <c r="C86" s="82" t="s">
        <v>17</v>
      </c>
      <c r="D86" s="82" t="s">
        <v>91</v>
      </c>
      <c r="E86" s="83" t="n">
        <v>1</v>
      </c>
      <c r="F86" s="81"/>
      <c r="G86" s="84" t="n">
        <v>0</v>
      </c>
      <c r="H86" s="40" t="n">
        <v>269.76</v>
      </c>
      <c r="I86" s="40" t="n">
        <v>1079.06</v>
      </c>
      <c r="J86" s="108" t="n">
        <f aca="false">SUM(G86:I86)</f>
        <v>1348.82</v>
      </c>
      <c r="K86" s="26"/>
      <c r="L86" s="26"/>
      <c r="M86" s="26"/>
      <c r="N86" s="26"/>
      <c r="O86" s="26"/>
      <c r="P86" s="26"/>
      <c r="Q86" s="26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</row>
    <row r="87" customFormat="false" ht="14.25" hidden="false" customHeight="true" outlineLevel="0" collapsed="false">
      <c r="A87" s="48" t="s">
        <v>195</v>
      </c>
      <c r="B87" s="48" t="s">
        <v>196</v>
      </c>
      <c r="C87" s="49" t="s">
        <v>197</v>
      </c>
      <c r="D87" s="49" t="s">
        <v>198</v>
      </c>
      <c r="E87" s="50" t="s">
        <v>199</v>
      </c>
      <c r="F87" s="51"/>
      <c r="G87" s="50" t="s">
        <v>200</v>
      </c>
      <c r="H87" s="50" t="s">
        <v>201</v>
      </c>
      <c r="I87" s="50" t="s">
        <v>202</v>
      </c>
      <c r="J87" s="50" t="s">
        <v>203</v>
      </c>
      <c r="K87" s="26"/>
      <c r="L87" s="26"/>
      <c r="M87" s="26"/>
      <c r="N87" s="26"/>
      <c r="O87" s="26"/>
      <c r="P87" s="26"/>
      <c r="Q87" s="26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</row>
    <row r="88" customFormat="false" ht="14.25" hidden="false" customHeight="true" outlineLevel="0" collapsed="false">
      <c r="A88" s="52" t="s">
        <v>204</v>
      </c>
      <c r="B88" s="53" t="s">
        <v>16</v>
      </c>
      <c r="C88" s="54" t="n">
        <f aca="false">SUMIFS($E$7:$E$86,$B$7:$B$86,"DAS",$D$7:$D$86,"&lt;&gt;VAGO")</f>
        <v>3</v>
      </c>
      <c r="D88" s="54" t="n">
        <f aca="false">SUMIFS($E$7:$E$86,$B$7:$B$86,"DAS",$D$7:$D$86,"VAGO")</f>
        <v>1</v>
      </c>
      <c r="E88" s="54" t="n">
        <f aca="false">C88+D88</f>
        <v>4</v>
      </c>
      <c r="F88" s="55"/>
      <c r="G88" s="25" t="n">
        <f aca="false">SUMIF($B$7:$B$86,"DAS",$G$7:$G$86)</f>
        <v>0</v>
      </c>
      <c r="H88" s="25" t="n">
        <f aca="false">SUMIF($B$7:$B$86,"DAS",$H$7:$H$86)</f>
        <v>6542.4</v>
      </c>
      <c r="I88" s="25" t="n">
        <f aca="false">SUMIF($B$7:$B$86,"DAS",$I$7:$I$86)</f>
        <v>38233.6</v>
      </c>
      <c r="J88" s="25" t="n">
        <f aca="false">SUMIF($B$7:$B$86,"DAS",$J$7:$J$86)</f>
        <v>44776</v>
      </c>
      <c r="K88" s="56"/>
      <c r="L88" s="56"/>
      <c r="M88" s="56"/>
      <c r="N88" s="56"/>
      <c r="O88" s="56"/>
      <c r="P88" s="56"/>
      <c r="Q88" s="56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</row>
    <row r="89" customFormat="false" ht="14.25" hidden="false" customHeight="true" outlineLevel="0" collapsed="false">
      <c r="A89" s="52" t="s">
        <v>205</v>
      </c>
      <c r="B89" s="53" t="s">
        <v>206</v>
      </c>
      <c r="C89" s="54" t="n">
        <f aca="false">SUMIFS($E$7:$E$86,$B$7:$B$86,"DAS-1",$D$7:$D$86,"&lt;&gt;VAGO")</f>
        <v>0</v>
      </c>
      <c r="D89" s="54" t="n">
        <f aca="false">SUMIFS($E$7:$E$86,$B$7:$B$86,"DAS-1",$D$7:$D$86,"VAGO")</f>
        <v>0</v>
      </c>
      <c r="E89" s="54" t="n">
        <f aca="false">C89+D89</f>
        <v>0</v>
      </c>
      <c r="F89" s="57"/>
      <c r="G89" s="25" t="n">
        <f aca="false">SUMIF($B$7:$B$86,"DAS-1",$G$7:$G$86)</f>
        <v>0</v>
      </c>
      <c r="H89" s="25" t="n">
        <f aca="false">SUMIF($B$7:$B$86,"DAS-1",$H$7:$H$86)</f>
        <v>0</v>
      </c>
      <c r="I89" s="25" t="n">
        <f aca="false">SUMIF($B$7:$B$86,"DAS-1",$I$7:$I$86)</f>
        <v>0</v>
      </c>
      <c r="J89" s="25" t="n">
        <f aca="false">SUMIF($B$7:$B$86,"DAS-1",$J$7:$J$86)</f>
        <v>0</v>
      </c>
      <c r="K89" s="56"/>
      <c r="L89" s="56"/>
      <c r="M89" s="56"/>
      <c r="N89" s="56"/>
      <c r="O89" s="56"/>
      <c r="P89" s="56"/>
      <c r="Q89" s="56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</row>
    <row r="90" customFormat="false" ht="14.25" hidden="false" customHeight="true" outlineLevel="0" collapsed="false">
      <c r="A90" s="52" t="s">
        <v>207</v>
      </c>
      <c r="B90" s="53" t="s">
        <v>34</v>
      </c>
      <c r="C90" s="54" t="n">
        <f aca="false">SUMIFS($E$7:$E$86,$B$7:$B$86,"DAS-2",$D$7:$D$86,"&lt;&gt;VAGO")</f>
        <v>6</v>
      </c>
      <c r="D90" s="54" t="n">
        <f aca="false">SUMIFS($E$7:$E$86,$B$7:$B$86,"DAS-2",$D$7:$D$86,"VAGO")</f>
        <v>0</v>
      </c>
      <c r="E90" s="54" t="n">
        <f aca="false">C90+D90</f>
        <v>6</v>
      </c>
      <c r="F90" s="57"/>
      <c r="G90" s="25" t="n">
        <f aca="false">SUMIF($B$7:$B$86,"DAS-2",$G$7:$G$86)</f>
        <v>0</v>
      </c>
      <c r="H90" s="25" t="n">
        <f aca="false">SUMIF($B$7:$B$86,"DAS-2",$H$7:$H$86)</f>
        <v>8478.25</v>
      </c>
      <c r="I90" s="25" t="n">
        <f aca="false">SUMIF($B$7:$B$86,"DAS-2",$I$7:$I$86)</f>
        <v>40695.72</v>
      </c>
      <c r="J90" s="25" t="n">
        <f aca="false">SUMIF($B$7:$B$86,"DAS-2",$J$7:$J$86)</f>
        <v>49173.97</v>
      </c>
      <c r="K90" s="56"/>
      <c r="L90" s="56"/>
      <c r="M90" s="56"/>
      <c r="N90" s="56"/>
      <c r="O90" s="56"/>
      <c r="P90" s="56"/>
      <c r="Q90" s="56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</row>
    <row r="91" customFormat="false" ht="14.25" hidden="false" customHeight="true" outlineLevel="0" collapsed="false">
      <c r="A91" s="52" t="s">
        <v>208</v>
      </c>
      <c r="B91" s="53" t="s">
        <v>209</v>
      </c>
      <c r="C91" s="54" t="n">
        <f aca="false">SUMIFS($E$7:$E$86,$B$7:$B$86,"DAS-3",$D$7:$D$86,"&lt;&gt;VAGO")</f>
        <v>0</v>
      </c>
      <c r="D91" s="54" t="n">
        <f aca="false">SUMIFS($E$7:$E$86,$B$7:$B$86,"DAS-3",$D$7:$D$86,"VAGO")</f>
        <v>0</v>
      </c>
      <c r="E91" s="54" t="n">
        <f aca="false">C91+D91</f>
        <v>0</v>
      </c>
      <c r="F91" s="57"/>
      <c r="G91" s="25" t="n">
        <f aca="false">SUMIF($B$7:$B$86,"DAS-3",$G$7:$G$86)</f>
        <v>0</v>
      </c>
      <c r="H91" s="25" t="n">
        <f aca="false">SUMIF($B$7:$B$86,"DAS-3",$H$7:$H$86)</f>
        <v>0</v>
      </c>
      <c r="I91" s="25" t="n">
        <f aca="false">SUMIF($B$7:$B$86,"DAS-3",$I$7:$I$86)</f>
        <v>0</v>
      </c>
      <c r="J91" s="25" t="n">
        <f aca="false">SUMIF($B$7:$B$86,"DAS-3",$J$7:$J$86)</f>
        <v>0</v>
      </c>
      <c r="K91" s="56"/>
      <c r="L91" s="56"/>
      <c r="M91" s="56"/>
      <c r="N91" s="56"/>
      <c r="O91" s="56"/>
      <c r="P91" s="56"/>
      <c r="Q91" s="56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</row>
    <row r="92" customFormat="false" ht="14.25" hidden="false" customHeight="true" outlineLevel="0" collapsed="false">
      <c r="A92" s="58" t="s">
        <v>210</v>
      </c>
      <c r="B92" s="53" t="s">
        <v>45</v>
      </c>
      <c r="C92" s="54" t="n">
        <f aca="false">SUMIFS($E$7:$E$86,$B$7:$B$86,"DAS-4",$D$7:$D$86,"&lt;&gt;VAGO")</f>
        <v>10</v>
      </c>
      <c r="D92" s="54" t="n">
        <f aca="false">SUMIFS($E$7:$E$86,$B$7:$B$86,"DAS-4",$D$7:$D$86,"VAGO")</f>
        <v>1</v>
      </c>
      <c r="E92" s="54" t="n">
        <f aca="false">C92+D92</f>
        <v>11</v>
      </c>
      <c r="F92" s="59"/>
      <c r="G92" s="25" t="n">
        <f aca="false">SUMIF($B$7:$B$86,"DAS-4",$G$7:$G$86)</f>
        <v>0</v>
      </c>
      <c r="H92" s="25" t="n">
        <f aca="false">SUMIF($B$7:$B$86,"DAS-4",$H$7:$H$86)</f>
        <v>9171.96</v>
      </c>
      <c r="I92" s="25" t="n">
        <f aca="false">SUMIF($B$7:$B$86,"DAS-4",$I$7:$I$86)</f>
        <v>52411.1</v>
      </c>
      <c r="J92" s="25" t="n">
        <f aca="false">SUMIF($B$7:$B$86,"DAS-4",$J$7:$J$86)</f>
        <v>61583.06</v>
      </c>
      <c r="K92" s="56"/>
      <c r="L92" s="56"/>
      <c r="M92" s="56"/>
      <c r="N92" s="56"/>
      <c r="O92" s="56"/>
      <c r="P92" s="56"/>
      <c r="Q92" s="56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</row>
    <row r="93" customFormat="false" ht="14.25" hidden="false" customHeight="true" outlineLevel="0" collapsed="false">
      <c r="A93" s="58" t="s">
        <v>211</v>
      </c>
      <c r="B93" s="53" t="s">
        <v>49</v>
      </c>
      <c r="C93" s="54" t="n">
        <f aca="false">SUMIFS($E$7:$E$86,$B$7:$B$86,"DAS-5",$D$7:$D$86,"&lt;&gt;VAGO")</f>
        <v>4</v>
      </c>
      <c r="D93" s="54" t="n">
        <f aca="false">SUMIFS($E$7:$E$86,$B$7:$B$86,"DAS-5",$D$7:$D$86,"VAGO")</f>
        <v>1</v>
      </c>
      <c r="E93" s="54" t="n">
        <f aca="false">C93+D93</f>
        <v>5</v>
      </c>
      <c r="F93" s="59"/>
      <c r="G93" s="25" t="n">
        <f aca="false">SUMIF($B$7:$B$86,"DAS-5",$G$7:$G$86)</f>
        <v>0</v>
      </c>
      <c r="H93" s="25" t="n">
        <f aca="false">SUMIF($B$7:$B$86,"DAS-5",$H$7:$H$86)</f>
        <v>4316.2</v>
      </c>
      <c r="I93" s="25" t="n">
        <f aca="false">SUMIF($B$7:$B$86,"DAS-5",$I$7:$I$86)</f>
        <v>17264.84</v>
      </c>
      <c r="J93" s="25" t="n">
        <f aca="false">SUMIF($B$7:$B$86,"DAS-5",$J$7:$J$86)</f>
        <v>21581.04</v>
      </c>
      <c r="K93" s="56"/>
      <c r="L93" s="56"/>
      <c r="M93" s="56"/>
      <c r="N93" s="56"/>
      <c r="O93" s="56"/>
      <c r="P93" s="56"/>
      <c r="Q93" s="56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</row>
    <row r="94" customFormat="false" ht="14.25" hidden="false" customHeight="true" outlineLevel="0" collapsed="false">
      <c r="A94" s="58" t="s">
        <v>212</v>
      </c>
      <c r="B94" s="53" t="s">
        <v>53</v>
      </c>
      <c r="C94" s="54" t="n">
        <f aca="false">SUMIFS($E$7:$E$86,$B$7:$B$86,"CAA-1",$D$7:$D$86,"&lt;&gt;VAGO")</f>
        <v>22</v>
      </c>
      <c r="D94" s="54" t="n">
        <f aca="false">SUMIFS($E$7:$E$86,$B$7:$B$86,"CAA-1",$D$7:$D$86,"VAGO")</f>
        <v>0</v>
      </c>
      <c r="E94" s="54" t="n">
        <f aca="false">C94+D94</f>
        <v>22</v>
      </c>
      <c r="F94" s="59"/>
      <c r="G94" s="25" t="n">
        <f aca="false">SUMIF($B$7:$B$86,"CAA-1",$G$7:$G$86)</f>
        <v>0</v>
      </c>
      <c r="H94" s="25" t="n">
        <f aca="false">SUMIF($B$7:$B$86,"CAA-1",$H$7:$H$86)</f>
        <v>20602.12</v>
      </c>
      <c r="I94" s="25" t="n">
        <f aca="false">SUMIF($B$7:$B$86,"CAA-1",$I$7:$I$86)</f>
        <v>82408.7</v>
      </c>
      <c r="J94" s="25" t="n">
        <f aca="false">SUMIF($B$7:$B$86,"CAA-1",$J$7:$J$86)</f>
        <v>103010.82</v>
      </c>
      <c r="K94" s="56"/>
      <c r="L94" s="56"/>
      <c r="M94" s="56"/>
      <c r="N94" s="56"/>
      <c r="O94" s="56"/>
      <c r="P94" s="56"/>
      <c r="Q94" s="56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</row>
    <row r="95" customFormat="false" ht="14.25" hidden="false" customHeight="true" outlineLevel="0" collapsed="false">
      <c r="A95" s="58" t="s">
        <v>213</v>
      </c>
      <c r="B95" s="53" t="s">
        <v>57</v>
      </c>
      <c r="C95" s="54" t="n">
        <f aca="false">SUMIFS($E$7:$E$86,$B$7:$B$86,"CAA-2",$D$7:$D$86,"&lt;&gt;VAGO")</f>
        <v>10</v>
      </c>
      <c r="D95" s="54" t="n">
        <f aca="false">SUMIFS($E$7:$E$86,$B$7:$B$86,"CAA-2",$D$7:$D$86,"VAGO")</f>
        <v>0</v>
      </c>
      <c r="E95" s="54" t="n">
        <f aca="false">C95+D95</f>
        <v>10</v>
      </c>
      <c r="F95" s="59"/>
      <c r="G95" s="25" t="n">
        <f aca="false">SUMIF($B$7:$B$86,"CAA-2",$G$7:$G$86)</f>
        <v>0</v>
      </c>
      <c r="H95" s="25" t="n">
        <f aca="false">SUMIF($B$7:$B$86,"CAA-2",$H$7:$H$86)</f>
        <v>6936.75</v>
      </c>
      <c r="I95" s="25" t="n">
        <f aca="false">SUMIF($B$7:$B$86,"CAA-2",$I$7:$I$86)</f>
        <v>30830.1</v>
      </c>
      <c r="J95" s="25" t="n">
        <f aca="false">SUMIF($B$7:$B$86,"CAA-2",$J$7:$J$86)</f>
        <v>37766.85</v>
      </c>
      <c r="K95" s="56"/>
      <c r="L95" s="56"/>
      <c r="M95" s="56"/>
      <c r="N95" s="56"/>
      <c r="O95" s="56"/>
      <c r="P95" s="56"/>
      <c r="Q95" s="56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</row>
    <row r="96" customFormat="false" ht="14.25" hidden="false" customHeight="true" outlineLevel="0" collapsed="false">
      <c r="A96" s="58" t="s">
        <v>214</v>
      </c>
      <c r="B96" s="53" t="s">
        <v>61</v>
      </c>
      <c r="C96" s="54" t="n">
        <f aca="false">SUMIFS($E$7:$E$86,$B$7:$B$86,"CAA-3",$D$7:$D$86,"&lt;&gt;VAGO")</f>
        <v>9</v>
      </c>
      <c r="D96" s="54" t="n">
        <f aca="false">SUMIFS($E$7:$E$86,$B$7:$B$86,"CAA-3",$D$7:$D$86,"VAGO")</f>
        <v>2</v>
      </c>
      <c r="E96" s="54" t="n">
        <f aca="false">C96+D96</f>
        <v>11</v>
      </c>
      <c r="F96" s="57"/>
      <c r="G96" s="25" t="n">
        <f aca="false">SUMIF($B$7:$B$86,"CAA-3",$G$7:$G$86)</f>
        <v>0</v>
      </c>
      <c r="H96" s="25" t="n">
        <f aca="false">SUMIF($B$7:$B$86,"CAA-3",$H$7:$H$86)</f>
        <v>5510.89</v>
      </c>
      <c r="I96" s="25" t="n">
        <f aca="false">SUMIF($B$7:$B$86,"CAA-3",$I$7:$I$86)</f>
        <v>22044.56</v>
      </c>
      <c r="J96" s="25" t="n">
        <f aca="false">SUMIF($B$7:$B$86,"CAA-3",$J$7:$J$86)</f>
        <v>27555.45</v>
      </c>
      <c r="K96" s="56"/>
      <c r="L96" s="56"/>
      <c r="M96" s="56"/>
      <c r="N96" s="56"/>
      <c r="O96" s="56"/>
      <c r="P96" s="56"/>
      <c r="Q96" s="56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</row>
    <row r="97" customFormat="false" ht="14.25" hidden="false" customHeight="true" outlineLevel="0" collapsed="false">
      <c r="A97" s="58" t="s">
        <v>215</v>
      </c>
      <c r="B97" s="53" t="s">
        <v>216</v>
      </c>
      <c r="C97" s="54" t="n">
        <f aca="false">SUMIFS($E$7:$E$86,$B$7:$B$86,"CAA-4",$D$7:$D$86,"&lt;&gt;VAGO")</f>
        <v>0</v>
      </c>
      <c r="D97" s="54" t="n">
        <f aca="false">SUMIFS($E$7:$E$86,$B$7:$B$86,"CAA-4",$D$7:$D$86,"VAGO")</f>
        <v>0</v>
      </c>
      <c r="E97" s="54" t="n">
        <f aca="false">C97+D97</f>
        <v>0</v>
      </c>
      <c r="F97" s="57"/>
      <c r="G97" s="25" t="n">
        <f aca="false">SUMIF($B$7:$B$86,"CAA-4",$G$7:$G$86)</f>
        <v>0</v>
      </c>
      <c r="H97" s="25" t="n">
        <f aca="false">SUMIF($B$7:$B$86,"CAA-4",$H$7:$H$86)</f>
        <v>0</v>
      </c>
      <c r="I97" s="25" t="n">
        <f aca="false">SUMIF($B$7:$B$86,"CAA-4",$I$7:$I$86)</f>
        <v>0</v>
      </c>
      <c r="J97" s="25" t="n">
        <f aca="false">SUMIF($B$7:$B$86,"CAA-4",$J$7:$J$86)</f>
        <v>0</v>
      </c>
      <c r="K97" s="56"/>
      <c r="L97" s="56"/>
      <c r="M97" s="56"/>
      <c r="N97" s="56"/>
      <c r="O97" s="56"/>
      <c r="P97" s="56"/>
      <c r="Q97" s="56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</row>
    <row r="98" customFormat="false" ht="14.25" hidden="false" customHeight="true" outlineLevel="0" collapsed="false">
      <c r="A98" s="58" t="s">
        <v>217</v>
      </c>
      <c r="B98" s="53" t="s">
        <v>65</v>
      </c>
      <c r="C98" s="54" t="n">
        <f aca="false">SUMIFS($E$7:$E$86,$B$7:$B$86,"CAA-5",$D$7:$D$86,"&lt;&gt;VAGO")</f>
        <v>6</v>
      </c>
      <c r="D98" s="54" t="n">
        <f aca="false">SUMIFS($E$7:$E$86,$B$7:$B$86,"CAA-5",$D$7:$D$86,"VAGO")</f>
        <v>5</v>
      </c>
      <c r="E98" s="54" t="n">
        <f aca="false">C98+D98</f>
        <v>11</v>
      </c>
      <c r="F98" s="57"/>
      <c r="G98" s="25" t="n">
        <f aca="false">SUMIF($B$7:$B$86,"CAA-5",$G$7:$G$86)</f>
        <v>0</v>
      </c>
      <c r="H98" s="25" t="n">
        <f aca="false">SUMIF($B$7:$B$86,"CAA-5",$H$7:$H$86)</f>
        <v>2967.36</v>
      </c>
      <c r="I98" s="25" t="n">
        <f aca="false">SUMIF($B$7:$B$86,"CAA-5",$I$7:$I$86)</f>
        <v>11869.66</v>
      </c>
      <c r="J98" s="25" t="n">
        <f aca="false">SUMIF($B$7:$B$86,"CAA-5",$J$7:$J$86)</f>
        <v>14837.02</v>
      </c>
      <c r="K98" s="56"/>
      <c r="L98" s="56"/>
      <c r="M98" s="56"/>
      <c r="N98" s="56"/>
      <c r="O98" s="56"/>
      <c r="P98" s="56"/>
      <c r="Q98" s="56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</row>
    <row r="99" customFormat="false" ht="14.25" hidden="false" customHeight="true" outlineLevel="0" collapsed="false">
      <c r="A99" s="60" t="s">
        <v>218</v>
      </c>
      <c r="B99" s="61"/>
      <c r="C99" s="50" t="n">
        <f aca="false">SUM(C88:C98)</f>
        <v>70</v>
      </c>
      <c r="D99" s="50" t="n">
        <f aca="false">SUM(D88:D98)</f>
        <v>10</v>
      </c>
      <c r="E99" s="50" t="n">
        <f aca="false">SUM(E88:E98)</f>
        <v>80</v>
      </c>
      <c r="F99" s="61"/>
      <c r="G99" s="62" t="n">
        <f aca="false">SUM(G88:G98)</f>
        <v>0</v>
      </c>
      <c r="H99" s="62" t="n">
        <f aca="false">SUM(H88:H98)</f>
        <v>64525.93</v>
      </c>
      <c r="I99" s="62" t="n">
        <f aca="false">SUM(I88:I98)</f>
        <v>295758.28</v>
      </c>
      <c r="J99" s="62" t="n">
        <f aca="false">SUM(J88:J98)</f>
        <v>360284.21</v>
      </c>
      <c r="K99" s="56"/>
      <c r="L99" s="56"/>
      <c r="M99" s="56"/>
      <c r="N99" s="56"/>
      <c r="O99" s="56"/>
      <c r="P99" s="56"/>
      <c r="Q99" s="56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</row>
    <row r="100" customFormat="false" ht="45.75" hidden="false" customHeight="true" outlineLevel="0" collapsed="false">
      <c r="A100" s="56"/>
      <c r="B100" s="56"/>
      <c r="C100" s="56"/>
      <c r="D100" s="56"/>
      <c r="E100" s="56"/>
      <c r="F100" s="56"/>
      <c r="G100" s="56"/>
      <c r="H100" s="26"/>
      <c r="I100" s="26"/>
      <c r="J100" s="63"/>
      <c r="K100" s="56"/>
      <c r="L100" s="56"/>
      <c r="M100" s="56"/>
      <c r="N100" s="56"/>
      <c r="O100" s="56"/>
      <c r="P100" s="56"/>
      <c r="Q100" s="56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</row>
    <row r="101" customFormat="false" ht="15" hidden="false" customHeight="true" outlineLevel="0" collapsed="false">
      <c r="A101" s="11" t="s">
        <v>219</v>
      </c>
      <c r="B101" s="11"/>
      <c r="C101" s="11"/>
      <c r="D101" s="11"/>
      <c r="E101" s="11"/>
      <c r="F101" s="11"/>
      <c r="G101" s="11"/>
      <c r="H101" s="11"/>
      <c r="I101" s="11"/>
      <c r="J101" s="56"/>
      <c r="K101" s="12"/>
      <c r="L101" s="56"/>
      <c r="M101" s="56"/>
      <c r="N101" s="56"/>
      <c r="O101" s="56"/>
      <c r="P101" s="56"/>
      <c r="Q101" s="56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</row>
    <row r="102" customFormat="false" ht="14.25" hidden="false" customHeight="true" outlineLevel="0" collapsed="false">
      <c r="A102" s="11" t="s">
        <v>220</v>
      </c>
      <c r="B102" s="11" t="s">
        <v>221</v>
      </c>
      <c r="C102" s="11" t="s">
        <v>222</v>
      </c>
      <c r="D102" s="11" t="s">
        <v>223</v>
      </c>
      <c r="E102" s="11" t="s">
        <v>224</v>
      </c>
      <c r="F102" s="11" t="s">
        <v>225</v>
      </c>
      <c r="G102" s="11" t="s">
        <v>226</v>
      </c>
      <c r="H102" s="11" t="s">
        <v>227</v>
      </c>
      <c r="I102" s="11" t="s">
        <v>228</v>
      </c>
      <c r="J102" s="64"/>
      <c r="K102" s="12"/>
      <c r="L102" s="64"/>
      <c r="M102" s="64"/>
      <c r="N102" s="64"/>
      <c r="O102" s="64"/>
      <c r="P102" s="64"/>
      <c r="Q102" s="64"/>
      <c r="R102" s="19"/>
      <c r="S102" s="19"/>
      <c r="T102" s="19"/>
      <c r="U102" s="19"/>
      <c r="V102" s="19"/>
      <c r="W102" s="19"/>
      <c r="X102" s="19"/>
      <c r="Y102" s="19"/>
      <c r="Z102" s="19"/>
      <c r="AA102" s="19"/>
      <c r="AB102" s="19"/>
      <c r="AC102" s="19"/>
      <c r="AD102" s="19"/>
    </row>
    <row r="103" customFormat="false" ht="14.25" hidden="false" customHeight="true" outlineLevel="0" collapsed="false">
      <c r="A103" s="65"/>
      <c r="B103" s="37"/>
      <c r="C103" s="21"/>
      <c r="D103" s="21"/>
      <c r="E103" s="53" t="n">
        <v>0</v>
      </c>
      <c r="F103" s="66"/>
      <c r="G103" s="24" t="n">
        <v>0</v>
      </c>
      <c r="H103" s="24" t="n">
        <v>0</v>
      </c>
      <c r="I103" s="25" t="n">
        <f aca="false">SUM(G103:H103)</f>
        <v>0</v>
      </c>
      <c r="J103" s="56"/>
      <c r="K103" s="26"/>
      <c r="L103" s="26"/>
      <c r="M103" s="26"/>
      <c r="N103" s="26"/>
      <c r="O103" s="26"/>
      <c r="P103" s="26"/>
      <c r="Q103" s="26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</row>
    <row r="104" customFormat="false" ht="14.25" hidden="false" customHeight="true" outlineLevel="0" collapsed="false">
      <c r="A104" s="65"/>
      <c r="B104" s="37"/>
      <c r="C104" s="21"/>
      <c r="D104" s="21"/>
      <c r="E104" s="53" t="n">
        <v>0</v>
      </c>
      <c r="F104" s="66"/>
      <c r="G104" s="24" t="n">
        <v>0</v>
      </c>
      <c r="H104" s="24" t="n">
        <v>0</v>
      </c>
      <c r="I104" s="25" t="n">
        <f aca="false">SUM(G104:H104)</f>
        <v>0</v>
      </c>
      <c r="J104" s="56"/>
      <c r="K104" s="26"/>
      <c r="L104" s="26"/>
      <c r="M104" s="26"/>
      <c r="N104" s="26"/>
      <c r="O104" s="26"/>
      <c r="P104" s="26"/>
      <c r="Q104" s="26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</row>
    <row r="105" customFormat="false" ht="14.25" hidden="false" customHeight="true" outlineLevel="0" collapsed="false">
      <c r="A105" s="65"/>
      <c r="B105" s="37"/>
      <c r="C105" s="21"/>
      <c r="D105" s="21"/>
      <c r="E105" s="53" t="n">
        <v>0</v>
      </c>
      <c r="F105" s="65"/>
      <c r="G105" s="24" t="n">
        <v>0</v>
      </c>
      <c r="H105" s="24" t="n">
        <v>0</v>
      </c>
      <c r="I105" s="25" t="n">
        <f aca="false">SUM(G105:H105)</f>
        <v>0</v>
      </c>
      <c r="J105" s="56"/>
      <c r="K105" s="26"/>
      <c r="L105" s="26"/>
      <c r="M105" s="26"/>
      <c r="N105" s="26"/>
      <c r="O105" s="26"/>
      <c r="P105" s="26"/>
      <c r="Q105" s="26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</row>
    <row r="106" customFormat="false" ht="14.25" hidden="false" customHeight="true" outlineLevel="0" collapsed="false">
      <c r="A106" s="65"/>
      <c r="B106" s="37"/>
      <c r="C106" s="21"/>
      <c r="D106" s="21"/>
      <c r="E106" s="53" t="n">
        <v>0</v>
      </c>
      <c r="F106" s="65"/>
      <c r="G106" s="24" t="n">
        <v>0</v>
      </c>
      <c r="H106" s="24" t="n">
        <v>0</v>
      </c>
      <c r="I106" s="25" t="n">
        <f aca="false">SUM(G106:H106)</f>
        <v>0</v>
      </c>
      <c r="J106" s="56"/>
      <c r="K106" s="26"/>
      <c r="L106" s="26"/>
      <c r="M106" s="26"/>
      <c r="N106" s="26"/>
      <c r="O106" s="26"/>
      <c r="P106" s="26"/>
      <c r="Q106" s="26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</row>
    <row r="107" customFormat="false" ht="14.25" hidden="false" customHeight="true" outlineLevel="0" collapsed="false">
      <c r="A107" s="65"/>
      <c r="B107" s="37"/>
      <c r="C107" s="21"/>
      <c r="D107" s="21"/>
      <c r="E107" s="53" t="n">
        <v>0</v>
      </c>
      <c r="F107" s="65"/>
      <c r="G107" s="24" t="n">
        <v>0</v>
      </c>
      <c r="H107" s="24" t="n">
        <v>0</v>
      </c>
      <c r="I107" s="25" t="n">
        <f aca="false">SUM(G107:H107)</f>
        <v>0</v>
      </c>
      <c r="J107" s="56"/>
      <c r="K107" s="26"/>
      <c r="L107" s="26"/>
      <c r="M107" s="26"/>
      <c r="N107" s="26"/>
      <c r="O107" s="26"/>
      <c r="P107" s="26"/>
      <c r="Q107" s="26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</row>
    <row r="108" customFormat="false" ht="14.25" hidden="false" customHeight="true" outlineLevel="0" collapsed="false">
      <c r="A108" s="65"/>
      <c r="B108" s="37"/>
      <c r="C108" s="21"/>
      <c r="D108" s="21"/>
      <c r="E108" s="53" t="n">
        <v>0</v>
      </c>
      <c r="F108" s="65"/>
      <c r="G108" s="24" t="n">
        <v>0</v>
      </c>
      <c r="H108" s="24" t="n">
        <v>0</v>
      </c>
      <c r="I108" s="25" t="n">
        <f aca="false">SUM(G108:H108)</f>
        <v>0</v>
      </c>
      <c r="J108" s="56"/>
      <c r="K108" s="26"/>
      <c r="L108" s="26"/>
      <c r="M108" s="26"/>
      <c r="N108" s="26"/>
      <c r="O108" s="26"/>
      <c r="P108" s="26"/>
      <c r="Q108" s="26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</row>
    <row r="109" customFormat="false" ht="14.25" hidden="false" customHeight="true" outlineLevel="0" collapsed="false">
      <c r="A109" s="65"/>
      <c r="B109" s="37"/>
      <c r="C109" s="21"/>
      <c r="D109" s="21"/>
      <c r="E109" s="53" t="n">
        <v>0</v>
      </c>
      <c r="F109" s="65"/>
      <c r="G109" s="24" t="n">
        <v>0</v>
      </c>
      <c r="H109" s="24" t="n">
        <v>0</v>
      </c>
      <c r="I109" s="25" t="n">
        <f aca="false">SUM(G109:H109)</f>
        <v>0</v>
      </c>
      <c r="J109" s="56"/>
      <c r="K109" s="26"/>
      <c r="L109" s="26"/>
      <c r="M109" s="26"/>
      <c r="N109" s="26"/>
      <c r="O109" s="26"/>
      <c r="P109" s="26"/>
      <c r="Q109" s="26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</row>
    <row r="110" customFormat="false" ht="14.25" hidden="false" customHeight="true" outlineLevel="0" collapsed="false">
      <c r="A110" s="65"/>
      <c r="B110" s="37"/>
      <c r="C110" s="21"/>
      <c r="D110" s="21"/>
      <c r="E110" s="53" t="n">
        <v>0</v>
      </c>
      <c r="F110" s="65"/>
      <c r="G110" s="24" t="n">
        <v>0</v>
      </c>
      <c r="H110" s="24" t="n">
        <v>0</v>
      </c>
      <c r="I110" s="25" t="n">
        <f aca="false">SUM(G110:H110)</f>
        <v>0</v>
      </c>
      <c r="J110" s="56"/>
      <c r="K110" s="26"/>
      <c r="L110" s="26"/>
      <c r="M110" s="26"/>
      <c r="N110" s="26"/>
      <c r="O110" s="26"/>
      <c r="P110" s="26"/>
      <c r="Q110" s="26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</row>
    <row r="111" customFormat="false" ht="14.25" hidden="false" customHeight="true" outlineLevel="0" collapsed="false">
      <c r="A111" s="65"/>
      <c r="B111" s="37"/>
      <c r="C111" s="21"/>
      <c r="D111" s="21"/>
      <c r="E111" s="53" t="n">
        <v>0</v>
      </c>
      <c r="F111" s="65"/>
      <c r="G111" s="24" t="n">
        <v>0</v>
      </c>
      <c r="H111" s="24" t="n">
        <v>0</v>
      </c>
      <c r="I111" s="25" t="n">
        <f aca="false">SUM(G111:H111)</f>
        <v>0</v>
      </c>
      <c r="J111" s="56"/>
      <c r="K111" s="26"/>
      <c r="L111" s="26"/>
      <c r="M111" s="26"/>
      <c r="N111" s="26"/>
      <c r="O111" s="26"/>
      <c r="P111" s="26"/>
      <c r="Q111" s="26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</row>
    <row r="112" customFormat="false" ht="14.25" hidden="false" customHeight="true" outlineLevel="0" collapsed="false">
      <c r="A112" s="65"/>
      <c r="B112" s="37"/>
      <c r="C112" s="21"/>
      <c r="D112" s="21"/>
      <c r="E112" s="53" t="n">
        <v>0</v>
      </c>
      <c r="F112" s="65"/>
      <c r="G112" s="24" t="n">
        <v>0</v>
      </c>
      <c r="H112" s="24" t="n">
        <v>0</v>
      </c>
      <c r="I112" s="25" t="n">
        <f aca="false">SUM(G112:H112)</f>
        <v>0</v>
      </c>
      <c r="J112" s="56"/>
      <c r="K112" s="26"/>
      <c r="L112" s="26"/>
      <c r="M112" s="26"/>
      <c r="N112" s="26"/>
      <c r="O112" s="26"/>
      <c r="P112" s="26"/>
      <c r="Q112" s="26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</row>
    <row r="113" customFormat="false" ht="14.25" hidden="false" customHeight="true" outlineLevel="0" collapsed="false">
      <c r="A113" s="60" t="s">
        <v>229</v>
      </c>
      <c r="B113" s="60" t="s">
        <v>230</v>
      </c>
      <c r="C113" s="50" t="s">
        <v>231</v>
      </c>
      <c r="D113" s="50" t="s">
        <v>232</v>
      </c>
      <c r="E113" s="50" t="s">
        <v>233</v>
      </c>
      <c r="F113" s="67"/>
      <c r="G113" s="50" t="s">
        <v>234</v>
      </c>
      <c r="H113" s="50" t="s">
        <v>235</v>
      </c>
      <c r="I113" s="50" t="s">
        <v>236</v>
      </c>
      <c r="J113" s="56"/>
      <c r="K113" s="12"/>
      <c r="L113" s="12"/>
      <c r="M113" s="12"/>
      <c r="N113" s="12"/>
      <c r="O113" s="12"/>
      <c r="P113" s="12"/>
      <c r="Q113" s="12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</row>
    <row r="114" customFormat="false" ht="14.25" hidden="false" customHeight="true" outlineLevel="0" collapsed="false">
      <c r="A114" s="52" t="s">
        <v>237</v>
      </c>
      <c r="B114" s="68" t="s">
        <v>238</v>
      </c>
      <c r="C114" s="54" t="n">
        <f aca="false">SUMIFS($E$103:$E$112,$B$103:$B$112,"FDA",$D$103:$D$112,"&lt;&gt;VAGO")</f>
        <v>0</v>
      </c>
      <c r="D114" s="54" t="n">
        <f aca="false">SUMIFS($E$103:$E$112,$B$103:$B$112,"FDA",$D$103:$D$112,"VAGO")</f>
        <v>0</v>
      </c>
      <c r="E114" s="54" t="n">
        <f aca="false">C114+D114</f>
        <v>0</v>
      </c>
      <c r="F114" s="55"/>
      <c r="G114" s="25" t="n">
        <f aca="false">SUMIF($B$103:$B$112,"FDA",$G$103:$G$112)</f>
        <v>0</v>
      </c>
      <c r="H114" s="25" t="n">
        <f aca="false">SUMIF($B$103:$B$112,"FDA",$H$103:$H$112)</f>
        <v>0</v>
      </c>
      <c r="I114" s="25" t="n">
        <f aca="false">SUMIF($B$103:$B$112,"FDA",$I$103:$I$112)</f>
        <v>0</v>
      </c>
      <c r="J114" s="26"/>
      <c r="K114" s="12"/>
      <c r="L114" s="26"/>
      <c r="M114" s="26"/>
      <c r="N114" s="26"/>
      <c r="O114" s="26"/>
      <c r="P114" s="26"/>
      <c r="Q114" s="26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</row>
    <row r="115" customFormat="false" ht="14.25" hidden="false" customHeight="true" outlineLevel="0" collapsed="false">
      <c r="A115" s="52" t="s">
        <v>239</v>
      </c>
      <c r="B115" s="68" t="s">
        <v>240</v>
      </c>
      <c r="C115" s="54" t="n">
        <f aca="false">SUMIFS($E$103:$E$112,$B$103:$B$112,"FDA-1",$D$103:$D$112,"&lt;&gt;VAGO")</f>
        <v>0</v>
      </c>
      <c r="D115" s="54" t="n">
        <f aca="false">SUMIFS($E$103:$E$112,$B$103:$B$112,"FDA-1",$D$103:$D$112,"VAGO")</f>
        <v>0</v>
      </c>
      <c r="E115" s="54" t="n">
        <f aca="false">C115+D115</f>
        <v>0</v>
      </c>
      <c r="F115" s="55"/>
      <c r="G115" s="25" t="n">
        <f aca="false">SUMIF($B$103:$B$112,"FDA-1",$G$103:$G$112)</f>
        <v>0</v>
      </c>
      <c r="H115" s="25" t="n">
        <f aca="false">SUMIF($B$103:$B$112,"FDA-1",$H$103:$H$112)</f>
        <v>0</v>
      </c>
      <c r="I115" s="25" t="n">
        <f aca="false">SUMIF($B$103:$B$112,"FDA-1",$I$103:$I$112)</f>
        <v>0</v>
      </c>
      <c r="J115" s="26"/>
      <c r="K115" s="12"/>
      <c r="L115" s="26"/>
      <c r="M115" s="26"/>
      <c r="N115" s="26"/>
      <c r="O115" s="26"/>
      <c r="P115" s="26"/>
      <c r="Q115" s="26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</row>
    <row r="116" customFormat="false" ht="14.25" hidden="false" customHeight="true" outlineLevel="0" collapsed="false">
      <c r="A116" s="52" t="s">
        <v>241</v>
      </c>
      <c r="B116" s="68" t="s">
        <v>242</v>
      </c>
      <c r="C116" s="54" t="n">
        <f aca="false">SUMIFS($E$103:$E$112,$B$103:$B$112,"FDA-2",$D$103:$D$112,"&lt;&gt;VAGO")</f>
        <v>0</v>
      </c>
      <c r="D116" s="54" t="n">
        <f aca="false">SUMIFS($E$103:$E$112,$B$103:$B$112,"FDA-2",$D$103:$D$112,"VAGO")</f>
        <v>0</v>
      </c>
      <c r="E116" s="54" t="n">
        <f aca="false">C116+D116</f>
        <v>0</v>
      </c>
      <c r="F116" s="57"/>
      <c r="G116" s="25" t="n">
        <f aca="false">SUMIF($B$103:$B$112,"FDA-2",$G$103:$G$112)</f>
        <v>0</v>
      </c>
      <c r="H116" s="25" t="n">
        <f aca="false">SUMIF($B$103:$B$112,"FDA-2",$H$103:$H$112)</f>
        <v>0</v>
      </c>
      <c r="I116" s="25" t="n">
        <f aca="false">SUMIF($B$103:$B$112,"FDA-2",$I$103:$I$112)</f>
        <v>0</v>
      </c>
      <c r="J116" s="26"/>
      <c r="K116" s="12"/>
      <c r="L116" s="26"/>
      <c r="M116" s="26"/>
      <c r="N116" s="26"/>
      <c r="O116" s="26"/>
      <c r="P116" s="26"/>
      <c r="Q116" s="26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</row>
    <row r="117" customFormat="false" ht="14.25" hidden="false" customHeight="true" outlineLevel="0" collapsed="false">
      <c r="A117" s="52" t="s">
        <v>243</v>
      </c>
      <c r="B117" s="68" t="s">
        <v>244</v>
      </c>
      <c r="C117" s="54" t="n">
        <f aca="false">SUMIFS($E$103:$E$112,$B$103:$B$112,"FDA-3",$D$103:$D$112,"&lt;&gt;VAGO")</f>
        <v>0</v>
      </c>
      <c r="D117" s="54" t="n">
        <f aca="false">SUMIFS($E$103:$E$112,$B$103:$B$112,"FDA-3",$D$103:$D$112,"VAGO")</f>
        <v>0</v>
      </c>
      <c r="E117" s="54" t="n">
        <f aca="false">C117+D117</f>
        <v>0</v>
      </c>
      <c r="F117" s="59"/>
      <c r="G117" s="25" t="n">
        <f aca="false">SUMIF($B$103:$B$112,"FDA-3",$G$103:$G$112)</f>
        <v>0</v>
      </c>
      <c r="H117" s="25" t="n">
        <f aca="false">SUMIF($B$103:$B$112,"FDA-3",$H$103:$H$112)</f>
        <v>0</v>
      </c>
      <c r="I117" s="25" t="n">
        <f aca="false">SUMIF($B$103:$B$112,"FDA-3",$I$103:$I$112)</f>
        <v>0</v>
      </c>
      <c r="J117" s="26"/>
      <c r="K117" s="12"/>
      <c r="L117" s="26"/>
      <c r="M117" s="26"/>
      <c r="N117" s="26"/>
      <c r="O117" s="26"/>
      <c r="P117" s="26"/>
      <c r="Q117" s="26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</row>
    <row r="118" customFormat="false" ht="14.25" hidden="false" customHeight="true" outlineLevel="0" collapsed="false">
      <c r="A118" s="52" t="s">
        <v>245</v>
      </c>
      <c r="B118" s="68" t="s">
        <v>246</v>
      </c>
      <c r="C118" s="54" t="n">
        <f aca="false">SUMIFS($E$103:$E$112,$B$103:$B$112,"FDA-4",$D$103:$D$112,"&lt;&gt;VAGO")</f>
        <v>0</v>
      </c>
      <c r="D118" s="54" t="n">
        <f aca="false">SUMIFS($E$103:$E$112,$B$103:$B$112,"FDA-4",$D$103:$D$112,"VAGO")</f>
        <v>0</v>
      </c>
      <c r="E118" s="54" t="n">
        <f aca="false">C118+D118</f>
        <v>0</v>
      </c>
      <c r="F118" s="57"/>
      <c r="G118" s="25" t="n">
        <f aca="false">SUMIF($B$103:$B$112,"FDA-4",$G$103:$G$112)</f>
        <v>0</v>
      </c>
      <c r="H118" s="25" t="n">
        <f aca="false">SUMIF($B$103:$B$112,"FDA-4",$H$103:$H$112)</f>
        <v>0</v>
      </c>
      <c r="I118" s="25" t="n">
        <f aca="false">SUMIF($B$103:$B$112,"FDA-4",$I$103:$I$112)</f>
        <v>0</v>
      </c>
      <c r="J118" s="26"/>
      <c r="K118" s="12"/>
      <c r="L118" s="26"/>
      <c r="M118" s="26"/>
      <c r="N118" s="26"/>
      <c r="O118" s="26"/>
      <c r="P118" s="26"/>
      <c r="Q118" s="26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</row>
    <row r="119" customFormat="false" ht="14.25" hidden="false" customHeight="true" outlineLevel="0" collapsed="false">
      <c r="A119" s="60" t="s">
        <v>247</v>
      </c>
      <c r="B119" s="67"/>
      <c r="C119" s="50" t="n">
        <f aca="false">SUM(C115:C118)</f>
        <v>0</v>
      </c>
      <c r="D119" s="50" t="n">
        <f aca="false">SUM(D115:D118)</f>
        <v>0</v>
      </c>
      <c r="E119" s="50" t="n">
        <f aca="false">SUM(E115:E118)</f>
        <v>0</v>
      </c>
      <c r="F119" s="67"/>
      <c r="G119" s="69" t="n">
        <f aca="false">SUM(G114:G118)</f>
        <v>0</v>
      </c>
      <c r="H119" s="69" t="n">
        <f aca="false">SUM(H114:H118)</f>
        <v>0</v>
      </c>
      <c r="I119" s="69" t="n">
        <f aca="false">SUM(I114:I118)</f>
        <v>0</v>
      </c>
      <c r="J119" s="26"/>
      <c r="K119" s="12"/>
      <c r="L119" s="26"/>
      <c r="M119" s="26"/>
      <c r="N119" s="26"/>
      <c r="O119" s="26"/>
      <c r="P119" s="26"/>
      <c r="Q119" s="26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</row>
    <row r="120" customFormat="false" ht="45" hidden="false" customHeight="true" outlineLevel="0" collapsed="false">
      <c r="A120" s="63"/>
      <c r="B120" s="63"/>
      <c r="C120" s="63"/>
      <c r="D120" s="63"/>
      <c r="E120" s="63"/>
      <c r="F120" s="63"/>
      <c r="G120" s="63"/>
      <c r="H120" s="63"/>
      <c r="I120" s="12"/>
      <c r="J120" s="26"/>
      <c r="K120" s="12"/>
      <c r="L120" s="26"/>
      <c r="M120" s="26"/>
      <c r="N120" s="26"/>
      <c r="O120" s="26"/>
      <c r="P120" s="26"/>
      <c r="Q120" s="26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</row>
    <row r="121" customFormat="false" ht="15" hidden="false" customHeight="true" outlineLevel="0" collapsed="false">
      <c r="A121" s="11" t="s">
        <v>248</v>
      </c>
      <c r="B121" s="11"/>
      <c r="C121" s="11"/>
      <c r="D121" s="11"/>
      <c r="E121" s="11"/>
      <c r="F121" s="11"/>
      <c r="G121" s="11"/>
      <c r="H121" s="11"/>
      <c r="I121" s="11"/>
      <c r="J121" s="26"/>
      <c r="K121" s="12"/>
      <c r="L121" s="26"/>
      <c r="M121" s="26"/>
      <c r="N121" s="26"/>
      <c r="O121" s="26"/>
      <c r="P121" s="26"/>
      <c r="Q121" s="26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</row>
    <row r="122" customFormat="false" ht="14.25" hidden="false" customHeight="true" outlineLevel="0" collapsed="false">
      <c r="A122" s="70" t="s">
        <v>249</v>
      </c>
      <c r="B122" s="11" t="s">
        <v>250</v>
      </c>
      <c r="C122" s="11" t="s">
        <v>251</v>
      </c>
      <c r="D122" s="11" t="s">
        <v>252</v>
      </c>
      <c r="E122" s="11" t="s">
        <v>253</v>
      </c>
      <c r="F122" s="11" t="s">
        <v>254</v>
      </c>
      <c r="G122" s="11" t="s">
        <v>255</v>
      </c>
      <c r="H122" s="11" t="s">
        <v>256</v>
      </c>
      <c r="I122" s="11" t="s">
        <v>257</v>
      </c>
      <c r="J122" s="12"/>
      <c r="K122" s="12"/>
      <c r="L122" s="12"/>
      <c r="M122" s="12"/>
      <c r="N122" s="12"/>
      <c r="O122" s="12"/>
      <c r="P122" s="12"/>
      <c r="Q122" s="12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D122" s="19"/>
    </row>
    <row r="123" customFormat="false" ht="14.25" hidden="false" customHeight="true" outlineLevel="0" collapsed="false">
      <c r="A123" s="71"/>
      <c r="B123" s="72"/>
      <c r="C123" s="72"/>
      <c r="D123" s="21"/>
      <c r="E123" s="53" t="n">
        <v>0</v>
      </c>
      <c r="F123" s="71"/>
      <c r="G123" s="24" t="n">
        <v>0</v>
      </c>
      <c r="H123" s="24" t="n">
        <v>0</v>
      </c>
      <c r="I123" s="25" t="n">
        <f aca="false">SUM(G123:H123)</f>
        <v>0</v>
      </c>
      <c r="J123" s="26"/>
      <c r="K123" s="26"/>
      <c r="L123" s="26"/>
      <c r="M123" s="26"/>
      <c r="N123" s="26"/>
      <c r="O123" s="26"/>
      <c r="P123" s="26"/>
      <c r="Q123" s="26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</row>
    <row r="124" customFormat="false" ht="14.25" hidden="false" customHeight="true" outlineLevel="0" collapsed="false">
      <c r="A124" s="65"/>
      <c r="B124" s="72"/>
      <c r="C124" s="21"/>
      <c r="D124" s="21"/>
      <c r="E124" s="53" t="n">
        <v>0</v>
      </c>
      <c r="F124" s="65"/>
      <c r="G124" s="24" t="n">
        <v>0</v>
      </c>
      <c r="H124" s="24" t="n">
        <v>0</v>
      </c>
      <c r="I124" s="25" t="n">
        <f aca="false">SUM(G124:H124)</f>
        <v>0</v>
      </c>
      <c r="J124" s="26"/>
      <c r="K124" s="26"/>
      <c r="L124" s="26"/>
      <c r="M124" s="26"/>
      <c r="N124" s="26"/>
      <c r="O124" s="26"/>
      <c r="P124" s="26"/>
      <c r="Q124" s="26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</row>
    <row r="125" customFormat="false" ht="14.25" hidden="false" customHeight="true" outlineLevel="0" collapsed="false">
      <c r="A125" s="65"/>
      <c r="B125" s="72"/>
      <c r="C125" s="21"/>
      <c r="D125" s="21"/>
      <c r="E125" s="53" t="n">
        <v>0</v>
      </c>
      <c r="F125" s="66"/>
      <c r="G125" s="24" t="n">
        <v>0</v>
      </c>
      <c r="H125" s="24" t="n">
        <v>0</v>
      </c>
      <c r="I125" s="25" t="n">
        <f aca="false">SUM(G125:H125)</f>
        <v>0</v>
      </c>
      <c r="J125" s="26"/>
      <c r="K125" s="26"/>
      <c r="L125" s="26"/>
      <c r="M125" s="26"/>
      <c r="N125" s="26"/>
      <c r="O125" s="26"/>
      <c r="P125" s="26"/>
      <c r="Q125" s="26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</row>
    <row r="126" customFormat="false" ht="14.25" hidden="false" customHeight="true" outlineLevel="0" collapsed="false">
      <c r="A126" s="71"/>
      <c r="B126" s="72"/>
      <c r="C126" s="21"/>
      <c r="D126" s="21"/>
      <c r="E126" s="53" t="n">
        <v>0</v>
      </c>
      <c r="F126" s="65"/>
      <c r="G126" s="24" t="n">
        <v>0</v>
      </c>
      <c r="H126" s="24" t="n">
        <v>0</v>
      </c>
      <c r="I126" s="25" t="n">
        <f aca="false">SUM(G126:H126)</f>
        <v>0</v>
      </c>
      <c r="J126" s="26"/>
      <c r="K126" s="26"/>
      <c r="L126" s="26"/>
      <c r="M126" s="26"/>
      <c r="N126" s="26"/>
      <c r="O126" s="26"/>
      <c r="P126" s="26"/>
      <c r="Q126" s="26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</row>
    <row r="127" customFormat="false" ht="14.25" hidden="false" customHeight="true" outlineLevel="0" collapsed="false">
      <c r="A127" s="71"/>
      <c r="B127" s="72"/>
      <c r="C127" s="72"/>
      <c r="D127" s="21"/>
      <c r="E127" s="53" t="n">
        <v>0</v>
      </c>
      <c r="F127" s="71"/>
      <c r="G127" s="24" t="n">
        <v>0</v>
      </c>
      <c r="H127" s="24" t="n">
        <v>0</v>
      </c>
      <c r="I127" s="25" t="n">
        <f aca="false">SUM(G127:H127)</f>
        <v>0</v>
      </c>
      <c r="J127" s="26"/>
      <c r="K127" s="26"/>
      <c r="L127" s="26"/>
      <c r="M127" s="26"/>
      <c r="N127" s="26"/>
      <c r="O127" s="26"/>
      <c r="P127" s="26"/>
      <c r="Q127" s="26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</row>
    <row r="128" customFormat="false" ht="14.25" hidden="false" customHeight="true" outlineLevel="0" collapsed="false">
      <c r="A128" s="71"/>
      <c r="B128" s="72"/>
      <c r="C128" s="72"/>
      <c r="D128" s="21"/>
      <c r="E128" s="53" t="n">
        <v>0</v>
      </c>
      <c r="F128" s="71"/>
      <c r="G128" s="24" t="n">
        <v>0</v>
      </c>
      <c r="H128" s="24" t="n">
        <v>0</v>
      </c>
      <c r="I128" s="25" t="n">
        <f aca="false">SUM(G128:H128)</f>
        <v>0</v>
      </c>
      <c r="J128" s="26"/>
      <c r="K128" s="26"/>
      <c r="L128" s="26"/>
      <c r="M128" s="26"/>
      <c r="N128" s="26"/>
      <c r="O128" s="26"/>
      <c r="P128" s="26"/>
      <c r="Q128" s="26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</row>
    <row r="129" customFormat="false" ht="14.25" hidden="false" customHeight="true" outlineLevel="0" collapsed="false">
      <c r="A129" s="71"/>
      <c r="B129" s="72"/>
      <c r="C129" s="72"/>
      <c r="D129" s="21"/>
      <c r="E129" s="53" t="n">
        <v>0</v>
      </c>
      <c r="F129" s="71"/>
      <c r="G129" s="24" t="n">
        <v>0</v>
      </c>
      <c r="H129" s="24" t="n">
        <v>0</v>
      </c>
      <c r="I129" s="25" t="n">
        <f aca="false">SUM(G129:H129)</f>
        <v>0</v>
      </c>
      <c r="J129" s="26"/>
      <c r="K129" s="26"/>
      <c r="L129" s="26"/>
      <c r="M129" s="26"/>
      <c r="N129" s="26"/>
      <c r="O129" s="26"/>
      <c r="P129" s="26"/>
      <c r="Q129" s="26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</row>
    <row r="130" customFormat="false" ht="14.25" hidden="false" customHeight="true" outlineLevel="0" collapsed="false">
      <c r="A130" s="71"/>
      <c r="B130" s="72"/>
      <c r="C130" s="72"/>
      <c r="D130" s="21"/>
      <c r="E130" s="53" t="n">
        <v>0</v>
      </c>
      <c r="F130" s="71"/>
      <c r="G130" s="24" t="n">
        <v>0</v>
      </c>
      <c r="H130" s="24" t="n">
        <v>0</v>
      </c>
      <c r="I130" s="25" t="n">
        <f aca="false">SUM(G130:H130)</f>
        <v>0</v>
      </c>
      <c r="J130" s="26"/>
      <c r="K130" s="26"/>
      <c r="L130" s="26"/>
      <c r="M130" s="26"/>
      <c r="N130" s="26"/>
      <c r="O130" s="26"/>
      <c r="P130" s="26"/>
      <c r="Q130" s="26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</row>
    <row r="131" customFormat="false" ht="14.25" hidden="false" customHeight="true" outlineLevel="0" collapsed="false">
      <c r="A131" s="71"/>
      <c r="B131" s="72"/>
      <c r="C131" s="72"/>
      <c r="D131" s="21"/>
      <c r="E131" s="53" t="n">
        <v>0</v>
      </c>
      <c r="F131" s="71"/>
      <c r="G131" s="24" t="n">
        <v>0</v>
      </c>
      <c r="H131" s="24" t="n">
        <v>0</v>
      </c>
      <c r="I131" s="25" t="n">
        <f aca="false">SUM(G131:H131)</f>
        <v>0</v>
      </c>
      <c r="J131" s="26"/>
      <c r="K131" s="26"/>
      <c r="L131" s="26"/>
      <c r="M131" s="26"/>
      <c r="N131" s="26"/>
      <c r="O131" s="26"/>
      <c r="P131" s="26"/>
      <c r="Q131" s="26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</row>
    <row r="132" customFormat="false" ht="14.25" hidden="false" customHeight="true" outlineLevel="0" collapsed="false">
      <c r="A132" s="71"/>
      <c r="B132" s="72"/>
      <c r="C132" s="72"/>
      <c r="D132" s="21"/>
      <c r="E132" s="53" t="n">
        <v>0</v>
      </c>
      <c r="F132" s="71"/>
      <c r="G132" s="24" t="n">
        <v>0</v>
      </c>
      <c r="H132" s="24" t="n">
        <v>0</v>
      </c>
      <c r="I132" s="25" t="n">
        <f aca="false">SUM(G132:H132)</f>
        <v>0</v>
      </c>
      <c r="J132" s="26"/>
      <c r="K132" s="26"/>
      <c r="L132" s="26"/>
      <c r="M132" s="26"/>
      <c r="N132" s="26"/>
      <c r="O132" s="26"/>
      <c r="P132" s="26"/>
      <c r="Q132" s="26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</row>
    <row r="133" customFormat="false" ht="14.25" hidden="false" customHeight="true" outlineLevel="0" collapsed="false">
      <c r="A133" s="60" t="s">
        <v>258</v>
      </c>
      <c r="B133" s="60" t="s">
        <v>259</v>
      </c>
      <c r="C133" s="50" t="s">
        <v>260</v>
      </c>
      <c r="D133" s="50" t="s">
        <v>261</v>
      </c>
      <c r="E133" s="50" t="s">
        <v>262</v>
      </c>
      <c r="F133" s="67"/>
      <c r="G133" s="50" t="s">
        <v>263</v>
      </c>
      <c r="H133" s="50" t="s">
        <v>264</v>
      </c>
      <c r="I133" s="50" t="s">
        <v>265</v>
      </c>
      <c r="J133" s="26"/>
      <c r="K133" s="26"/>
      <c r="L133" s="26"/>
      <c r="M133" s="26"/>
      <c r="N133" s="26"/>
      <c r="O133" s="26"/>
      <c r="P133" s="26"/>
      <c r="Q133" s="26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</row>
    <row r="134" customFormat="false" ht="14.25" hidden="false" customHeight="true" outlineLevel="0" collapsed="false">
      <c r="A134" s="52" t="s">
        <v>266</v>
      </c>
      <c r="B134" s="68" t="s">
        <v>267</v>
      </c>
      <c r="C134" s="54" t="n">
        <f aca="false">SUMIFS($E$123:$E$132,$B$123:$B$132,"FGS-1",$D$123:$D$132,"&lt;&gt;VAGO")</f>
        <v>0</v>
      </c>
      <c r="D134" s="54" t="n">
        <f aca="false">SUMIFS($E$123:$E$132,$B$123:$B$132,"FGS-1",$D$123:$D$132,"VAGO")</f>
        <v>0</v>
      </c>
      <c r="E134" s="54" t="n">
        <f aca="false">C134+D134</f>
        <v>0</v>
      </c>
      <c r="F134" s="55"/>
      <c r="G134" s="25" t="n">
        <f aca="false">SUMIF($B$123:$B$132,"FGS-1",$G$123:$G$132)</f>
        <v>0</v>
      </c>
      <c r="H134" s="25" t="n">
        <f aca="false">SUMIF($B$123:$B$132,"FGS-1",$G$123:$G$132)</f>
        <v>0</v>
      </c>
      <c r="I134" s="25" t="n">
        <f aca="false">SUMIF($B$123:$B$132,"FGS-1",$G$123:$G$132)</f>
        <v>0</v>
      </c>
      <c r="J134" s="26"/>
      <c r="K134" s="26"/>
      <c r="L134" s="26"/>
      <c r="M134" s="26"/>
      <c r="N134" s="26"/>
      <c r="O134" s="26"/>
      <c r="P134" s="26"/>
      <c r="Q134" s="26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  <c r="AD134" s="19"/>
    </row>
    <row r="135" customFormat="false" ht="14.25" hidden="false" customHeight="true" outlineLevel="0" collapsed="false">
      <c r="A135" s="52" t="s">
        <v>268</v>
      </c>
      <c r="B135" s="68" t="s">
        <v>269</v>
      </c>
      <c r="C135" s="54" t="n">
        <f aca="false">SUMIFS($E$123:$E$132,$B$123:$B$132,"FGS-2",$D$123:$D$132,"&lt;&gt;VAGO")</f>
        <v>0</v>
      </c>
      <c r="D135" s="54" t="n">
        <f aca="false">SUMIFS($E$123:$E$132,$B$123:$B$132,"FGS-2",$D$123:$D$132,"VAGO")</f>
        <v>0</v>
      </c>
      <c r="E135" s="54" t="n">
        <f aca="false">C135+D135</f>
        <v>0</v>
      </c>
      <c r="F135" s="57"/>
      <c r="G135" s="25" t="n">
        <f aca="false">SUMIF($B$123:$B$132,"FGS-2",$G$123:$G$132)</f>
        <v>0</v>
      </c>
      <c r="H135" s="25" t="n">
        <f aca="false">SUMIF($B$123:$B$132,"FGS-2",$G$123:$G$132)</f>
        <v>0</v>
      </c>
      <c r="I135" s="25" t="n">
        <f aca="false">SUMIF($B$123:$B$132,"FGS-2",$G$123:$G$132)</f>
        <v>0</v>
      </c>
      <c r="J135" s="26"/>
      <c r="K135" s="26"/>
      <c r="L135" s="26"/>
      <c r="M135" s="26"/>
      <c r="N135" s="26"/>
      <c r="O135" s="26"/>
      <c r="P135" s="26"/>
      <c r="Q135" s="26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</row>
    <row r="136" customFormat="false" ht="14.25" hidden="false" customHeight="true" outlineLevel="0" collapsed="false">
      <c r="A136" s="52" t="s">
        <v>270</v>
      </c>
      <c r="B136" s="68" t="s">
        <v>271</v>
      </c>
      <c r="C136" s="54" t="n">
        <f aca="false">SUMIFS($E$123:$E$132,$B$123:$B$132,"FGS-3",$D$123:$D$132,"&lt;&gt;VAGO")</f>
        <v>0</v>
      </c>
      <c r="D136" s="54" t="n">
        <f aca="false">SUMIFS($E$123:$E$132,$B$123:$B$132,"FGS-3",$D$123:$D$132,"VAGO")</f>
        <v>0</v>
      </c>
      <c r="E136" s="54" t="n">
        <f aca="false">C136+D136</f>
        <v>0</v>
      </c>
      <c r="F136" s="57"/>
      <c r="G136" s="25" t="n">
        <f aca="false">SUMIF($B$123:$B$132,"FGS-3",$G$123:$G$132)</f>
        <v>0</v>
      </c>
      <c r="H136" s="25" t="n">
        <f aca="false">SUMIF($B$123:$B$132,"FGS-3",$G$123:$G$132)</f>
        <v>0</v>
      </c>
      <c r="I136" s="25" t="n">
        <f aca="false">SUMIF($B$123:$B$132,"FGS-3",$G$123:$G$132)</f>
        <v>0</v>
      </c>
      <c r="J136" s="26"/>
      <c r="K136" s="26"/>
      <c r="L136" s="26"/>
      <c r="M136" s="26"/>
      <c r="N136" s="26"/>
      <c r="O136" s="26"/>
      <c r="P136" s="26"/>
      <c r="Q136" s="26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</row>
    <row r="137" customFormat="false" ht="14.25" hidden="false" customHeight="true" outlineLevel="0" collapsed="false">
      <c r="A137" s="58" t="s">
        <v>272</v>
      </c>
      <c r="B137" s="73" t="s">
        <v>273</v>
      </c>
      <c r="C137" s="54" t="n">
        <f aca="false">SUMIFS($E$123:$E$132,$B$123:$B$132,"FGA-1",$D$123:$D$132,"&lt;&gt;VAGO")</f>
        <v>0</v>
      </c>
      <c r="D137" s="54" t="n">
        <f aca="false">SUMIFS($E$123:$E$132,$B$123:$B$132,"FGA-1",$D$123:$D$132,"VAGO")</f>
        <v>0</v>
      </c>
      <c r="E137" s="54" t="n">
        <f aca="false">C137+D137</f>
        <v>0</v>
      </c>
      <c r="F137" s="59"/>
      <c r="G137" s="25" t="n">
        <f aca="false">SUMIF($B$123:$B$132,"FGA-1",$G$123:$G$132)</f>
        <v>0</v>
      </c>
      <c r="H137" s="25" t="n">
        <f aca="false">SUMIF($B$123:$B$132,"FGA-1",$G$123:$G$132)</f>
        <v>0</v>
      </c>
      <c r="I137" s="25" t="n">
        <f aca="false">SUMIF($B$123:$B$132,"FGA-1",$G$123:$G$132)</f>
        <v>0</v>
      </c>
      <c r="J137" s="26"/>
      <c r="K137" s="26"/>
      <c r="L137" s="26"/>
      <c r="M137" s="26"/>
      <c r="N137" s="26"/>
      <c r="O137" s="26"/>
      <c r="P137" s="26"/>
      <c r="Q137" s="26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19"/>
    </row>
    <row r="138" customFormat="false" ht="14.25" hidden="false" customHeight="true" outlineLevel="0" collapsed="false">
      <c r="A138" s="52" t="s">
        <v>274</v>
      </c>
      <c r="B138" s="68" t="s">
        <v>275</v>
      </c>
      <c r="C138" s="54" t="n">
        <f aca="false">SUMIFS($E$123:$E$132,$B$123:$B$132,"FGA-2",$D$123:$D$132,"&lt;&gt;VAGO")</f>
        <v>0</v>
      </c>
      <c r="D138" s="54" t="n">
        <f aca="false">SUMIFS($E$123:$E$132,$B$123:$B$132,"FGA-2",$D$123:$D$132,"VAGO")</f>
        <v>0</v>
      </c>
      <c r="E138" s="54" t="n">
        <f aca="false">C138+D138</f>
        <v>0</v>
      </c>
      <c r="F138" s="59"/>
      <c r="G138" s="25" t="n">
        <f aca="false">SUMIF($B$123:$B$132,"FGA-2",$G$123:$G$132)</f>
        <v>0</v>
      </c>
      <c r="H138" s="25" t="n">
        <f aca="false">SUMIF($B$123:$B$132,"FGA-2",$G$123:$G$132)</f>
        <v>0</v>
      </c>
      <c r="I138" s="25" t="n">
        <f aca="false">SUMIF($B$123:$B$132,"FGA-2",$G$123:$G$132)</f>
        <v>0</v>
      </c>
      <c r="J138" s="26"/>
      <c r="K138" s="26"/>
      <c r="L138" s="26"/>
      <c r="M138" s="26"/>
      <c r="N138" s="26"/>
      <c r="O138" s="26"/>
      <c r="P138" s="26"/>
      <c r="Q138" s="26"/>
      <c r="R138" s="19"/>
      <c r="S138" s="19"/>
      <c r="T138" s="19"/>
      <c r="U138" s="19"/>
      <c r="V138" s="19"/>
      <c r="W138" s="19"/>
      <c r="X138" s="19"/>
      <c r="Y138" s="19"/>
      <c r="Z138" s="19"/>
      <c r="AA138" s="19"/>
      <c r="AB138" s="19"/>
      <c r="AC138" s="19"/>
      <c r="AD138" s="19"/>
    </row>
    <row r="139" customFormat="false" ht="14.25" hidden="false" customHeight="true" outlineLevel="0" collapsed="false">
      <c r="A139" s="52" t="s">
        <v>276</v>
      </c>
      <c r="B139" s="68" t="s">
        <v>277</v>
      </c>
      <c r="C139" s="54" t="n">
        <f aca="false">SUMIFS($E$123:$E$132,$B$123:$B$132,"FGA-3",$D$123:$D$132,"&lt;&gt;VAGO")</f>
        <v>0</v>
      </c>
      <c r="D139" s="54" t="n">
        <f aca="false">SUMIFS($E$123:$E$132,$B$123:$B$132,"FGA-3",$D$123:$D$132,"VAGO")</f>
        <v>0</v>
      </c>
      <c r="E139" s="54" t="n">
        <f aca="false">C139+D139</f>
        <v>0</v>
      </c>
      <c r="F139" s="57"/>
      <c r="G139" s="25" t="n">
        <f aca="false">SUMIF($B$123:$B$132,"FGA-3",$G$123:$G$132)</f>
        <v>0</v>
      </c>
      <c r="H139" s="25" t="n">
        <f aca="false">SUMIF($B$123:$B$132,"FGA-3",$G$123:$G$132)</f>
        <v>0</v>
      </c>
      <c r="I139" s="25" t="n">
        <f aca="false">SUMIF($B$123:$B$132,"FGA-3",$G$123:$G$132)</f>
        <v>0</v>
      </c>
      <c r="J139" s="26"/>
      <c r="K139" s="26"/>
      <c r="L139" s="26"/>
      <c r="M139" s="26"/>
      <c r="N139" s="26"/>
      <c r="O139" s="26"/>
      <c r="P139" s="26"/>
      <c r="Q139" s="26"/>
      <c r="R139" s="28"/>
      <c r="S139" s="28"/>
      <c r="T139" s="28"/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</row>
    <row r="140" customFormat="false" ht="14.25" hidden="false" customHeight="true" outlineLevel="0" collapsed="false">
      <c r="A140" s="60" t="s">
        <v>278</v>
      </c>
      <c r="B140" s="67"/>
      <c r="C140" s="50" t="n">
        <f aca="false">SUM(C134:C139)</f>
        <v>0</v>
      </c>
      <c r="D140" s="50" t="n">
        <f aca="false">SUM(D134:D139)</f>
        <v>0</v>
      </c>
      <c r="E140" s="50" t="n">
        <f aca="false">SUM(E134:E139)</f>
        <v>0</v>
      </c>
      <c r="F140" s="67"/>
      <c r="G140" s="69" t="n">
        <f aca="false">SUM(G134:G139)</f>
        <v>0</v>
      </c>
      <c r="H140" s="69" t="n">
        <f aca="false">SUM(H134:H139)</f>
        <v>0</v>
      </c>
      <c r="I140" s="69" t="n">
        <f aca="false">SUM(I134:I139)</f>
        <v>0</v>
      </c>
      <c r="J140" s="26"/>
      <c r="K140" s="26"/>
      <c r="L140" s="26"/>
      <c r="M140" s="26"/>
      <c r="N140" s="26"/>
      <c r="O140" s="26"/>
      <c r="P140" s="26"/>
      <c r="Q140" s="26"/>
      <c r="R140" s="28"/>
      <c r="S140" s="28"/>
      <c r="T140" s="28"/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</row>
    <row r="141" customFormat="false" ht="33" hidden="false" customHeight="true" outlineLevel="0" collapsed="false">
      <c r="A141" s="56"/>
      <c r="B141" s="56"/>
      <c r="C141" s="56"/>
      <c r="D141" s="56"/>
      <c r="E141" s="56"/>
      <c r="F141" s="56"/>
      <c r="G141" s="56"/>
      <c r="H141" s="56"/>
      <c r="I141" s="64"/>
      <c r="J141" s="64"/>
      <c r="K141" s="12"/>
      <c r="L141" s="64"/>
      <c r="M141" s="64"/>
      <c r="N141" s="64"/>
      <c r="O141" s="64"/>
      <c r="P141" s="64"/>
      <c r="Q141" s="64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</row>
    <row r="142" customFormat="false" ht="14.25" hidden="false" customHeight="true" outlineLevel="0" collapsed="false">
      <c r="A142" s="60"/>
      <c r="B142" s="60"/>
      <c r="C142" s="50" t="s">
        <v>279</v>
      </c>
      <c r="D142" s="50" t="s">
        <v>280</v>
      </c>
      <c r="E142" s="50" t="s">
        <v>281</v>
      </c>
      <c r="F142" s="61"/>
      <c r="G142" s="50" t="s">
        <v>282</v>
      </c>
      <c r="H142" s="50" t="s">
        <v>283</v>
      </c>
      <c r="I142" s="50" t="s">
        <v>284</v>
      </c>
      <c r="J142" s="64"/>
      <c r="K142" s="12"/>
      <c r="L142" s="64"/>
      <c r="M142" s="64"/>
      <c r="N142" s="64"/>
      <c r="O142" s="64"/>
      <c r="P142" s="64"/>
      <c r="Q142" s="64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</row>
    <row r="143" customFormat="false" ht="14.25" hidden="false" customHeight="true" outlineLevel="0" collapsed="false">
      <c r="A143" s="60" t="s">
        <v>285</v>
      </c>
      <c r="B143" s="61"/>
      <c r="C143" s="50" t="n">
        <f aca="false">SUM(C99+C119+C140)</f>
        <v>70</v>
      </c>
      <c r="D143" s="50" t="n">
        <f aca="false">SUM(D99+D119+D140)</f>
        <v>10</v>
      </c>
      <c r="E143" s="50" t="n">
        <f aca="false">SUM(E99+E119+E140)</f>
        <v>80</v>
      </c>
      <c r="F143" s="61"/>
      <c r="G143" s="69" t="n">
        <f aca="false">SUM(H99+G119+G140)</f>
        <v>64525.93</v>
      </c>
      <c r="H143" s="69" t="n">
        <f aca="false">SUM(I99+H119+H140)</f>
        <v>295758.28</v>
      </c>
      <c r="I143" s="69" t="n">
        <f aca="false">SUM(J99+I119+I140)</f>
        <v>360284.21</v>
      </c>
      <c r="J143" s="64"/>
      <c r="K143" s="12"/>
      <c r="L143" s="64"/>
      <c r="M143" s="64"/>
      <c r="N143" s="64"/>
      <c r="O143" s="64"/>
      <c r="P143" s="64"/>
      <c r="Q143" s="64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  <c r="AD143" s="19"/>
    </row>
    <row r="144" customFormat="false" ht="30" hidden="false" customHeight="true" outlineLevel="0" collapsed="false">
      <c r="A144" s="56"/>
      <c r="B144" s="56"/>
      <c r="C144" s="56"/>
      <c r="D144" s="56"/>
      <c r="E144" s="56"/>
      <c r="F144" s="56"/>
      <c r="G144" s="56"/>
      <c r="H144" s="56"/>
      <c r="I144" s="64"/>
      <c r="J144" s="64"/>
      <c r="K144" s="12"/>
      <c r="L144" s="64"/>
      <c r="M144" s="64"/>
      <c r="N144" s="64"/>
      <c r="O144" s="64"/>
      <c r="P144" s="64"/>
      <c r="Q144" s="64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</row>
    <row r="145" customFormat="false" ht="15" hidden="false" customHeight="true" outlineLevel="0" collapsed="false">
      <c r="A145" s="74" t="s">
        <v>286</v>
      </c>
      <c r="B145" s="74"/>
      <c r="C145" s="74"/>
      <c r="D145" s="74"/>
      <c r="E145" s="74"/>
      <c r="F145" s="74"/>
      <c r="G145" s="26"/>
      <c r="H145" s="56"/>
      <c r="I145" s="56"/>
      <c r="J145" s="56"/>
      <c r="K145" s="26"/>
      <c r="L145" s="56"/>
      <c r="M145" s="64"/>
      <c r="N145" s="64"/>
      <c r="O145" s="64"/>
      <c r="P145" s="64"/>
      <c r="Q145" s="64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</row>
    <row r="146" customFormat="false" ht="15" hidden="false" customHeight="true" outlineLevel="0" collapsed="false">
      <c r="A146" s="75" t="s">
        <v>287</v>
      </c>
      <c r="B146" s="75"/>
      <c r="C146" s="75"/>
      <c r="D146" s="75"/>
      <c r="E146" s="75"/>
      <c r="F146" s="75"/>
      <c r="G146" s="26"/>
      <c r="H146" s="56"/>
      <c r="I146" s="56"/>
      <c r="J146" s="56"/>
      <c r="K146" s="56"/>
      <c r="L146" s="56"/>
      <c r="M146" s="64"/>
      <c r="N146" s="64"/>
      <c r="O146" s="64"/>
      <c r="P146" s="64"/>
      <c r="Q146" s="64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  <c r="AC146" s="19"/>
      <c r="AD146" s="19"/>
    </row>
    <row r="147" customFormat="false" ht="15" hidden="false" customHeight="true" outlineLevel="0" collapsed="false">
      <c r="A147" s="75" t="s">
        <v>288</v>
      </c>
      <c r="B147" s="75"/>
      <c r="C147" s="75"/>
      <c r="D147" s="75"/>
      <c r="E147" s="75"/>
      <c r="F147" s="75"/>
      <c r="G147" s="26"/>
      <c r="H147" s="56"/>
      <c r="I147" s="56"/>
      <c r="J147" s="56"/>
      <c r="K147" s="56"/>
      <c r="L147" s="56"/>
      <c r="M147" s="64"/>
      <c r="N147" s="64"/>
      <c r="O147" s="64"/>
      <c r="P147" s="64"/>
      <c r="Q147" s="64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  <c r="AD147" s="19"/>
    </row>
    <row r="148" customFormat="false" ht="15" hidden="false" customHeight="true" outlineLevel="0" collapsed="false">
      <c r="A148" s="65" t="s">
        <v>289</v>
      </c>
      <c r="B148" s="65"/>
      <c r="C148" s="65"/>
      <c r="D148" s="65"/>
      <c r="E148" s="65"/>
      <c r="F148" s="65"/>
      <c r="G148" s="26"/>
      <c r="H148" s="56"/>
      <c r="I148" s="56"/>
      <c r="J148" s="56"/>
      <c r="K148" s="56"/>
      <c r="L148" s="56"/>
      <c r="M148" s="64"/>
      <c r="N148" s="64"/>
      <c r="O148" s="64"/>
      <c r="P148" s="64"/>
      <c r="Q148" s="64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  <c r="AD148" s="19"/>
    </row>
    <row r="149" customFormat="false" ht="15" hidden="false" customHeight="true" outlineLevel="0" collapsed="false">
      <c r="A149" s="65" t="s">
        <v>290</v>
      </c>
      <c r="B149" s="65"/>
      <c r="C149" s="65"/>
      <c r="D149" s="65"/>
      <c r="E149" s="65"/>
      <c r="F149" s="65"/>
      <c r="G149" s="26"/>
      <c r="H149" s="56"/>
      <c r="I149" s="56"/>
      <c r="J149" s="56"/>
      <c r="K149" s="56"/>
      <c r="L149" s="56"/>
      <c r="M149" s="64"/>
      <c r="N149" s="64"/>
      <c r="O149" s="64"/>
      <c r="P149" s="64"/>
      <c r="Q149" s="64"/>
      <c r="R149" s="19"/>
      <c r="S149" s="19"/>
      <c r="T149" s="19"/>
      <c r="U149" s="19"/>
      <c r="V149" s="19"/>
      <c r="W149" s="19"/>
      <c r="X149" s="19"/>
      <c r="Y149" s="19"/>
      <c r="Z149" s="19"/>
      <c r="AA149" s="19"/>
      <c r="AB149" s="19"/>
      <c r="AC149" s="19"/>
      <c r="AD149" s="19"/>
    </row>
    <row r="150" customFormat="false" ht="15" hidden="false" customHeight="true" outlineLevel="0" collapsed="false">
      <c r="A150" s="65" t="s">
        <v>291</v>
      </c>
      <c r="B150" s="65"/>
      <c r="C150" s="65"/>
      <c r="D150" s="65"/>
      <c r="E150" s="65"/>
      <c r="F150" s="65"/>
      <c r="G150" s="26"/>
      <c r="H150" s="56"/>
      <c r="I150" s="56"/>
      <c r="J150" s="56"/>
      <c r="K150" s="56"/>
      <c r="L150" s="56"/>
      <c r="M150" s="64"/>
      <c r="N150" s="64"/>
      <c r="O150" s="64"/>
      <c r="P150" s="64"/>
      <c r="Q150" s="64"/>
      <c r="R150" s="19"/>
      <c r="S150" s="19"/>
      <c r="T150" s="19"/>
      <c r="U150" s="19"/>
      <c r="V150" s="19"/>
      <c r="W150" s="19"/>
      <c r="X150" s="19"/>
      <c r="Y150" s="19"/>
      <c r="Z150" s="19"/>
      <c r="AA150" s="19"/>
      <c r="AB150" s="19"/>
      <c r="AC150" s="19"/>
      <c r="AD150" s="19"/>
    </row>
    <row r="151" customFormat="false" ht="14.25" hidden="false" customHeight="true" outlineLevel="0" collapsed="false">
      <c r="A151" s="65"/>
      <c r="B151" s="65"/>
      <c r="C151" s="65"/>
      <c r="D151" s="65"/>
      <c r="E151" s="65"/>
      <c r="F151" s="65"/>
      <c r="G151" s="26"/>
      <c r="H151" s="56"/>
      <c r="I151" s="56"/>
      <c r="J151" s="56"/>
      <c r="K151" s="56"/>
      <c r="L151" s="56"/>
      <c r="M151" s="64"/>
      <c r="N151" s="64"/>
      <c r="O151" s="64"/>
      <c r="P151" s="64"/>
      <c r="Q151" s="64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</row>
    <row r="152" customFormat="false" ht="14.25" hidden="false" customHeight="true" outlineLevel="0" collapsed="false">
      <c r="A152" s="65"/>
      <c r="B152" s="65"/>
      <c r="C152" s="65"/>
      <c r="D152" s="65"/>
      <c r="E152" s="65"/>
      <c r="F152" s="65"/>
      <c r="G152" s="26"/>
      <c r="H152" s="56"/>
      <c r="I152" s="56"/>
      <c r="J152" s="56"/>
      <c r="K152" s="56"/>
      <c r="L152" s="56"/>
      <c r="M152" s="64"/>
      <c r="N152" s="64"/>
      <c r="O152" s="64"/>
      <c r="P152" s="64"/>
      <c r="Q152" s="64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</row>
    <row r="153" customFormat="false" ht="14.25" hidden="false" customHeight="true" outlineLevel="0" collapsed="false">
      <c r="A153" s="76"/>
      <c r="B153" s="76"/>
      <c r="C153" s="76"/>
      <c r="D153" s="76"/>
      <c r="E153" s="76"/>
      <c r="F153" s="76"/>
      <c r="G153" s="26"/>
      <c r="H153" s="56"/>
      <c r="I153" s="56"/>
      <c r="J153" s="56"/>
      <c r="K153" s="56"/>
      <c r="L153" s="56"/>
      <c r="M153" s="64"/>
      <c r="N153" s="64"/>
      <c r="O153" s="64"/>
      <c r="P153" s="64"/>
      <c r="Q153" s="64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</row>
    <row r="154" customFormat="false" ht="14.25" hidden="false" customHeight="true" outlineLevel="0" collapsed="false">
      <c r="A154" s="76"/>
      <c r="B154" s="76"/>
      <c r="C154" s="76"/>
      <c r="D154" s="76"/>
      <c r="E154" s="76"/>
      <c r="F154" s="76"/>
      <c r="G154" s="26"/>
      <c r="H154" s="56"/>
      <c r="I154" s="56"/>
      <c r="J154" s="56"/>
      <c r="K154" s="56"/>
      <c r="L154" s="56"/>
      <c r="M154" s="64"/>
      <c r="N154" s="64"/>
      <c r="O154" s="64"/>
      <c r="P154" s="64"/>
      <c r="Q154" s="64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  <c r="AD154" s="19"/>
    </row>
    <row r="155" customFormat="false" ht="14.25" hidden="false" customHeight="true" outlineLevel="0" collapsed="false">
      <c r="A155" s="76"/>
      <c r="B155" s="76"/>
      <c r="C155" s="76"/>
      <c r="D155" s="76"/>
      <c r="E155" s="76"/>
      <c r="F155" s="76"/>
      <c r="G155" s="26"/>
      <c r="H155" s="56"/>
      <c r="I155" s="56"/>
      <c r="J155" s="56"/>
      <c r="K155" s="56"/>
      <c r="L155" s="56"/>
      <c r="M155" s="64"/>
      <c r="N155" s="64"/>
      <c r="O155" s="64"/>
      <c r="P155" s="64"/>
      <c r="Q155" s="64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</row>
    <row r="156" customFormat="false" ht="14.25" hidden="false" customHeight="true" outlineLevel="0" collapsed="false">
      <c r="A156" s="76"/>
      <c r="B156" s="76"/>
      <c r="C156" s="76"/>
      <c r="D156" s="76"/>
      <c r="E156" s="76"/>
      <c r="F156" s="76"/>
      <c r="G156" s="26"/>
      <c r="H156" s="56"/>
      <c r="I156" s="56"/>
      <c r="J156" s="56"/>
      <c r="K156" s="56"/>
      <c r="L156" s="56"/>
      <c r="M156" s="64"/>
      <c r="N156" s="64"/>
      <c r="O156" s="64"/>
      <c r="P156" s="64"/>
      <c r="Q156" s="64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19"/>
    </row>
    <row r="157" customFormat="false" ht="14.25" hidden="false" customHeight="true" outlineLevel="0" collapsed="false">
      <c r="A157" s="76"/>
      <c r="B157" s="76"/>
      <c r="C157" s="76"/>
      <c r="D157" s="76"/>
      <c r="E157" s="76"/>
      <c r="F157" s="76"/>
      <c r="G157" s="26"/>
      <c r="H157" s="56"/>
      <c r="I157" s="56"/>
      <c r="J157" s="56"/>
      <c r="K157" s="56"/>
      <c r="L157" s="56"/>
      <c r="M157" s="64"/>
      <c r="N157" s="64"/>
      <c r="O157" s="64"/>
      <c r="P157" s="64"/>
      <c r="Q157" s="64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</row>
    <row r="158" customFormat="false" ht="32.25" hidden="false" customHeight="true" outlineLevel="0" collapsed="false">
      <c r="A158" s="77"/>
      <c r="B158" s="77"/>
      <c r="C158" s="77"/>
      <c r="D158" s="77"/>
      <c r="E158" s="77"/>
      <c r="F158" s="77"/>
      <c r="G158" s="26"/>
      <c r="H158" s="56"/>
      <c r="I158" s="56"/>
      <c r="J158" s="56"/>
      <c r="K158" s="56"/>
      <c r="L158" s="56"/>
      <c r="M158" s="64"/>
      <c r="N158" s="64"/>
      <c r="O158" s="64"/>
      <c r="P158" s="64"/>
      <c r="Q158" s="64"/>
      <c r="R158" s="19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  <c r="AC158" s="19"/>
      <c r="AD158" s="19"/>
    </row>
    <row r="159" customFormat="false" ht="15" hidden="false" customHeight="true" outlineLevel="0" collapsed="false">
      <c r="A159" s="74" t="s">
        <v>292</v>
      </c>
      <c r="B159" s="74"/>
      <c r="C159" s="74"/>
      <c r="D159" s="74"/>
      <c r="E159" s="74"/>
      <c r="F159" s="74"/>
      <c r="G159" s="26"/>
      <c r="H159" s="56"/>
      <c r="I159" s="56"/>
      <c r="J159" s="56"/>
      <c r="K159" s="56"/>
      <c r="L159" s="56"/>
      <c r="M159" s="64"/>
      <c r="N159" s="64"/>
      <c r="O159" s="64"/>
      <c r="P159" s="64"/>
      <c r="Q159" s="64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19"/>
    </row>
    <row r="160" customFormat="false" ht="15" hidden="false" customHeight="true" outlineLevel="0" collapsed="false">
      <c r="A160" s="75" t="s">
        <v>293</v>
      </c>
      <c r="B160" s="75"/>
      <c r="C160" s="75"/>
      <c r="D160" s="75"/>
      <c r="E160" s="75"/>
      <c r="F160" s="75"/>
      <c r="G160" s="26"/>
      <c r="H160" s="56"/>
      <c r="I160" s="56"/>
      <c r="J160" s="56"/>
      <c r="K160" s="56"/>
      <c r="L160" s="56"/>
      <c r="M160" s="64"/>
      <c r="N160" s="64"/>
      <c r="O160" s="64"/>
      <c r="P160" s="64"/>
      <c r="Q160" s="64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</row>
    <row r="161" customFormat="false" ht="15" hidden="false" customHeight="true" outlineLevel="0" collapsed="false">
      <c r="A161" s="65" t="s">
        <v>294</v>
      </c>
      <c r="B161" s="65"/>
      <c r="C161" s="65"/>
      <c r="D161" s="65"/>
      <c r="E161" s="65"/>
      <c r="F161" s="65"/>
      <c r="G161" s="26"/>
      <c r="H161" s="56"/>
      <c r="I161" s="56"/>
      <c r="J161" s="56"/>
      <c r="K161" s="56"/>
      <c r="L161" s="56"/>
      <c r="M161" s="64"/>
      <c r="N161" s="64"/>
      <c r="O161" s="64"/>
      <c r="P161" s="64"/>
      <c r="Q161" s="64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19"/>
    </row>
    <row r="162" customFormat="false" ht="15" hidden="false" customHeight="true" outlineLevel="0" collapsed="false">
      <c r="A162" s="65" t="s">
        <v>295</v>
      </c>
      <c r="B162" s="65"/>
      <c r="C162" s="65"/>
      <c r="D162" s="65"/>
      <c r="E162" s="65"/>
      <c r="F162" s="65"/>
      <c r="G162" s="26"/>
      <c r="H162" s="56"/>
      <c r="I162" s="56"/>
      <c r="J162" s="56"/>
      <c r="K162" s="56"/>
      <c r="L162" s="56"/>
      <c r="M162" s="64"/>
      <c r="N162" s="64"/>
      <c r="O162" s="64"/>
      <c r="P162" s="64"/>
      <c r="Q162" s="64"/>
      <c r="R162" s="19"/>
      <c r="S162" s="19"/>
      <c r="T162" s="19"/>
      <c r="U162" s="19"/>
      <c r="V162" s="19"/>
      <c r="W162" s="19"/>
      <c r="X162" s="19"/>
      <c r="Y162" s="19"/>
      <c r="Z162" s="19"/>
      <c r="AA162" s="19"/>
      <c r="AB162" s="19"/>
      <c r="AC162" s="19"/>
      <c r="AD162" s="19"/>
    </row>
    <row r="163" customFormat="false" ht="15" hidden="false" customHeight="true" outlineLevel="0" collapsed="false">
      <c r="A163" s="65" t="s">
        <v>296</v>
      </c>
      <c r="B163" s="65"/>
      <c r="C163" s="65"/>
      <c r="D163" s="65"/>
      <c r="E163" s="65"/>
      <c r="F163" s="65"/>
      <c r="G163" s="26"/>
      <c r="H163" s="56"/>
      <c r="I163" s="56"/>
      <c r="J163" s="56"/>
      <c r="K163" s="56"/>
      <c r="L163" s="56"/>
      <c r="M163" s="64"/>
      <c r="N163" s="64"/>
      <c r="O163" s="64"/>
      <c r="P163" s="64"/>
      <c r="Q163" s="64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  <c r="AD163" s="19"/>
    </row>
    <row r="164" customFormat="false" ht="15" hidden="false" customHeight="true" outlineLevel="0" collapsed="false">
      <c r="A164" s="65" t="s">
        <v>297</v>
      </c>
      <c r="B164" s="65"/>
      <c r="C164" s="65"/>
      <c r="D164" s="65"/>
      <c r="E164" s="65"/>
      <c r="F164" s="65"/>
      <c r="G164" s="26"/>
      <c r="H164" s="56"/>
      <c r="I164" s="56"/>
      <c r="J164" s="56"/>
      <c r="K164" s="56"/>
      <c r="L164" s="56"/>
      <c r="M164" s="64"/>
      <c r="N164" s="64"/>
      <c r="O164" s="64"/>
      <c r="P164" s="64"/>
      <c r="Q164" s="64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D164" s="19"/>
    </row>
    <row r="165" customFormat="false" ht="15" hidden="false" customHeight="true" outlineLevel="0" collapsed="false">
      <c r="A165" s="65" t="s">
        <v>298</v>
      </c>
      <c r="B165" s="65"/>
      <c r="C165" s="65"/>
      <c r="D165" s="65"/>
      <c r="E165" s="65"/>
      <c r="F165" s="65"/>
      <c r="G165" s="26"/>
      <c r="H165" s="56"/>
      <c r="I165" s="56"/>
      <c r="J165" s="56"/>
      <c r="K165" s="56"/>
      <c r="L165" s="56"/>
      <c r="M165" s="64"/>
      <c r="N165" s="64"/>
      <c r="O165" s="64"/>
      <c r="P165" s="64"/>
      <c r="Q165" s="64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D165" s="19"/>
    </row>
    <row r="166" customFormat="false" ht="15" hidden="false" customHeight="true" outlineLevel="0" collapsed="false">
      <c r="A166" s="65" t="s">
        <v>299</v>
      </c>
      <c r="B166" s="65"/>
      <c r="C166" s="65"/>
      <c r="D166" s="65"/>
      <c r="E166" s="65"/>
      <c r="F166" s="65"/>
      <c r="G166" s="26"/>
      <c r="H166" s="56"/>
      <c r="I166" s="56"/>
      <c r="J166" s="56"/>
      <c r="K166" s="56"/>
      <c r="L166" s="56"/>
      <c r="M166" s="64"/>
      <c r="N166" s="64"/>
      <c r="O166" s="64"/>
      <c r="P166" s="64"/>
      <c r="Q166" s="64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  <c r="AD166" s="19"/>
    </row>
    <row r="167" customFormat="false" ht="15" hidden="false" customHeight="true" outlineLevel="0" collapsed="false">
      <c r="A167" s="65" t="s">
        <v>300</v>
      </c>
      <c r="B167" s="65"/>
      <c r="C167" s="65"/>
      <c r="D167" s="65"/>
      <c r="E167" s="65"/>
      <c r="F167" s="65"/>
      <c r="G167" s="26"/>
      <c r="H167" s="56"/>
      <c r="I167" s="56"/>
      <c r="J167" s="56"/>
      <c r="K167" s="56"/>
      <c r="L167" s="56"/>
      <c r="M167" s="64"/>
      <c r="N167" s="64"/>
      <c r="O167" s="64"/>
      <c r="P167" s="64"/>
      <c r="Q167" s="64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</row>
    <row r="168" customFormat="false" ht="15" hidden="false" customHeight="true" outlineLevel="0" collapsed="false">
      <c r="A168" s="65" t="s">
        <v>301</v>
      </c>
      <c r="B168" s="65"/>
      <c r="C168" s="65"/>
      <c r="D168" s="65"/>
      <c r="E168" s="65"/>
      <c r="F168" s="65"/>
      <c r="G168" s="26"/>
      <c r="H168" s="56"/>
      <c r="I168" s="56"/>
      <c r="J168" s="56"/>
      <c r="K168" s="56"/>
      <c r="L168" s="56"/>
      <c r="M168" s="64"/>
      <c r="N168" s="64"/>
      <c r="O168" s="64"/>
      <c r="P168" s="64"/>
      <c r="Q168" s="64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</row>
    <row r="169" customFormat="false" ht="15" hidden="false" customHeight="true" outlineLevel="0" collapsed="false">
      <c r="A169" s="65" t="s">
        <v>302</v>
      </c>
      <c r="B169" s="65"/>
      <c r="C169" s="65"/>
      <c r="D169" s="65"/>
      <c r="E169" s="65"/>
      <c r="F169" s="65"/>
      <c r="G169" s="26"/>
      <c r="H169" s="56"/>
      <c r="I169" s="56"/>
      <c r="J169" s="56"/>
      <c r="K169" s="56"/>
      <c r="L169" s="56"/>
      <c r="M169" s="64"/>
      <c r="N169" s="64"/>
      <c r="O169" s="64"/>
      <c r="P169" s="64"/>
      <c r="Q169" s="64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</row>
    <row r="170" customFormat="false" ht="15" hidden="false" customHeight="true" outlineLevel="0" collapsed="false">
      <c r="A170" s="65" t="s">
        <v>303</v>
      </c>
      <c r="B170" s="65"/>
      <c r="C170" s="65"/>
      <c r="D170" s="65"/>
      <c r="E170" s="65"/>
      <c r="F170" s="65"/>
      <c r="G170" s="26"/>
      <c r="H170" s="56"/>
      <c r="I170" s="56"/>
      <c r="J170" s="56"/>
      <c r="K170" s="56"/>
      <c r="L170" s="56"/>
      <c r="M170" s="64"/>
      <c r="N170" s="64"/>
      <c r="O170" s="64"/>
      <c r="P170" s="64"/>
      <c r="Q170" s="64"/>
      <c r="R170" s="19"/>
      <c r="S170" s="19"/>
      <c r="T170" s="19"/>
      <c r="U170" s="19"/>
      <c r="V170" s="19"/>
      <c r="W170" s="19"/>
      <c r="X170" s="19"/>
      <c r="Y170" s="19"/>
      <c r="Z170" s="19"/>
      <c r="AA170" s="19"/>
      <c r="AB170" s="19"/>
      <c r="AC170" s="19"/>
      <c r="AD170" s="19"/>
    </row>
    <row r="171" customFormat="false" ht="15" hidden="false" customHeight="true" outlineLevel="0" collapsed="false">
      <c r="A171" s="65" t="s">
        <v>304</v>
      </c>
      <c r="B171" s="65"/>
      <c r="C171" s="65"/>
      <c r="D171" s="65"/>
      <c r="E171" s="65"/>
      <c r="F171" s="65"/>
      <c r="G171" s="26"/>
      <c r="H171" s="56"/>
      <c r="I171" s="56"/>
      <c r="J171" s="56"/>
      <c r="K171" s="56"/>
      <c r="L171" s="56"/>
      <c r="M171" s="64"/>
      <c r="N171" s="64"/>
      <c r="O171" s="64"/>
      <c r="P171" s="64"/>
      <c r="Q171" s="64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  <c r="AD171" s="19"/>
    </row>
    <row r="172" customFormat="false" ht="15" hidden="false" customHeight="true" outlineLevel="0" collapsed="false">
      <c r="A172" s="65" t="s">
        <v>305</v>
      </c>
      <c r="B172" s="65"/>
      <c r="C172" s="65"/>
      <c r="D172" s="65"/>
      <c r="E172" s="65"/>
      <c r="F172" s="65"/>
      <c r="G172" s="26"/>
      <c r="H172" s="56"/>
      <c r="I172" s="56"/>
      <c r="J172" s="56"/>
      <c r="K172" s="56"/>
      <c r="L172" s="56"/>
      <c r="M172" s="64"/>
      <c r="N172" s="64"/>
      <c r="O172" s="64"/>
      <c r="P172" s="64"/>
      <c r="Q172" s="64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D172" s="19"/>
    </row>
    <row r="173" customFormat="false" ht="15" hidden="false" customHeight="true" outlineLevel="0" collapsed="false">
      <c r="A173" s="65" t="s">
        <v>306</v>
      </c>
      <c r="B173" s="65"/>
      <c r="C173" s="65"/>
      <c r="D173" s="65"/>
      <c r="E173" s="65"/>
      <c r="F173" s="65"/>
      <c r="G173" s="26"/>
      <c r="H173" s="56"/>
      <c r="I173" s="56"/>
      <c r="J173" s="56"/>
      <c r="K173" s="56"/>
      <c r="L173" s="56"/>
      <c r="M173" s="64"/>
      <c r="N173" s="64"/>
      <c r="O173" s="64"/>
      <c r="P173" s="64"/>
      <c r="Q173" s="64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  <c r="AD173" s="19"/>
    </row>
    <row r="174" customFormat="false" ht="15" hidden="false" customHeight="true" outlineLevel="0" collapsed="false">
      <c r="A174" s="65" t="s">
        <v>307</v>
      </c>
      <c r="B174" s="65"/>
      <c r="C174" s="65"/>
      <c r="D174" s="65"/>
      <c r="E174" s="65"/>
      <c r="F174" s="65"/>
      <c r="G174" s="26"/>
      <c r="H174" s="56"/>
      <c r="I174" s="56"/>
      <c r="J174" s="56"/>
      <c r="K174" s="56"/>
      <c r="L174" s="56"/>
      <c r="M174" s="64"/>
      <c r="N174" s="64"/>
      <c r="O174" s="64"/>
      <c r="P174" s="64"/>
      <c r="Q174" s="64"/>
      <c r="R174" s="19"/>
      <c r="S174" s="19"/>
      <c r="T174" s="19"/>
      <c r="U174" s="19"/>
      <c r="V174" s="19"/>
      <c r="W174" s="19"/>
      <c r="X174" s="19"/>
      <c r="Y174" s="19"/>
      <c r="Z174" s="19"/>
      <c r="AA174" s="19"/>
      <c r="AB174" s="19"/>
      <c r="AC174" s="19"/>
      <c r="AD174" s="19"/>
    </row>
    <row r="175" customFormat="false" ht="15" hidden="false" customHeight="true" outlineLevel="0" collapsed="false">
      <c r="A175" s="65" t="s">
        <v>308</v>
      </c>
      <c r="B175" s="65"/>
      <c r="C175" s="65"/>
      <c r="D175" s="65"/>
      <c r="E175" s="65"/>
      <c r="F175" s="65"/>
      <c r="G175" s="26"/>
      <c r="H175" s="56"/>
      <c r="I175" s="56"/>
      <c r="J175" s="56"/>
      <c r="K175" s="56"/>
      <c r="L175" s="56"/>
      <c r="M175" s="64"/>
      <c r="N175" s="64"/>
      <c r="O175" s="64"/>
      <c r="P175" s="64"/>
      <c r="Q175" s="64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  <c r="AD175" s="19"/>
    </row>
    <row r="176" customFormat="false" ht="15" hidden="false" customHeight="true" outlineLevel="0" collapsed="false">
      <c r="A176" s="65" t="s">
        <v>309</v>
      </c>
      <c r="B176" s="65"/>
      <c r="C176" s="65"/>
      <c r="D176" s="65"/>
      <c r="E176" s="65"/>
      <c r="F176" s="65"/>
      <c r="G176" s="26"/>
      <c r="H176" s="56"/>
      <c r="I176" s="56"/>
      <c r="J176" s="56"/>
      <c r="K176" s="56"/>
      <c r="L176" s="56"/>
      <c r="M176" s="64"/>
      <c r="N176" s="64"/>
      <c r="O176" s="64"/>
      <c r="P176" s="64"/>
      <c r="Q176" s="64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D176" s="19"/>
    </row>
    <row r="177" customFormat="false" ht="15" hidden="false" customHeight="true" outlineLevel="0" collapsed="false">
      <c r="A177" s="65" t="s">
        <v>310</v>
      </c>
      <c r="B177" s="65"/>
      <c r="C177" s="65"/>
      <c r="D177" s="65"/>
      <c r="E177" s="65"/>
      <c r="F177" s="65"/>
      <c r="G177" s="26"/>
      <c r="H177" s="56"/>
      <c r="I177" s="56"/>
      <c r="J177" s="56"/>
      <c r="K177" s="56"/>
      <c r="L177" s="56"/>
      <c r="M177" s="64"/>
      <c r="N177" s="64"/>
      <c r="O177" s="64"/>
      <c r="P177" s="64"/>
      <c r="Q177" s="64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  <c r="AD177" s="19"/>
    </row>
    <row r="178" customFormat="false" ht="15" hidden="false" customHeight="true" outlineLevel="0" collapsed="false">
      <c r="A178" s="65" t="s">
        <v>311</v>
      </c>
      <c r="B178" s="65"/>
      <c r="C178" s="65"/>
      <c r="D178" s="65"/>
      <c r="E178" s="65"/>
      <c r="F178" s="65"/>
      <c r="G178" s="26"/>
      <c r="H178" s="56"/>
      <c r="I178" s="56"/>
      <c r="J178" s="56"/>
      <c r="K178" s="56"/>
      <c r="L178" s="56"/>
      <c r="M178" s="64"/>
      <c r="N178" s="64"/>
      <c r="O178" s="64"/>
      <c r="P178" s="64"/>
      <c r="Q178" s="64"/>
      <c r="R178" s="19"/>
      <c r="S178" s="19"/>
      <c r="T178" s="19"/>
      <c r="U178" s="19"/>
      <c r="V178" s="19"/>
      <c r="W178" s="19"/>
      <c r="X178" s="19"/>
      <c r="Y178" s="19"/>
      <c r="Z178" s="19"/>
      <c r="AA178" s="19"/>
      <c r="AB178" s="19"/>
      <c r="AC178" s="19"/>
      <c r="AD178" s="19"/>
    </row>
    <row r="179" customFormat="false" ht="15" hidden="false" customHeight="true" outlineLevel="0" collapsed="false">
      <c r="A179" s="65" t="s">
        <v>312</v>
      </c>
      <c r="B179" s="65"/>
      <c r="C179" s="65"/>
      <c r="D179" s="65"/>
      <c r="E179" s="65"/>
      <c r="F179" s="65"/>
      <c r="G179" s="26"/>
      <c r="H179" s="56"/>
      <c r="I179" s="56"/>
      <c r="J179" s="56"/>
      <c r="K179" s="56"/>
      <c r="L179" s="56"/>
      <c r="M179" s="64"/>
      <c r="N179" s="64"/>
      <c r="O179" s="64"/>
      <c r="P179" s="64"/>
      <c r="Q179" s="64"/>
      <c r="R179" s="19"/>
      <c r="S179" s="19"/>
      <c r="T179" s="19"/>
      <c r="U179" s="19"/>
      <c r="V179" s="19"/>
      <c r="W179" s="19"/>
      <c r="X179" s="19"/>
      <c r="Y179" s="19"/>
      <c r="Z179" s="19"/>
      <c r="AA179" s="19"/>
      <c r="AB179" s="19"/>
      <c r="AC179" s="19"/>
      <c r="AD179" s="19"/>
    </row>
    <row r="180" customFormat="false" ht="15" hidden="false" customHeight="true" outlineLevel="0" collapsed="false">
      <c r="A180" s="65" t="s">
        <v>313</v>
      </c>
      <c r="B180" s="65"/>
      <c r="C180" s="65"/>
      <c r="D180" s="65"/>
      <c r="E180" s="65"/>
      <c r="F180" s="65"/>
      <c r="G180" s="26"/>
      <c r="H180" s="56"/>
      <c r="I180" s="56"/>
      <c r="J180" s="56"/>
      <c r="K180" s="56"/>
      <c r="L180" s="56"/>
      <c r="M180" s="64"/>
      <c r="N180" s="64"/>
      <c r="O180" s="64"/>
      <c r="P180" s="64"/>
      <c r="Q180" s="64"/>
      <c r="R180" s="19"/>
      <c r="S180" s="19"/>
      <c r="T180" s="19"/>
      <c r="U180" s="19"/>
      <c r="V180" s="19"/>
      <c r="W180" s="19"/>
      <c r="X180" s="19"/>
      <c r="Y180" s="19"/>
      <c r="Z180" s="19"/>
      <c r="AA180" s="19"/>
      <c r="AB180" s="19"/>
      <c r="AC180" s="19"/>
      <c r="AD180" s="19"/>
    </row>
    <row r="181" customFormat="false" ht="15" hidden="false" customHeight="true" outlineLevel="0" collapsed="false">
      <c r="A181" s="65" t="s">
        <v>314</v>
      </c>
      <c r="B181" s="65"/>
      <c r="C181" s="65"/>
      <c r="D181" s="65"/>
      <c r="E181" s="65"/>
      <c r="F181" s="65"/>
      <c r="G181" s="26"/>
      <c r="H181" s="56"/>
      <c r="I181" s="56"/>
      <c r="J181" s="56"/>
      <c r="K181" s="56"/>
      <c r="L181" s="56"/>
      <c r="M181" s="64"/>
      <c r="N181" s="64"/>
      <c r="O181" s="64"/>
      <c r="P181" s="64"/>
      <c r="Q181" s="64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</row>
    <row r="182" customFormat="false" ht="15" hidden="false" customHeight="true" outlineLevel="0" collapsed="false">
      <c r="A182" s="65" t="s">
        <v>315</v>
      </c>
      <c r="B182" s="65"/>
      <c r="C182" s="65"/>
      <c r="D182" s="65"/>
      <c r="E182" s="65"/>
      <c r="F182" s="65"/>
      <c r="G182" s="26"/>
      <c r="H182" s="56"/>
      <c r="I182" s="56"/>
      <c r="J182" s="56"/>
      <c r="K182" s="56"/>
      <c r="L182" s="56"/>
      <c r="M182" s="64"/>
      <c r="N182" s="64"/>
      <c r="O182" s="64"/>
      <c r="P182" s="64"/>
      <c r="Q182" s="64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  <c r="AD182" s="19"/>
    </row>
    <row r="183" customFormat="false" ht="15" hidden="false" customHeight="true" outlineLevel="0" collapsed="false">
      <c r="A183" s="65" t="s">
        <v>316</v>
      </c>
      <c r="B183" s="65"/>
      <c r="C183" s="65"/>
      <c r="D183" s="65"/>
      <c r="E183" s="65"/>
      <c r="F183" s="65"/>
      <c r="G183" s="26"/>
      <c r="H183" s="56"/>
      <c r="I183" s="56"/>
      <c r="J183" s="56"/>
      <c r="K183" s="56"/>
      <c r="L183" s="56"/>
      <c r="M183" s="64"/>
      <c r="N183" s="64"/>
      <c r="O183" s="64"/>
      <c r="P183" s="64"/>
      <c r="Q183" s="64"/>
      <c r="R183" s="78"/>
      <c r="S183" s="78"/>
      <c r="T183" s="78"/>
      <c r="U183" s="78"/>
      <c r="V183" s="78"/>
      <c r="W183" s="78"/>
      <c r="X183" s="78"/>
      <c r="Y183" s="78"/>
      <c r="Z183" s="78"/>
      <c r="AA183" s="78"/>
      <c r="AB183" s="78"/>
      <c r="AC183" s="78"/>
      <c r="AD183" s="78"/>
    </row>
    <row r="184" customFormat="false" ht="15" hidden="false" customHeight="true" outlineLevel="0" collapsed="false">
      <c r="A184" s="65" t="s">
        <v>317</v>
      </c>
      <c r="B184" s="65"/>
      <c r="C184" s="65"/>
      <c r="D184" s="65"/>
      <c r="E184" s="65"/>
      <c r="F184" s="65"/>
      <c r="G184" s="26"/>
      <c r="H184" s="56"/>
      <c r="I184" s="56"/>
      <c r="J184" s="56"/>
      <c r="K184" s="56"/>
      <c r="L184" s="56"/>
      <c r="M184" s="64"/>
      <c r="N184" s="64"/>
      <c r="O184" s="64"/>
      <c r="P184" s="64"/>
      <c r="Q184" s="64"/>
      <c r="R184" s="78"/>
      <c r="S184" s="78"/>
      <c r="T184" s="78"/>
      <c r="U184" s="78"/>
      <c r="V184" s="78"/>
      <c r="W184" s="78"/>
      <c r="X184" s="78"/>
      <c r="Y184" s="78"/>
      <c r="Z184" s="78"/>
      <c r="AA184" s="78"/>
      <c r="AB184" s="78"/>
      <c r="AC184" s="78"/>
      <c r="AD184" s="78"/>
    </row>
    <row r="185" customFormat="false" ht="15" hidden="false" customHeight="true" outlineLevel="0" collapsed="false">
      <c r="A185" s="65" t="s">
        <v>318</v>
      </c>
      <c r="B185" s="65"/>
      <c r="C185" s="65"/>
      <c r="D185" s="65"/>
      <c r="E185" s="65"/>
      <c r="F185" s="65"/>
      <c r="G185" s="26"/>
      <c r="H185" s="56"/>
      <c r="I185" s="56"/>
      <c r="J185" s="56"/>
      <c r="K185" s="56"/>
      <c r="L185" s="56"/>
      <c r="M185" s="64"/>
      <c r="N185" s="64"/>
      <c r="O185" s="64"/>
      <c r="P185" s="64"/>
      <c r="Q185" s="64"/>
      <c r="R185" s="78"/>
      <c r="S185" s="78"/>
      <c r="T185" s="78"/>
      <c r="U185" s="78"/>
      <c r="V185" s="78"/>
      <c r="W185" s="78"/>
      <c r="X185" s="78"/>
      <c r="Y185" s="78"/>
      <c r="Z185" s="78"/>
      <c r="AA185" s="78"/>
      <c r="AB185" s="78"/>
      <c r="AC185" s="78"/>
      <c r="AD185" s="78"/>
    </row>
    <row r="186" customFormat="false" ht="15" hidden="false" customHeight="true" outlineLevel="0" collapsed="false">
      <c r="A186" s="65" t="s">
        <v>319</v>
      </c>
      <c r="B186" s="65"/>
      <c r="C186" s="65"/>
      <c r="D186" s="65"/>
      <c r="E186" s="65"/>
      <c r="F186" s="65"/>
      <c r="G186" s="26"/>
      <c r="H186" s="56"/>
      <c r="I186" s="56"/>
      <c r="J186" s="56"/>
      <c r="K186" s="56"/>
      <c r="L186" s="56"/>
      <c r="M186" s="64"/>
      <c r="N186" s="64"/>
      <c r="O186" s="64"/>
      <c r="P186" s="64"/>
      <c r="Q186" s="64"/>
      <c r="R186" s="78"/>
      <c r="S186" s="78"/>
      <c r="T186" s="78"/>
      <c r="U186" s="78"/>
      <c r="V186" s="78"/>
      <c r="W186" s="78"/>
      <c r="X186" s="78"/>
      <c r="Y186" s="78"/>
      <c r="Z186" s="78"/>
      <c r="AA186" s="78"/>
      <c r="AB186" s="78"/>
      <c r="AC186" s="78"/>
      <c r="AD186" s="78"/>
    </row>
    <row r="187" customFormat="false" ht="15" hidden="false" customHeight="true" outlineLevel="0" collapsed="false">
      <c r="A187" s="65" t="s">
        <v>320</v>
      </c>
      <c r="B187" s="65"/>
      <c r="C187" s="65"/>
      <c r="D187" s="65"/>
      <c r="E187" s="65"/>
      <c r="F187" s="65"/>
      <c r="G187" s="26"/>
      <c r="H187" s="56"/>
      <c r="I187" s="56"/>
      <c r="J187" s="56"/>
      <c r="K187" s="56"/>
      <c r="L187" s="56"/>
      <c r="M187" s="64"/>
      <c r="N187" s="64"/>
      <c r="O187" s="64"/>
      <c r="P187" s="64"/>
      <c r="Q187" s="64"/>
      <c r="R187" s="78"/>
      <c r="S187" s="78"/>
      <c r="T187" s="78"/>
      <c r="U187" s="78"/>
      <c r="V187" s="78"/>
      <c r="W187" s="78"/>
      <c r="X187" s="78"/>
      <c r="Y187" s="78"/>
      <c r="Z187" s="78"/>
      <c r="AA187" s="78"/>
      <c r="AB187" s="78"/>
      <c r="AC187" s="78"/>
      <c r="AD187" s="78"/>
    </row>
    <row r="188" customFormat="false" ht="15" hidden="false" customHeight="true" outlineLevel="0" collapsed="false">
      <c r="A188" s="65" t="s">
        <v>321</v>
      </c>
      <c r="B188" s="65"/>
      <c r="C188" s="65"/>
      <c r="D188" s="65"/>
      <c r="E188" s="65"/>
      <c r="F188" s="65"/>
      <c r="G188" s="26"/>
      <c r="H188" s="56"/>
      <c r="I188" s="56"/>
      <c r="J188" s="56"/>
      <c r="K188" s="56"/>
      <c r="L188" s="56"/>
      <c r="M188" s="64"/>
      <c r="N188" s="64"/>
      <c r="O188" s="64"/>
      <c r="P188" s="64"/>
      <c r="Q188" s="64"/>
      <c r="R188" s="78"/>
      <c r="S188" s="78"/>
      <c r="T188" s="78"/>
      <c r="U188" s="78"/>
      <c r="V188" s="78"/>
      <c r="W188" s="78"/>
      <c r="X188" s="78"/>
      <c r="Y188" s="78"/>
      <c r="Z188" s="78"/>
      <c r="AA188" s="78"/>
      <c r="AB188" s="78"/>
      <c r="AC188" s="78"/>
      <c r="AD188" s="78"/>
    </row>
    <row r="189" customFormat="false" ht="15" hidden="false" customHeight="true" outlineLevel="0" collapsed="false">
      <c r="A189" s="65" t="s">
        <v>322</v>
      </c>
      <c r="B189" s="65"/>
      <c r="C189" s="65"/>
      <c r="D189" s="65"/>
      <c r="E189" s="65"/>
      <c r="F189" s="65"/>
      <c r="G189" s="26"/>
      <c r="H189" s="56"/>
      <c r="I189" s="56"/>
      <c r="J189" s="56"/>
      <c r="K189" s="56"/>
      <c r="L189" s="56"/>
      <c r="M189" s="64"/>
      <c r="N189" s="64"/>
      <c r="O189" s="64"/>
      <c r="P189" s="64"/>
      <c r="Q189" s="64"/>
      <c r="R189" s="78"/>
      <c r="S189" s="78"/>
      <c r="T189" s="78"/>
      <c r="U189" s="78"/>
      <c r="V189" s="78"/>
      <c r="W189" s="78"/>
      <c r="X189" s="78"/>
      <c r="Y189" s="78"/>
      <c r="Z189" s="78"/>
      <c r="AA189" s="78"/>
      <c r="AB189" s="78"/>
      <c r="AC189" s="78"/>
      <c r="AD189" s="78"/>
    </row>
    <row r="190" customFormat="false" ht="15" hidden="false" customHeight="true" outlineLevel="0" collapsed="false">
      <c r="A190" s="65" t="s">
        <v>323</v>
      </c>
      <c r="B190" s="65"/>
      <c r="C190" s="65"/>
      <c r="D190" s="65"/>
      <c r="E190" s="65"/>
      <c r="F190" s="65"/>
      <c r="G190" s="26"/>
      <c r="H190" s="56"/>
      <c r="I190" s="56"/>
      <c r="J190" s="56"/>
      <c r="K190" s="56"/>
      <c r="L190" s="56"/>
      <c r="M190" s="64"/>
      <c r="N190" s="64"/>
      <c r="O190" s="64"/>
      <c r="P190" s="64"/>
      <c r="Q190" s="64"/>
      <c r="R190" s="78"/>
      <c r="S190" s="78"/>
      <c r="T190" s="78"/>
      <c r="U190" s="78"/>
      <c r="V190" s="78"/>
      <c r="W190" s="78"/>
      <c r="X190" s="78"/>
      <c r="Y190" s="78"/>
      <c r="Z190" s="78"/>
      <c r="AA190" s="78"/>
      <c r="AB190" s="78"/>
      <c r="AC190" s="78"/>
      <c r="AD190" s="78"/>
    </row>
    <row r="191" customFormat="false" ht="15" hidden="false" customHeight="true" outlineLevel="0" collapsed="false">
      <c r="A191" s="65" t="s">
        <v>324</v>
      </c>
      <c r="B191" s="65"/>
      <c r="C191" s="65"/>
      <c r="D191" s="65"/>
      <c r="E191" s="65"/>
      <c r="F191" s="65"/>
      <c r="G191" s="26"/>
      <c r="H191" s="56"/>
      <c r="I191" s="56"/>
      <c r="J191" s="56"/>
      <c r="K191" s="56"/>
      <c r="L191" s="56"/>
      <c r="M191" s="64"/>
      <c r="N191" s="64"/>
      <c r="O191" s="64"/>
      <c r="P191" s="64"/>
      <c r="Q191" s="64"/>
      <c r="R191" s="78"/>
      <c r="S191" s="78"/>
      <c r="T191" s="78"/>
      <c r="U191" s="78"/>
      <c r="V191" s="78"/>
      <c r="W191" s="78"/>
      <c r="X191" s="78"/>
      <c r="Y191" s="78"/>
      <c r="Z191" s="78"/>
      <c r="AA191" s="78"/>
      <c r="AB191" s="78"/>
      <c r="AC191" s="78"/>
      <c r="AD191" s="78"/>
    </row>
    <row r="192" customFormat="false" ht="15" hidden="false" customHeight="true" outlineLevel="0" collapsed="false">
      <c r="A192" s="65" t="s">
        <v>325</v>
      </c>
      <c r="B192" s="65"/>
      <c r="C192" s="65"/>
      <c r="D192" s="65"/>
      <c r="E192" s="65"/>
      <c r="F192" s="65"/>
      <c r="G192" s="26"/>
      <c r="H192" s="56"/>
      <c r="I192" s="56"/>
      <c r="J192" s="56"/>
      <c r="K192" s="56"/>
      <c r="L192" s="56"/>
      <c r="M192" s="64"/>
      <c r="N192" s="64"/>
      <c r="O192" s="64"/>
      <c r="P192" s="64"/>
      <c r="Q192" s="64"/>
      <c r="R192" s="78"/>
      <c r="S192" s="78"/>
      <c r="T192" s="78"/>
      <c r="U192" s="78"/>
      <c r="V192" s="78"/>
      <c r="W192" s="78"/>
      <c r="X192" s="78"/>
      <c r="Y192" s="78"/>
      <c r="Z192" s="78"/>
      <c r="AA192" s="78"/>
      <c r="AB192" s="78"/>
      <c r="AC192" s="78"/>
      <c r="AD192" s="78"/>
    </row>
    <row r="193" customFormat="false" ht="15" hidden="false" customHeight="true" outlineLevel="0" collapsed="false">
      <c r="A193" s="65" t="s">
        <v>326</v>
      </c>
      <c r="B193" s="65"/>
      <c r="C193" s="65"/>
      <c r="D193" s="65"/>
      <c r="E193" s="65"/>
      <c r="F193" s="65"/>
      <c r="G193" s="26"/>
      <c r="H193" s="56"/>
      <c r="I193" s="56"/>
      <c r="J193" s="56"/>
      <c r="K193" s="56"/>
      <c r="L193" s="56"/>
      <c r="M193" s="64"/>
      <c r="N193" s="64"/>
      <c r="O193" s="64"/>
      <c r="P193" s="64"/>
      <c r="Q193" s="64"/>
      <c r="R193" s="78"/>
      <c r="S193" s="78"/>
      <c r="T193" s="78"/>
      <c r="U193" s="78"/>
      <c r="V193" s="78"/>
      <c r="W193" s="78"/>
      <c r="X193" s="78"/>
      <c r="Y193" s="78"/>
      <c r="Z193" s="78"/>
      <c r="AA193" s="78"/>
      <c r="AB193" s="78"/>
      <c r="AC193" s="78"/>
      <c r="AD193" s="78"/>
    </row>
    <row r="194" customFormat="false" ht="15" hidden="false" customHeight="true" outlineLevel="0" collapsed="false">
      <c r="A194" s="65" t="s">
        <v>327</v>
      </c>
      <c r="B194" s="65"/>
      <c r="C194" s="65"/>
      <c r="D194" s="65"/>
      <c r="E194" s="65"/>
      <c r="F194" s="65"/>
      <c r="G194" s="26"/>
      <c r="H194" s="56"/>
      <c r="I194" s="56"/>
      <c r="J194" s="56"/>
      <c r="K194" s="56"/>
      <c r="L194" s="56"/>
      <c r="M194" s="64"/>
      <c r="N194" s="64"/>
      <c r="O194" s="64"/>
      <c r="P194" s="64"/>
      <c r="Q194" s="64"/>
      <c r="R194" s="78"/>
      <c r="S194" s="78"/>
      <c r="T194" s="78"/>
      <c r="U194" s="78"/>
      <c r="V194" s="78"/>
      <c r="W194" s="78"/>
      <c r="X194" s="78"/>
      <c r="Y194" s="78"/>
      <c r="Z194" s="78"/>
      <c r="AA194" s="78"/>
      <c r="AB194" s="78"/>
      <c r="AC194" s="78"/>
      <c r="AD194" s="78"/>
    </row>
    <row r="195" customFormat="false" ht="15" hidden="false" customHeight="true" outlineLevel="0" collapsed="false">
      <c r="A195" s="65" t="s">
        <v>328</v>
      </c>
      <c r="B195" s="65"/>
      <c r="C195" s="65"/>
      <c r="D195" s="65"/>
      <c r="E195" s="65"/>
      <c r="F195" s="65"/>
      <c r="G195" s="26"/>
      <c r="H195" s="56"/>
      <c r="I195" s="56"/>
      <c r="J195" s="56"/>
      <c r="K195" s="56"/>
      <c r="L195" s="56"/>
      <c r="M195" s="64"/>
      <c r="N195" s="64"/>
      <c r="O195" s="64"/>
      <c r="P195" s="64"/>
      <c r="Q195" s="64"/>
      <c r="R195" s="78"/>
      <c r="S195" s="78"/>
      <c r="T195" s="78"/>
      <c r="U195" s="78"/>
      <c r="V195" s="78"/>
      <c r="W195" s="78"/>
      <c r="X195" s="78"/>
      <c r="Y195" s="78"/>
      <c r="Z195" s="78"/>
      <c r="AA195" s="78"/>
      <c r="AB195" s="78"/>
      <c r="AC195" s="78"/>
      <c r="AD195" s="78"/>
    </row>
    <row r="196" customFormat="false" ht="15" hidden="false" customHeight="true" outlineLevel="0" collapsed="false">
      <c r="A196" s="65" t="s">
        <v>329</v>
      </c>
      <c r="B196" s="65"/>
      <c r="C196" s="65"/>
      <c r="D196" s="65"/>
      <c r="E196" s="65"/>
      <c r="F196" s="65"/>
      <c r="G196" s="26"/>
      <c r="H196" s="56"/>
      <c r="I196" s="56"/>
      <c r="J196" s="56"/>
      <c r="K196" s="56"/>
      <c r="L196" s="56"/>
      <c r="M196" s="64"/>
      <c r="N196" s="64"/>
      <c r="O196" s="64"/>
      <c r="P196" s="64"/>
      <c r="Q196" s="64"/>
      <c r="R196" s="78"/>
      <c r="S196" s="78"/>
      <c r="T196" s="78"/>
      <c r="U196" s="78"/>
      <c r="V196" s="78"/>
      <c r="W196" s="78"/>
      <c r="X196" s="78"/>
      <c r="Y196" s="78"/>
      <c r="Z196" s="78"/>
      <c r="AA196" s="78"/>
      <c r="AB196" s="78"/>
      <c r="AC196" s="78"/>
      <c r="AD196" s="78"/>
    </row>
    <row r="197" customFormat="false" ht="15" hidden="false" customHeight="true" outlineLevel="0" collapsed="false">
      <c r="A197" s="65" t="s">
        <v>330</v>
      </c>
      <c r="B197" s="65"/>
      <c r="C197" s="65"/>
      <c r="D197" s="65"/>
      <c r="E197" s="65"/>
      <c r="F197" s="65"/>
      <c r="G197" s="26"/>
      <c r="H197" s="56"/>
      <c r="I197" s="56"/>
      <c r="J197" s="56"/>
      <c r="K197" s="56"/>
      <c r="L197" s="56"/>
      <c r="M197" s="64"/>
      <c r="N197" s="64"/>
      <c r="O197" s="64"/>
      <c r="P197" s="64"/>
      <c r="Q197" s="64"/>
      <c r="R197" s="78"/>
      <c r="S197" s="78"/>
      <c r="T197" s="78"/>
      <c r="U197" s="78"/>
      <c r="V197" s="78"/>
      <c r="W197" s="78"/>
      <c r="X197" s="78"/>
      <c r="Y197" s="78"/>
      <c r="Z197" s="78"/>
      <c r="AA197" s="78"/>
      <c r="AB197" s="78"/>
      <c r="AC197" s="78"/>
      <c r="AD197" s="78"/>
    </row>
    <row r="198" customFormat="false" ht="15" hidden="false" customHeight="true" outlineLevel="0" collapsed="false">
      <c r="A198" s="65" t="s">
        <v>331</v>
      </c>
      <c r="B198" s="65"/>
      <c r="C198" s="65"/>
      <c r="D198" s="65"/>
      <c r="E198" s="65"/>
      <c r="F198" s="65"/>
      <c r="G198" s="26"/>
      <c r="H198" s="56"/>
      <c r="I198" s="56"/>
      <c r="J198" s="56"/>
      <c r="K198" s="56"/>
      <c r="L198" s="56"/>
      <c r="M198" s="64"/>
      <c r="N198" s="64"/>
      <c r="O198" s="64"/>
      <c r="P198" s="64"/>
      <c r="Q198" s="64"/>
      <c r="R198" s="78"/>
      <c r="S198" s="78"/>
      <c r="T198" s="78"/>
      <c r="U198" s="78"/>
      <c r="V198" s="78"/>
      <c r="W198" s="78"/>
      <c r="X198" s="78"/>
      <c r="Y198" s="78"/>
      <c r="Z198" s="78"/>
      <c r="AA198" s="78"/>
      <c r="AB198" s="78"/>
      <c r="AC198" s="78"/>
      <c r="AD198" s="78"/>
    </row>
    <row r="199" customFormat="false" ht="15" hidden="false" customHeight="true" outlineLevel="0" collapsed="false">
      <c r="A199" s="65" t="s">
        <v>332</v>
      </c>
      <c r="B199" s="65"/>
      <c r="C199" s="65"/>
      <c r="D199" s="65"/>
      <c r="E199" s="65"/>
      <c r="F199" s="65"/>
      <c r="G199" s="26"/>
      <c r="H199" s="56"/>
      <c r="I199" s="56"/>
      <c r="J199" s="56"/>
      <c r="K199" s="56"/>
      <c r="L199" s="56"/>
      <c r="M199" s="64"/>
      <c r="N199" s="64"/>
      <c r="O199" s="64"/>
      <c r="P199" s="64"/>
      <c r="Q199" s="64"/>
      <c r="R199" s="78"/>
      <c r="S199" s="78"/>
      <c r="T199" s="78"/>
      <c r="U199" s="78"/>
      <c r="V199" s="78"/>
      <c r="W199" s="78"/>
      <c r="X199" s="78"/>
      <c r="Y199" s="78"/>
      <c r="Z199" s="78"/>
      <c r="AA199" s="78"/>
      <c r="AB199" s="78"/>
      <c r="AC199" s="78"/>
      <c r="AD199" s="78"/>
    </row>
    <row r="200" customFormat="false" ht="15" hidden="false" customHeight="true" outlineLevel="0" collapsed="false">
      <c r="A200" s="65" t="s">
        <v>333</v>
      </c>
      <c r="B200" s="65"/>
      <c r="C200" s="65"/>
      <c r="D200" s="65"/>
      <c r="E200" s="65"/>
      <c r="F200" s="65"/>
      <c r="G200" s="26"/>
      <c r="H200" s="56"/>
      <c r="I200" s="56"/>
      <c r="J200" s="56"/>
      <c r="K200" s="56"/>
      <c r="L200" s="56"/>
      <c r="M200" s="64"/>
      <c r="N200" s="64"/>
      <c r="O200" s="64"/>
      <c r="P200" s="64"/>
      <c r="Q200" s="64"/>
      <c r="R200" s="78"/>
      <c r="S200" s="78"/>
      <c r="T200" s="78"/>
      <c r="U200" s="78"/>
      <c r="V200" s="78"/>
      <c r="W200" s="78"/>
      <c r="X200" s="78"/>
      <c r="Y200" s="78"/>
      <c r="Z200" s="78"/>
      <c r="AA200" s="78"/>
      <c r="AB200" s="78"/>
      <c r="AC200" s="78"/>
      <c r="AD200" s="78"/>
    </row>
    <row r="201" customFormat="false" ht="14.25" hidden="false" customHeight="true" outlineLevel="0" collapsed="false">
      <c r="A201" s="65" t="s">
        <v>334</v>
      </c>
      <c r="B201" s="65"/>
      <c r="C201" s="65"/>
      <c r="D201" s="65"/>
      <c r="E201" s="65"/>
      <c r="F201" s="65"/>
      <c r="G201" s="79"/>
      <c r="H201" s="79"/>
      <c r="I201" s="79"/>
      <c r="J201" s="79"/>
      <c r="K201" s="79"/>
      <c r="L201" s="79"/>
      <c r="M201" s="79"/>
      <c r="N201" s="79"/>
      <c r="O201" s="79"/>
      <c r="P201" s="79"/>
      <c r="Q201" s="79"/>
      <c r="R201" s="78"/>
      <c r="S201" s="78"/>
      <c r="T201" s="78"/>
      <c r="U201" s="78"/>
      <c r="V201" s="78"/>
      <c r="W201" s="78"/>
      <c r="X201" s="78"/>
      <c r="Y201" s="78"/>
      <c r="Z201" s="78"/>
      <c r="AA201" s="78"/>
      <c r="AB201" s="78"/>
      <c r="AC201" s="78"/>
      <c r="AD201" s="78"/>
    </row>
    <row r="202" customFormat="false" ht="14.25" hidden="false" customHeight="true" outlineLevel="0" collapsed="false">
      <c r="A202" s="65" t="s">
        <v>335</v>
      </c>
      <c r="B202" s="65"/>
      <c r="C202" s="65"/>
      <c r="D202" s="65"/>
      <c r="E202" s="65"/>
      <c r="F202" s="65"/>
      <c r="G202" s="79"/>
      <c r="H202" s="79"/>
      <c r="I202" s="79"/>
      <c r="J202" s="79"/>
      <c r="K202" s="79"/>
      <c r="L202" s="79"/>
      <c r="M202" s="79"/>
      <c r="N202" s="79"/>
      <c r="O202" s="79"/>
      <c r="P202" s="79"/>
      <c r="Q202" s="79"/>
      <c r="R202" s="78"/>
      <c r="S202" s="78"/>
      <c r="T202" s="78"/>
      <c r="U202" s="78"/>
      <c r="V202" s="78"/>
      <c r="W202" s="78"/>
      <c r="X202" s="78"/>
      <c r="Y202" s="78"/>
      <c r="Z202" s="78"/>
      <c r="AA202" s="78"/>
      <c r="AB202" s="78"/>
      <c r="AC202" s="78"/>
      <c r="AD202" s="78"/>
    </row>
    <row r="203" customFormat="false" ht="14.25" hidden="false" customHeight="true" outlineLevel="0" collapsed="false">
      <c r="A203" s="65" t="s">
        <v>336</v>
      </c>
      <c r="B203" s="65"/>
      <c r="C203" s="65"/>
      <c r="D203" s="65"/>
      <c r="E203" s="65"/>
      <c r="F203" s="65"/>
      <c r="G203" s="79"/>
      <c r="H203" s="79"/>
      <c r="I203" s="79"/>
      <c r="J203" s="79"/>
      <c r="K203" s="79"/>
      <c r="L203" s="79"/>
      <c r="M203" s="79"/>
      <c r="N203" s="79"/>
      <c r="O203" s="79"/>
      <c r="P203" s="79"/>
      <c r="Q203" s="79"/>
      <c r="R203" s="78"/>
      <c r="S203" s="78"/>
      <c r="T203" s="78"/>
      <c r="U203" s="78"/>
      <c r="V203" s="78"/>
      <c r="W203" s="78"/>
      <c r="X203" s="78"/>
      <c r="Y203" s="78"/>
      <c r="Z203" s="78"/>
      <c r="AA203" s="78"/>
      <c r="AB203" s="78"/>
      <c r="AC203" s="78"/>
      <c r="AD203" s="78"/>
    </row>
    <row r="204" customFormat="false" ht="14.25" hidden="false" customHeight="true" outlineLevel="0" collapsed="false">
      <c r="A204" s="65" t="s">
        <v>337</v>
      </c>
      <c r="B204" s="65"/>
      <c r="C204" s="65"/>
      <c r="D204" s="65"/>
      <c r="E204" s="65"/>
      <c r="F204" s="65"/>
      <c r="G204" s="79"/>
      <c r="H204" s="79"/>
      <c r="I204" s="79"/>
      <c r="J204" s="79"/>
      <c r="K204" s="79"/>
      <c r="L204" s="79"/>
      <c r="M204" s="79"/>
      <c r="N204" s="79"/>
      <c r="O204" s="79"/>
      <c r="P204" s="79"/>
      <c r="Q204" s="79"/>
      <c r="R204" s="78"/>
      <c r="S204" s="78"/>
      <c r="T204" s="78"/>
      <c r="U204" s="78"/>
      <c r="V204" s="78"/>
      <c r="W204" s="78"/>
      <c r="X204" s="78"/>
      <c r="Y204" s="78"/>
      <c r="Z204" s="78"/>
      <c r="AA204" s="78"/>
      <c r="AB204" s="78"/>
      <c r="AC204" s="78"/>
      <c r="AD204" s="78"/>
    </row>
    <row r="205" customFormat="false" ht="14.25" hidden="false" customHeight="true" outlineLevel="0" collapsed="false">
      <c r="A205" s="65" t="s">
        <v>338</v>
      </c>
      <c r="B205" s="65"/>
      <c r="C205" s="65"/>
      <c r="D205" s="65"/>
      <c r="E205" s="65"/>
      <c r="F205" s="65"/>
      <c r="G205" s="79"/>
      <c r="H205" s="79"/>
      <c r="I205" s="79"/>
      <c r="J205" s="79"/>
      <c r="K205" s="79"/>
      <c r="L205" s="79"/>
      <c r="M205" s="79"/>
      <c r="N205" s="79"/>
      <c r="O205" s="79"/>
      <c r="P205" s="79"/>
      <c r="Q205" s="79"/>
      <c r="R205" s="78"/>
      <c r="S205" s="78"/>
      <c r="T205" s="78"/>
      <c r="U205" s="78"/>
      <c r="V205" s="78"/>
      <c r="W205" s="78"/>
      <c r="X205" s="78"/>
      <c r="Y205" s="78"/>
      <c r="Z205" s="78"/>
      <c r="AA205" s="78"/>
      <c r="AB205" s="78"/>
      <c r="AC205" s="78"/>
      <c r="AD205" s="78"/>
    </row>
    <row r="206" customFormat="false" ht="14.25" hidden="false" customHeight="true" outlineLevel="0" collapsed="false">
      <c r="A206" s="65" t="s">
        <v>339</v>
      </c>
      <c r="B206" s="65"/>
      <c r="C206" s="65"/>
      <c r="D206" s="65"/>
      <c r="E206" s="65"/>
      <c r="F206" s="65"/>
      <c r="G206" s="79"/>
      <c r="H206" s="79"/>
      <c r="I206" s="79"/>
      <c r="J206" s="79"/>
      <c r="K206" s="79"/>
      <c r="L206" s="79"/>
      <c r="M206" s="79"/>
      <c r="N206" s="79"/>
      <c r="O206" s="79"/>
      <c r="P206" s="79"/>
      <c r="Q206" s="79"/>
      <c r="R206" s="78"/>
      <c r="S206" s="78"/>
      <c r="T206" s="78"/>
      <c r="U206" s="78"/>
      <c r="V206" s="78"/>
      <c r="W206" s="78"/>
      <c r="X206" s="78"/>
      <c r="Y206" s="78"/>
      <c r="Z206" s="78"/>
      <c r="AA206" s="78"/>
      <c r="AB206" s="78"/>
      <c r="AC206" s="78"/>
      <c r="AD206" s="78"/>
    </row>
    <row r="207" customFormat="false" ht="14.25" hidden="false" customHeight="true" outlineLevel="0" collapsed="false">
      <c r="A207" s="65" t="s">
        <v>340</v>
      </c>
      <c r="B207" s="65"/>
      <c r="C207" s="65"/>
      <c r="D207" s="65"/>
      <c r="E207" s="65"/>
      <c r="F207" s="65"/>
      <c r="G207" s="79"/>
      <c r="H207" s="79"/>
      <c r="I207" s="79"/>
      <c r="J207" s="79"/>
      <c r="K207" s="79"/>
      <c r="L207" s="79"/>
      <c r="M207" s="79"/>
      <c r="N207" s="79"/>
      <c r="O207" s="79"/>
      <c r="P207" s="79"/>
      <c r="Q207" s="79"/>
      <c r="R207" s="78"/>
      <c r="S207" s="78"/>
      <c r="T207" s="78"/>
      <c r="U207" s="78"/>
      <c r="V207" s="78"/>
      <c r="W207" s="78"/>
      <c r="X207" s="78"/>
      <c r="Y207" s="78"/>
      <c r="Z207" s="78"/>
      <c r="AA207" s="78"/>
      <c r="AB207" s="78"/>
      <c r="AC207" s="78"/>
      <c r="AD207" s="78"/>
    </row>
    <row r="208" customFormat="false" ht="14.25" hidden="false" customHeight="true" outlineLevel="0" collapsed="false">
      <c r="A208" s="65" t="s">
        <v>341</v>
      </c>
      <c r="B208" s="65"/>
      <c r="C208" s="65"/>
      <c r="D208" s="65"/>
      <c r="E208" s="65"/>
      <c r="F208" s="65"/>
      <c r="G208" s="79"/>
      <c r="H208" s="79"/>
      <c r="I208" s="79"/>
      <c r="J208" s="79"/>
      <c r="K208" s="79"/>
      <c r="L208" s="79"/>
      <c r="M208" s="79"/>
      <c r="N208" s="79"/>
      <c r="O208" s="79"/>
      <c r="P208" s="79"/>
      <c r="Q208" s="79"/>
      <c r="R208" s="78"/>
      <c r="S208" s="78"/>
      <c r="T208" s="78"/>
      <c r="U208" s="78"/>
      <c r="V208" s="78"/>
      <c r="W208" s="78"/>
      <c r="X208" s="78"/>
      <c r="Y208" s="78"/>
      <c r="Z208" s="78"/>
      <c r="AA208" s="78"/>
      <c r="AB208" s="78"/>
      <c r="AC208" s="78"/>
      <c r="AD208" s="78"/>
    </row>
    <row r="209" customFormat="false" ht="14.25" hidden="false" customHeight="true" outlineLevel="0" collapsed="false">
      <c r="A209" s="65" t="s">
        <v>342</v>
      </c>
      <c r="B209" s="65"/>
      <c r="C209" s="65"/>
      <c r="D209" s="65"/>
      <c r="E209" s="65"/>
      <c r="F209" s="65"/>
      <c r="G209" s="79"/>
      <c r="H209" s="79"/>
      <c r="I209" s="79"/>
      <c r="J209" s="79"/>
      <c r="K209" s="79"/>
      <c r="L209" s="79"/>
      <c r="M209" s="79"/>
      <c r="N209" s="79"/>
      <c r="O209" s="79"/>
      <c r="P209" s="79"/>
      <c r="Q209" s="79"/>
      <c r="R209" s="78"/>
      <c r="S209" s="78"/>
      <c r="T209" s="78"/>
      <c r="U209" s="78"/>
      <c r="V209" s="78"/>
      <c r="W209" s="78"/>
      <c r="X209" s="78"/>
      <c r="Y209" s="78"/>
      <c r="Z209" s="78"/>
      <c r="AA209" s="78"/>
      <c r="AB209" s="78"/>
      <c r="AC209" s="78"/>
      <c r="AD209" s="78"/>
    </row>
    <row r="210" customFormat="false" ht="14.25" hidden="false" customHeight="true" outlineLevel="0" collapsed="false">
      <c r="A210" s="65" t="s">
        <v>343</v>
      </c>
      <c r="B210" s="65"/>
      <c r="C210" s="65"/>
      <c r="D210" s="65"/>
      <c r="E210" s="65"/>
      <c r="F210" s="65"/>
      <c r="G210" s="79"/>
      <c r="H210" s="79"/>
      <c r="I210" s="79"/>
      <c r="J210" s="79"/>
      <c r="K210" s="79"/>
      <c r="L210" s="79"/>
      <c r="M210" s="79"/>
      <c r="N210" s="79"/>
      <c r="O210" s="79"/>
      <c r="P210" s="79"/>
      <c r="Q210" s="79"/>
      <c r="R210" s="78"/>
      <c r="S210" s="78"/>
      <c r="T210" s="78"/>
      <c r="U210" s="78"/>
      <c r="V210" s="78"/>
      <c r="W210" s="78"/>
      <c r="X210" s="78"/>
      <c r="Y210" s="78"/>
      <c r="Z210" s="78"/>
      <c r="AA210" s="78"/>
      <c r="AB210" s="78"/>
      <c r="AC210" s="78"/>
      <c r="AD210" s="78"/>
    </row>
    <row r="211" customFormat="false" ht="14.25" hidden="false" customHeight="true" outlineLevel="0" collapsed="false">
      <c r="A211" s="65" t="s">
        <v>344</v>
      </c>
      <c r="B211" s="65"/>
      <c r="C211" s="65"/>
      <c r="D211" s="65"/>
      <c r="E211" s="65"/>
      <c r="F211" s="65"/>
      <c r="G211" s="79"/>
      <c r="H211" s="79"/>
      <c r="I211" s="79"/>
      <c r="J211" s="79"/>
      <c r="K211" s="79"/>
      <c r="L211" s="79"/>
      <c r="M211" s="79"/>
      <c r="N211" s="79"/>
      <c r="O211" s="79"/>
      <c r="P211" s="79"/>
      <c r="Q211" s="79"/>
      <c r="R211" s="78"/>
      <c r="S211" s="78"/>
      <c r="T211" s="78"/>
      <c r="U211" s="78"/>
      <c r="V211" s="78"/>
      <c r="W211" s="78"/>
      <c r="X211" s="78"/>
      <c r="Y211" s="78"/>
      <c r="Z211" s="78"/>
      <c r="AA211" s="78"/>
      <c r="AB211" s="78"/>
      <c r="AC211" s="78"/>
      <c r="AD211" s="78"/>
    </row>
    <row r="212" customFormat="false" ht="14.25" hidden="false" customHeight="true" outlineLevel="0" collapsed="false">
      <c r="A212" s="65" t="s">
        <v>345</v>
      </c>
      <c r="B212" s="65"/>
      <c r="C212" s="65"/>
      <c r="D212" s="65"/>
      <c r="E212" s="65"/>
      <c r="F212" s="65"/>
      <c r="G212" s="79"/>
      <c r="H212" s="79"/>
      <c r="I212" s="79"/>
      <c r="J212" s="79"/>
      <c r="K212" s="79"/>
      <c r="L212" s="79"/>
      <c r="M212" s="79"/>
      <c r="N212" s="79"/>
      <c r="O212" s="79"/>
      <c r="P212" s="79"/>
      <c r="Q212" s="79"/>
      <c r="R212" s="78"/>
      <c r="S212" s="78"/>
      <c r="T212" s="78"/>
      <c r="U212" s="78"/>
      <c r="V212" s="78"/>
      <c r="W212" s="78"/>
      <c r="X212" s="78"/>
      <c r="Y212" s="78"/>
      <c r="Z212" s="78"/>
      <c r="AA212" s="78"/>
      <c r="AB212" s="78"/>
      <c r="AC212" s="78"/>
      <c r="AD212" s="78"/>
    </row>
    <row r="213" customFormat="false" ht="14.25" hidden="false" customHeight="true" outlineLevel="0" collapsed="false">
      <c r="A213" s="65" t="s">
        <v>346</v>
      </c>
      <c r="B213" s="65"/>
      <c r="C213" s="65"/>
      <c r="D213" s="65"/>
      <c r="E213" s="65"/>
      <c r="F213" s="65"/>
      <c r="G213" s="79"/>
      <c r="H213" s="79"/>
      <c r="I213" s="79"/>
      <c r="J213" s="79"/>
      <c r="K213" s="79"/>
      <c r="L213" s="79"/>
      <c r="M213" s="79"/>
      <c r="N213" s="79"/>
      <c r="O213" s="79"/>
      <c r="P213" s="79"/>
      <c r="Q213" s="79"/>
      <c r="R213" s="78"/>
      <c r="S213" s="78"/>
      <c r="T213" s="78"/>
      <c r="U213" s="78"/>
      <c r="V213" s="78"/>
      <c r="W213" s="78"/>
      <c r="X213" s="78"/>
      <c r="Y213" s="78"/>
      <c r="Z213" s="78"/>
      <c r="AA213" s="78"/>
      <c r="AB213" s="78"/>
      <c r="AC213" s="78"/>
      <c r="AD213" s="78"/>
    </row>
    <row r="214" customFormat="false" ht="14.25" hidden="false" customHeight="true" outlineLevel="0" collapsed="false">
      <c r="A214" s="65" t="s">
        <v>347</v>
      </c>
      <c r="B214" s="65"/>
      <c r="C214" s="65"/>
      <c r="D214" s="65"/>
      <c r="E214" s="65"/>
      <c r="F214" s="65"/>
      <c r="G214" s="79"/>
      <c r="H214" s="79"/>
      <c r="I214" s="79"/>
      <c r="J214" s="79"/>
      <c r="K214" s="79"/>
      <c r="L214" s="79"/>
      <c r="M214" s="79"/>
      <c r="N214" s="79"/>
      <c r="O214" s="79"/>
      <c r="P214" s="79"/>
      <c r="Q214" s="79"/>
      <c r="R214" s="78"/>
      <c r="S214" s="78"/>
      <c r="T214" s="78"/>
      <c r="U214" s="78"/>
      <c r="V214" s="78"/>
      <c r="W214" s="78"/>
      <c r="X214" s="78"/>
      <c r="Y214" s="78"/>
      <c r="Z214" s="78"/>
      <c r="AA214" s="78"/>
      <c r="AB214" s="78"/>
      <c r="AC214" s="78"/>
      <c r="AD214" s="78"/>
    </row>
    <row r="215" customFormat="false" ht="14.25" hidden="false" customHeight="true" outlineLevel="0" collapsed="false">
      <c r="A215" s="65" t="s">
        <v>348</v>
      </c>
      <c r="B215" s="65"/>
      <c r="C215" s="65"/>
      <c r="D215" s="65"/>
      <c r="E215" s="65"/>
      <c r="F215" s="65"/>
      <c r="G215" s="79"/>
      <c r="H215" s="79"/>
      <c r="I215" s="79"/>
      <c r="J215" s="79"/>
      <c r="K215" s="79"/>
      <c r="L215" s="79"/>
      <c r="M215" s="79"/>
      <c r="N215" s="79"/>
      <c r="O215" s="79"/>
      <c r="P215" s="79"/>
      <c r="Q215" s="79"/>
      <c r="R215" s="78"/>
      <c r="S215" s="78"/>
      <c r="T215" s="78"/>
      <c r="U215" s="78"/>
      <c r="V215" s="78"/>
      <c r="W215" s="78"/>
      <c r="X215" s="78"/>
      <c r="Y215" s="78"/>
      <c r="Z215" s="78"/>
      <c r="AA215" s="78"/>
      <c r="AB215" s="78"/>
      <c r="AC215" s="78"/>
      <c r="AD215" s="78"/>
    </row>
    <row r="216" customFormat="false" ht="14.25" hidden="false" customHeight="true" outlineLevel="0" collapsed="false">
      <c r="A216" s="65" t="s">
        <v>349</v>
      </c>
      <c r="B216" s="65"/>
      <c r="C216" s="65"/>
      <c r="D216" s="65"/>
      <c r="E216" s="65"/>
      <c r="F216" s="65"/>
      <c r="G216" s="79"/>
      <c r="H216" s="79"/>
      <c r="I216" s="79"/>
      <c r="J216" s="79"/>
      <c r="K216" s="79"/>
      <c r="L216" s="79"/>
      <c r="M216" s="79"/>
      <c r="N216" s="79"/>
      <c r="O216" s="79"/>
      <c r="P216" s="79"/>
      <c r="Q216" s="79"/>
      <c r="R216" s="78"/>
      <c r="S216" s="78"/>
      <c r="T216" s="78"/>
      <c r="U216" s="78"/>
      <c r="V216" s="78"/>
      <c r="W216" s="78"/>
      <c r="X216" s="78"/>
      <c r="Y216" s="78"/>
      <c r="Z216" s="78"/>
      <c r="AA216" s="78"/>
      <c r="AB216" s="78"/>
      <c r="AC216" s="78"/>
      <c r="AD216" s="78"/>
    </row>
    <row r="217" customFormat="false" ht="14.25" hidden="false" customHeight="true" outlineLevel="0" collapsed="false">
      <c r="A217" s="65" t="s">
        <v>350</v>
      </c>
      <c r="B217" s="65"/>
      <c r="C217" s="65"/>
      <c r="D217" s="65"/>
      <c r="E217" s="65"/>
      <c r="F217" s="65"/>
      <c r="G217" s="79"/>
      <c r="H217" s="79"/>
      <c r="I217" s="79"/>
      <c r="J217" s="79"/>
      <c r="K217" s="79"/>
      <c r="L217" s="79"/>
      <c r="M217" s="79"/>
      <c r="N217" s="79"/>
      <c r="O217" s="79"/>
      <c r="P217" s="79"/>
      <c r="Q217" s="79"/>
      <c r="R217" s="78"/>
      <c r="S217" s="78"/>
      <c r="T217" s="78"/>
      <c r="U217" s="78"/>
      <c r="V217" s="78"/>
      <c r="W217" s="78"/>
      <c r="X217" s="78"/>
      <c r="Y217" s="78"/>
      <c r="Z217" s="78"/>
      <c r="AA217" s="78"/>
      <c r="AB217" s="78"/>
      <c r="AC217" s="78"/>
      <c r="AD217" s="78"/>
    </row>
    <row r="218" customFormat="false" ht="14.25" hidden="false" customHeight="true" outlineLevel="0" collapsed="false">
      <c r="A218" s="65" t="s">
        <v>351</v>
      </c>
      <c r="B218" s="65"/>
      <c r="C218" s="65"/>
      <c r="D218" s="65"/>
      <c r="E218" s="65"/>
      <c r="F218" s="65"/>
      <c r="G218" s="79"/>
      <c r="H218" s="79"/>
      <c r="I218" s="79"/>
      <c r="J218" s="79"/>
      <c r="K218" s="79"/>
      <c r="L218" s="79"/>
      <c r="M218" s="79"/>
      <c r="N218" s="79"/>
      <c r="O218" s="79"/>
      <c r="P218" s="79"/>
      <c r="Q218" s="79"/>
      <c r="R218" s="78"/>
      <c r="S218" s="78"/>
      <c r="T218" s="78"/>
      <c r="U218" s="78"/>
      <c r="V218" s="78"/>
      <c r="W218" s="78"/>
      <c r="X218" s="78"/>
      <c r="Y218" s="78"/>
      <c r="Z218" s="78"/>
      <c r="AA218" s="78"/>
      <c r="AB218" s="78"/>
      <c r="AC218" s="78"/>
      <c r="AD218" s="78"/>
    </row>
    <row r="219" customFormat="false" ht="14.25" hidden="false" customHeight="true" outlineLevel="0" collapsed="false">
      <c r="A219" s="65" t="s">
        <v>352</v>
      </c>
      <c r="B219" s="65"/>
      <c r="C219" s="65"/>
      <c r="D219" s="65"/>
      <c r="E219" s="65"/>
      <c r="F219" s="65"/>
      <c r="G219" s="79"/>
      <c r="H219" s="79"/>
      <c r="I219" s="79"/>
      <c r="J219" s="79"/>
      <c r="K219" s="79"/>
      <c r="L219" s="79"/>
      <c r="M219" s="79"/>
      <c r="N219" s="79"/>
      <c r="O219" s="79"/>
      <c r="P219" s="79"/>
      <c r="Q219" s="79"/>
      <c r="R219" s="78"/>
      <c r="S219" s="78"/>
      <c r="T219" s="78"/>
      <c r="U219" s="78"/>
      <c r="V219" s="78"/>
      <c r="W219" s="78"/>
      <c r="X219" s="78"/>
      <c r="Y219" s="78"/>
      <c r="Z219" s="78"/>
      <c r="AA219" s="78"/>
      <c r="AB219" s="78"/>
      <c r="AC219" s="78"/>
      <c r="AD219" s="78"/>
    </row>
    <row r="220" customFormat="false" ht="14.25" hidden="false" customHeight="true" outlineLevel="0" collapsed="false">
      <c r="A220" s="65" t="s">
        <v>353</v>
      </c>
      <c r="B220" s="65"/>
      <c r="C220" s="65"/>
      <c r="D220" s="65"/>
      <c r="E220" s="65"/>
      <c r="F220" s="65"/>
      <c r="G220" s="79"/>
      <c r="H220" s="79"/>
      <c r="I220" s="79"/>
      <c r="J220" s="79"/>
      <c r="K220" s="79"/>
      <c r="L220" s="79"/>
      <c r="M220" s="79"/>
      <c r="N220" s="79"/>
      <c r="O220" s="79"/>
      <c r="P220" s="79"/>
      <c r="Q220" s="79"/>
      <c r="R220" s="78"/>
      <c r="S220" s="78"/>
      <c r="T220" s="78"/>
      <c r="U220" s="78"/>
      <c r="V220" s="78"/>
      <c r="W220" s="78"/>
      <c r="X220" s="78"/>
      <c r="Y220" s="78"/>
      <c r="Z220" s="78"/>
      <c r="AA220" s="78"/>
      <c r="AB220" s="78"/>
      <c r="AC220" s="78"/>
      <c r="AD220" s="78"/>
    </row>
    <row r="221" customFormat="false" ht="14.25" hidden="false" customHeight="true" outlineLevel="0" collapsed="false">
      <c r="A221" s="80"/>
      <c r="B221" s="80"/>
      <c r="C221" s="80"/>
      <c r="D221" s="80"/>
      <c r="E221" s="80"/>
      <c r="F221" s="80"/>
      <c r="G221" s="80"/>
      <c r="H221" s="80"/>
      <c r="I221" s="80"/>
      <c r="J221" s="80"/>
      <c r="K221" s="80"/>
      <c r="L221" s="80"/>
      <c r="M221" s="80"/>
      <c r="N221" s="80"/>
      <c r="O221" s="80"/>
      <c r="P221" s="80"/>
      <c r="Q221" s="80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</row>
    <row r="222" customFormat="false" ht="14.25" hidden="false" customHeight="true" outlineLevel="0" collapsed="false">
      <c r="A222" s="80"/>
      <c r="B222" s="80"/>
      <c r="C222" s="80"/>
      <c r="D222" s="80"/>
      <c r="E222" s="80"/>
      <c r="F222" s="80"/>
      <c r="G222" s="80"/>
      <c r="H222" s="80"/>
      <c r="I222" s="80"/>
      <c r="J222" s="80"/>
      <c r="K222" s="80"/>
      <c r="L222" s="80"/>
      <c r="M222" s="80"/>
      <c r="N222" s="80"/>
      <c r="O222" s="80"/>
      <c r="P222" s="80"/>
      <c r="Q222" s="80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</row>
    <row r="223" customFormat="false" ht="14.25" hidden="false" customHeight="true" outlineLevel="0" collapsed="false">
      <c r="A223" s="80"/>
      <c r="B223" s="80"/>
      <c r="C223" s="80"/>
      <c r="D223" s="80"/>
      <c r="E223" s="80"/>
      <c r="F223" s="80"/>
      <c r="G223" s="80"/>
      <c r="H223" s="80"/>
      <c r="I223" s="80"/>
      <c r="J223" s="80"/>
      <c r="K223" s="80"/>
      <c r="L223" s="80"/>
      <c r="M223" s="80"/>
      <c r="N223" s="80"/>
      <c r="O223" s="80"/>
      <c r="P223" s="80"/>
      <c r="Q223" s="80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</row>
    <row r="224" customFormat="false" ht="14.25" hidden="false" customHeight="true" outlineLevel="0" collapsed="false">
      <c r="A224" s="80"/>
      <c r="B224" s="80"/>
      <c r="C224" s="80"/>
      <c r="D224" s="80"/>
      <c r="E224" s="80"/>
      <c r="F224" s="80"/>
      <c r="G224" s="80"/>
      <c r="H224" s="80"/>
      <c r="I224" s="80"/>
      <c r="J224" s="80"/>
      <c r="K224" s="80"/>
      <c r="L224" s="80"/>
      <c r="M224" s="80"/>
      <c r="N224" s="80"/>
      <c r="O224" s="80"/>
      <c r="P224" s="80"/>
      <c r="Q224" s="80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</row>
    <row r="225" customFormat="false" ht="14.25" hidden="false" customHeight="true" outlineLevel="0" collapsed="false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</row>
    <row r="226" customFormat="false" ht="14.25" hidden="false" customHeight="true" outlineLevel="0" collapsed="false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</row>
    <row r="227" customFormat="false" ht="14.25" hidden="false" customHeight="true" outlineLevel="0" collapsed="false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</row>
    <row r="228" customFormat="false" ht="14.25" hidden="false" customHeight="true" outlineLevel="0" collapsed="false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</row>
    <row r="229" customFormat="false" ht="14.25" hidden="false" customHeight="true" outlineLevel="0" collapsed="false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</row>
    <row r="230" customFormat="false" ht="14.25" hidden="false" customHeight="true" outlineLevel="0" collapsed="false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</row>
    <row r="231" customFormat="false" ht="14.25" hidden="false" customHeight="true" outlineLevel="0" collapsed="false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</row>
    <row r="232" customFormat="false" ht="14.25" hidden="false" customHeight="true" outlineLevel="0" collapsed="false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</row>
    <row r="233" customFormat="false" ht="14.25" hidden="false" customHeight="true" outlineLevel="0" collapsed="false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</row>
    <row r="234" customFormat="false" ht="14.25" hidden="false" customHeight="true" outlineLevel="0" collapsed="false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</row>
    <row r="235" customFormat="false" ht="14.25" hidden="false" customHeight="true" outlineLevel="0" collapsed="false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</row>
    <row r="236" customFormat="false" ht="14.25" hidden="false" customHeight="true" outlineLevel="0" collapsed="false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</row>
    <row r="237" customFormat="false" ht="14.25" hidden="false" customHeight="true" outlineLevel="0" collapsed="false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</row>
    <row r="238" customFormat="false" ht="14.25" hidden="false" customHeight="true" outlineLevel="0" collapsed="false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</row>
    <row r="239" customFormat="false" ht="14.25" hidden="false" customHeight="true" outlineLevel="0" collapsed="false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</row>
    <row r="240" customFormat="false" ht="14.25" hidden="false" customHeight="true" outlineLevel="0" collapsed="false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</row>
    <row r="241" customFormat="false" ht="14.25" hidden="false" customHeight="true" outlineLevel="0" collapsed="false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</row>
    <row r="242" customFormat="false" ht="14.25" hidden="false" customHeight="true" outlineLevel="0" collapsed="false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</row>
    <row r="243" customFormat="false" ht="14.25" hidden="false" customHeight="true" outlineLevel="0" collapsed="false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</row>
    <row r="244" customFormat="false" ht="14.25" hidden="false" customHeight="true" outlineLevel="0" collapsed="false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</row>
    <row r="245" customFormat="false" ht="14.25" hidden="false" customHeight="true" outlineLevel="0" collapsed="false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</row>
    <row r="246" customFormat="false" ht="14.25" hidden="false" customHeight="true" outlineLevel="0" collapsed="false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</row>
    <row r="247" customFormat="false" ht="14.25" hidden="false" customHeight="true" outlineLevel="0" collapsed="false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</row>
    <row r="248" customFormat="false" ht="14.25" hidden="false" customHeight="true" outlineLevel="0" collapsed="false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</row>
    <row r="249" customFormat="false" ht="14.25" hidden="false" customHeight="true" outlineLevel="0" collapsed="false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</row>
    <row r="250" customFormat="false" ht="14.25" hidden="false" customHeight="true" outlineLevel="0" collapsed="false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</row>
    <row r="251" customFormat="false" ht="14.25" hidden="false" customHeight="true" outlineLevel="0" collapsed="false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</row>
    <row r="252" customFormat="false" ht="14.25" hidden="false" customHeight="true" outlineLevel="0" collapsed="false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</row>
    <row r="253" customFormat="false" ht="14.25" hidden="false" customHeight="true" outlineLevel="0" collapsed="false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</row>
    <row r="254" customFormat="false" ht="14.25" hidden="false" customHeight="true" outlineLevel="0" collapsed="false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</row>
    <row r="255" customFormat="false" ht="14.25" hidden="false" customHeight="true" outlineLevel="0" collapsed="false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</row>
    <row r="256" customFormat="false" ht="14.25" hidden="false" customHeight="true" outlineLevel="0" collapsed="false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</row>
    <row r="257" customFormat="false" ht="14.25" hidden="false" customHeight="true" outlineLevel="0" collapsed="false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</row>
    <row r="258" customFormat="false" ht="14.25" hidden="false" customHeight="true" outlineLevel="0" collapsed="false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</row>
    <row r="259" customFormat="false" ht="14.25" hidden="false" customHeight="true" outlineLevel="0" collapsed="false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</row>
    <row r="260" customFormat="false" ht="14.25" hidden="false" customHeight="true" outlineLevel="0" collapsed="false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</row>
    <row r="261" customFormat="false" ht="14.25" hidden="false" customHeight="true" outlineLevel="0" collapsed="false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</row>
    <row r="262" customFormat="false" ht="14.25" hidden="false" customHeight="true" outlineLevel="0" collapsed="false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</row>
    <row r="263" customFormat="false" ht="14.25" hidden="false" customHeight="true" outlineLevel="0" collapsed="false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</row>
    <row r="264" customFormat="false" ht="14.25" hidden="false" customHeight="true" outlineLevel="0" collapsed="false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</row>
    <row r="265" customFormat="false" ht="14.25" hidden="false" customHeight="true" outlineLevel="0" collapsed="false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</row>
    <row r="266" customFormat="false" ht="14.25" hidden="false" customHeight="true" outlineLevel="0" collapsed="false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</row>
    <row r="267" customFormat="false" ht="14.25" hidden="false" customHeight="true" outlineLevel="0" collapsed="false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</row>
    <row r="268" customFormat="false" ht="14.25" hidden="false" customHeight="true" outlineLevel="0" collapsed="false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</row>
    <row r="269" customFormat="false" ht="14.25" hidden="false" customHeight="true" outlineLevel="0" collapsed="false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</row>
    <row r="270" customFormat="false" ht="14.25" hidden="false" customHeight="true" outlineLevel="0" collapsed="false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</row>
    <row r="271" customFormat="false" ht="14.25" hidden="false" customHeight="true" outlineLevel="0" collapsed="false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</row>
    <row r="272" customFormat="false" ht="14.25" hidden="false" customHeight="true" outlineLevel="0" collapsed="false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</row>
    <row r="273" customFormat="false" ht="14.25" hidden="false" customHeight="true" outlineLevel="0" collapsed="false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</row>
    <row r="274" customFormat="false" ht="14.25" hidden="false" customHeight="true" outlineLevel="0" collapsed="false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</row>
    <row r="275" customFormat="false" ht="14.25" hidden="false" customHeight="true" outlineLevel="0" collapsed="false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</row>
    <row r="276" customFormat="false" ht="14.25" hidden="false" customHeight="true" outlineLevel="0" collapsed="false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</row>
    <row r="277" customFormat="false" ht="14.25" hidden="false" customHeight="true" outlineLevel="0" collapsed="false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</row>
    <row r="278" customFormat="false" ht="14.25" hidden="false" customHeight="true" outlineLevel="0" collapsed="false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</row>
    <row r="279" customFormat="false" ht="14.25" hidden="false" customHeight="true" outlineLevel="0" collapsed="false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</row>
    <row r="280" customFormat="false" ht="14.25" hidden="false" customHeight="true" outlineLevel="0" collapsed="false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</row>
    <row r="281" customFormat="false" ht="14.25" hidden="false" customHeight="true" outlineLevel="0" collapsed="false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</row>
    <row r="282" customFormat="false" ht="14.25" hidden="false" customHeight="true" outlineLevel="0" collapsed="false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</row>
    <row r="283" customFormat="false" ht="14.25" hidden="false" customHeight="true" outlineLevel="0" collapsed="false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</row>
    <row r="284" customFormat="false" ht="14.25" hidden="false" customHeight="true" outlineLevel="0" collapsed="false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</row>
    <row r="285" customFormat="false" ht="14.25" hidden="false" customHeight="true" outlineLevel="0" collapsed="false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</row>
    <row r="286" customFormat="false" ht="14.25" hidden="false" customHeight="true" outlineLevel="0" collapsed="false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</row>
    <row r="287" customFormat="false" ht="14.25" hidden="false" customHeight="true" outlineLevel="0" collapsed="false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</row>
    <row r="288" customFormat="false" ht="14.25" hidden="false" customHeight="true" outlineLevel="0" collapsed="false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</row>
    <row r="289" customFormat="false" ht="14.25" hidden="false" customHeight="true" outlineLevel="0" collapsed="false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</row>
    <row r="290" customFormat="false" ht="14.25" hidden="false" customHeight="true" outlineLevel="0" collapsed="false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</row>
    <row r="291" customFormat="false" ht="14.25" hidden="false" customHeight="true" outlineLevel="0" collapsed="false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</row>
    <row r="292" customFormat="false" ht="14.25" hidden="false" customHeight="true" outlineLevel="0" collapsed="false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</row>
    <row r="293" customFormat="false" ht="14.25" hidden="false" customHeight="true" outlineLevel="0" collapsed="false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</row>
    <row r="294" customFormat="false" ht="14.25" hidden="false" customHeight="true" outlineLevel="0" collapsed="false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</row>
    <row r="295" customFormat="false" ht="14.25" hidden="false" customHeight="true" outlineLevel="0" collapsed="false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</row>
    <row r="296" customFormat="false" ht="14.25" hidden="false" customHeight="true" outlineLevel="0" collapsed="false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</row>
    <row r="297" customFormat="false" ht="14.25" hidden="false" customHeight="true" outlineLevel="0" collapsed="false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</row>
    <row r="298" customFormat="false" ht="14.25" hidden="false" customHeight="true" outlineLevel="0" collapsed="false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</row>
    <row r="299" customFormat="false" ht="14.25" hidden="false" customHeight="true" outlineLevel="0" collapsed="false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</row>
    <row r="300" customFormat="false" ht="14.25" hidden="false" customHeight="true" outlineLevel="0" collapsed="false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</row>
    <row r="301" customFormat="false" ht="14.25" hidden="false" customHeight="true" outlineLevel="0" collapsed="false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</row>
    <row r="302" customFormat="false" ht="14.25" hidden="false" customHeight="true" outlineLevel="0" collapsed="false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</row>
    <row r="303" customFormat="false" ht="14.25" hidden="false" customHeight="true" outlineLevel="0" collapsed="false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</row>
    <row r="304" customFormat="false" ht="14.25" hidden="false" customHeight="true" outlineLevel="0" collapsed="false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</row>
    <row r="305" customFormat="false" ht="14.25" hidden="false" customHeight="true" outlineLevel="0" collapsed="false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</row>
    <row r="306" customFormat="false" ht="14.25" hidden="false" customHeight="true" outlineLevel="0" collapsed="false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</row>
    <row r="307" customFormat="false" ht="14.25" hidden="false" customHeight="true" outlineLevel="0" collapsed="false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</row>
    <row r="308" customFormat="false" ht="14.25" hidden="false" customHeight="true" outlineLevel="0" collapsed="false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</row>
    <row r="309" customFormat="false" ht="14.25" hidden="false" customHeight="true" outlineLevel="0" collapsed="false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</row>
    <row r="310" customFormat="false" ht="14.25" hidden="false" customHeight="true" outlineLevel="0" collapsed="false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</row>
    <row r="311" customFormat="false" ht="14.25" hidden="false" customHeight="true" outlineLevel="0" collapsed="false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</row>
    <row r="312" customFormat="false" ht="14.25" hidden="false" customHeight="true" outlineLevel="0" collapsed="false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</row>
    <row r="313" customFormat="false" ht="14.25" hidden="false" customHeight="true" outlineLevel="0" collapsed="false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</row>
    <row r="314" customFormat="false" ht="14.25" hidden="false" customHeight="true" outlineLevel="0" collapsed="false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</row>
    <row r="315" customFormat="false" ht="14.25" hidden="false" customHeight="true" outlineLevel="0" collapsed="false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</row>
    <row r="316" customFormat="false" ht="14.25" hidden="false" customHeight="true" outlineLevel="0" collapsed="false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</row>
    <row r="317" customFormat="false" ht="14.25" hidden="false" customHeight="true" outlineLevel="0" collapsed="false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</row>
    <row r="318" customFormat="false" ht="14.25" hidden="false" customHeight="true" outlineLevel="0" collapsed="false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</row>
    <row r="319" customFormat="false" ht="14.25" hidden="false" customHeight="true" outlineLevel="0" collapsed="false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</row>
    <row r="320" customFormat="false" ht="14.25" hidden="false" customHeight="true" outlineLevel="0" collapsed="false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</row>
    <row r="321" customFormat="false" ht="14.25" hidden="false" customHeight="true" outlineLevel="0" collapsed="false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</row>
    <row r="322" customFormat="false" ht="14.25" hidden="false" customHeight="true" outlineLevel="0" collapsed="false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</row>
    <row r="323" customFormat="false" ht="14.25" hidden="false" customHeight="true" outlineLevel="0" collapsed="false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</row>
    <row r="324" customFormat="false" ht="14.25" hidden="false" customHeight="true" outlineLevel="0" collapsed="false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</row>
    <row r="325" customFormat="false" ht="14.25" hidden="false" customHeight="true" outlineLevel="0" collapsed="false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</row>
    <row r="326" customFormat="false" ht="14.25" hidden="false" customHeight="true" outlineLevel="0" collapsed="false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</row>
    <row r="327" customFormat="false" ht="14.25" hidden="false" customHeight="true" outlineLevel="0" collapsed="false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</row>
    <row r="328" customFormat="false" ht="14.25" hidden="false" customHeight="true" outlineLevel="0" collapsed="false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</row>
    <row r="329" customFormat="false" ht="14.25" hidden="false" customHeight="true" outlineLevel="0" collapsed="false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</row>
    <row r="330" customFormat="false" ht="14.25" hidden="false" customHeight="true" outlineLevel="0" collapsed="false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</row>
    <row r="331" customFormat="false" ht="14.25" hidden="false" customHeight="true" outlineLevel="0" collapsed="false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</row>
    <row r="332" customFormat="false" ht="14.25" hidden="false" customHeight="true" outlineLevel="0" collapsed="false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</row>
    <row r="333" customFormat="false" ht="14.25" hidden="false" customHeight="true" outlineLevel="0" collapsed="false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</row>
    <row r="334" customFormat="false" ht="14.25" hidden="false" customHeight="true" outlineLevel="0" collapsed="false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</row>
    <row r="335" customFormat="false" ht="14.25" hidden="false" customHeight="true" outlineLevel="0" collapsed="false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</row>
    <row r="336" customFormat="false" ht="14.25" hidden="false" customHeight="true" outlineLevel="0" collapsed="false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</row>
    <row r="337" customFormat="false" ht="14.25" hidden="false" customHeight="true" outlineLevel="0" collapsed="false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</row>
    <row r="338" customFormat="false" ht="14.25" hidden="false" customHeight="true" outlineLevel="0" collapsed="false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</row>
    <row r="339" customFormat="false" ht="14.25" hidden="false" customHeight="true" outlineLevel="0" collapsed="false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</row>
    <row r="340" customFormat="false" ht="14.25" hidden="false" customHeight="true" outlineLevel="0" collapsed="false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</row>
    <row r="341" customFormat="false" ht="14.25" hidden="false" customHeight="true" outlineLevel="0" collapsed="false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</row>
    <row r="342" customFormat="false" ht="14.25" hidden="false" customHeight="true" outlineLevel="0" collapsed="false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</row>
    <row r="343" customFormat="false" ht="14.25" hidden="false" customHeight="true" outlineLevel="0" collapsed="false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</row>
    <row r="344" customFormat="false" ht="14.25" hidden="false" customHeight="true" outlineLevel="0" collapsed="false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</row>
    <row r="345" customFormat="false" ht="14.25" hidden="false" customHeight="true" outlineLevel="0" collapsed="false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</row>
    <row r="346" customFormat="false" ht="14.25" hidden="false" customHeight="true" outlineLevel="0" collapsed="false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</row>
    <row r="347" customFormat="false" ht="14.25" hidden="false" customHeight="true" outlineLevel="0" collapsed="false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</row>
    <row r="348" customFormat="false" ht="14.25" hidden="false" customHeight="true" outlineLevel="0" collapsed="false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</row>
    <row r="349" customFormat="false" ht="14.25" hidden="false" customHeight="true" outlineLevel="0" collapsed="false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</row>
    <row r="350" customFormat="false" ht="14.25" hidden="false" customHeight="true" outlineLevel="0" collapsed="false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</row>
    <row r="351" customFormat="false" ht="14.25" hidden="false" customHeight="true" outlineLevel="0" collapsed="false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</row>
    <row r="352" customFormat="false" ht="14.25" hidden="false" customHeight="true" outlineLevel="0" collapsed="false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</row>
    <row r="353" customFormat="false" ht="14.25" hidden="false" customHeight="true" outlineLevel="0" collapsed="false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</row>
    <row r="354" customFormat="false" ht="14.25" hidden="false" customHeight="true" outlineLevel="0" collapsed="false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</row>
    <row r="355" customFormat="false" ht="14.25" hidden="false" customHeight="true" outlineLevel="0" collapsed="false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</row>
    <row r="356" customFormat="false" ht="14.25" hidden="false" customHeight="true" outlineLevel="0" collapsed="false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</row>
    <row r="357" customFormat="false" ht="14.25" hidden="false" customHeight="true" outlineLevel="0" collapsed="false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</row>
    <row r="358" customFormat="false" ht="14.25" hidden="false" customHeight="true" outlineLevel="0" collapsed="false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</row>
    <row r="359" customFormat="false" ht="14.25" hidden="false" customHeight="true" outlineLevel="0" collapsed="false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</row>
    <row r="360" customFormat="false" ht="14.25" hidden="false" customHeight="true" outlineLevel="0" collapsed="false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</row>
    <row r="361" customFormat="false" ht="14.25" hidden="false" customHeight="true" outlineLevel="0" collapsed="false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</row>
    <row r="362" customFormat="false" ht="14.25" hidden="false" customHeight="true" outlineLevel="0" collapsed="false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</row>
    <row r="363" customFormat="false" ht="14.25" hidden="false" customHeight="true" outlineLevel="0" collapsed="false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</row>
    <row r="364" customFormat="false" ht="14.25" hidden="false" customHeight="true" outlineLevel="0" collapsed="false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</row>
    <row r="365" customFormat="false" ht="14.25" hidden="false" customHeight="true" outlineLevel="0" collapsed="false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</row>
    <row r="366" customFormat="false" ht="14.25" hidden="false" customHeight="true" outlineLevel="0" collapsed="false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</row>
    <row r="367" customFormat="false" ht="14.25" hidden="false" customHeight="true" outlineLevel="0" collapsed="false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</row>
    <row r="368" customFormat="false" ht="14.25" hidden="false" customHeight="true" outlineLevel="0" collapsed="false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</row>
    <row r="369" customFormat="false" ht="14.25" hidden="false" customHeight="true" outlineLevel="0" collapsed="false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</row>
    <row r="370" customFormat="false" ht="14.25" hidden="false" customHeight="true" outlineLevel="0" collapsed="false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</row>
    <row r="371" customFormat="false" ht="14.25" hidden="false" customHeight="true" outlineLevel="0" collapsed="false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</row>
    <row r="372" customFormat="false" ht="14.25" hidden="false" customHeight="true" outlineLevel="0" collapsed="false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</row>
    <row r="373" customFormat="false" ht="14.25" hidden="false" customHeight="true" outlineLevel="0" collapsed="false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</row>
    <row r="374" customFormat="false" ht="14.25" hidden="false" customHeight="true" outlineLevel="0" collapsed="false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</row>
    <row r="375" customFormat="false" ht="14.25" hidden="false" customHeight="true" outlineLevel="0" collapsed="false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</row>
    <row r="376" customFormat="false" ht="14.25" hidden="false" customHeight="true" outlineLevel="0" collapsed="false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</row>
    <row r="377" customFormat="false" ht="14.25" hidden="false" customHeight="true" outlineLevel="0" collapsed="false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</row>
    <row r="378" customFormat="false" ht="14.25" hidden="false" customHeight="true" outlineLevel="0" collapsed="false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</row>
    <row r="379" customFormat="false" ht="14.25" hidden="false" customHeight="true" outlineLevel="0" collapsed="false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</row>
    <row r="380" customFormat="false" ht="14.25" hidden="false" customHeight="true" outlineLevel="0" collapsed="false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</row>
    <row r="381" customFormat="false" ht="14.25" hidden="false" customHeight="true" outlineLevel="0" collapsed="false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</row>
    <row r="382" customFormat="false" ht="14.25" hidden="false" customHeight="true" outlineLevel="0" collapsed="false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</row>
    <row r="383" customFormat="false" ht="14.25" hidden="false" customHeight="true" outlineLevel="0" collapsed="false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</row>
    <row r="384" customFormat="false" ht="14.25" hidden="false" customHeight="true" outlineLevel="0" collapsed="false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</row>
    <row r="385" customFormat="false" ht="14.25" hidden="false" customHeight="true" outlineLevel="0" collapsed="false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</row>
    <row r="386" customFormat="false" ht="14.25" hidden="false" customHeight="true" outlineLevel="0" collapsed="false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</row>
    <row r="387" customFormat="false" ht="14.25" hidden="false" customHeight="true" outlineLevel="0" collapsed="false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</row>
    <row r="388" customFormat="false" ht="14.25" hidden="false" customHeight="true" outlineLevel="0" collapsed="false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</row>
    <row r="389" customFormat="false" ht="14.25" hidden="false" customHeight="true" outlineLevel="0" collapsed="false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</row>
    <row r="390" customFormat="false" ht="14.25" hidden="false" customHeight="true" outlineLevel="0" collapsed="false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</row>
    <row r="391" customFormat="false" ht="14.25" hidden="false" customHeight="true" outlineLevel="0" collapsed="false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</row>
    <row r="392" customFormat="false" ht="14.25" hidden="false" customHeight="true" outlineLevel="0" collapsed="false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</row>
    <row r="393" customFormat="false" ht="14.25" hidden="false" customHeight="true" outlineLevel="0" collapsed="false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</row>
    <row r="394" customFormat="false" ht="14.25" hidden="false" customHeight="true" outlineLevel="0" collapsed="false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</row>
    <row r="395" customFormat="false" ht="14.25" hidden="false" customHeight="true" outlineLevel="0" collapsed="false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</row>
    <row r="396" customFormat="false" ht="14.25" hidden="false" customHeight="true" outlineLevel="0" collapsed="false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</row>
    <row r="397" customFormat="false" ht="14.25" hidden="false" customHeight="true" outlineLevel="0" collapsed="false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</row>
    <row r="398" customFormat="false" ht="14.25" hidden="false" customHeight="true" outlineLevel="0" collapsed="false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</row>
    <row r="399" customFormat="false" ht="14.25" hidden="false" customHeight="true" outlineLevel="0" collapsed="false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</row>
    <row r="400" customFormat="false" ht="14.25" hidden="false" customHeight="true" outlineLevel="0" collapsed="false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</row>
    <row r="401" customFormat="false" ht="14.25" hidden="false" customHeight="true" outlineLevel="0" collapsed="false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</row>
    <row r="402" customFormat="false" ht="14.25" hidden="false" customHeight="true" outlineLevel="0" collapsed="false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</row>
    <row r="403" customFormat="false" ht="14.25" hidden="false" customHeight="true" outlineLevel="0" collapsed="false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</row>
    <row r="404" customFormat="false" ht="14.25" hidden="false" customHeight="true" outlineLevel="0" collapsed="false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</row>
    <row r="405" customFormat="false" ht="14.25" hidden="false" customHeight="true" outlineLevel="0" collapsed="false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</row>
    <row r="406" customFormat="false" ht="14.25" hidden="false" customHeight="true" outlineLevel="0" collapsed="false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</row>
    <row r="407" customFormat="false" ht="14.25" hidden="false" customHeight="true" outlineLevel="0" collapsed="false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</row>
    <row r="408" customFormat="false" ht="14.25" hidden="false" customHeight="true" outlineLevel="0" collapsed="false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</row>
    <row r="409" customFormat="false" ht="14.25" hidden="false" customHeight="true" outlineLevel="0" collapsed="false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</row>
    <row r="410" customFormat="false" ht="14.25" hidden="false" customHeight="true" outlineLevel="0" collapsed="false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</row>
    <row r="411" customFormat="false" ht="14.25" hidden="false" customHeight="true" outlineLevel="0" collapsed="false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</row>
    <row r="412" customFormat="false" ht="14.25" hidden="false" customHeight="true" outlineLevel="0" collapsed="false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</row>
    <row r="413" customFormat="false" ht="14.25" hidden="false" customHeight="true" outlineLevel="0" collapsed="false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</row>
    <row r="414" customFormat="false" ht="14.25" hidden="false" customHeight="true" outlineLevel="0" collapsed="false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</row>
    <row r="415" customFormat="false" ht="14.25" hidden="false" customHeight="true" outlineLevel="0" collapsed="false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</row>
    <row r="416" customFormat="false" ht="14.25" hidden="false" customHeight="true" outlineLevel="0" collapsed="false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</row>
    <row r="417" customFormat="false" ht="14.25" hidden="false" customHeight="true" outlineLevel="0" collapsed="false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</row>
    <row r="418" customFormat="false" ht="14.25" hidden="false" customHeight="true" outlineLevel="0" collapsed="false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</row>
    <row r="419" customFormat="false" ht="14.25" hidden="false" customHeight="true" outlineLevel="0" collapsed="false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</row>
    <row r="420" customFormat="false" ht="14.25" hidden="false" customHeight="true" outlineLevel="0" collapsed="false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</row>
    <row r="421" customFormat="false" ht="14.25" hidden="false" customHeight="true" outlineLevel="0" collapsed="false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</row>
    <row r="422" customFormat="false" ht="14.25" hidden="false" customHeight="true" outlineLevel="0" collapsed="false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</row>
    <row r="423" customFormat="false" ht="14.25" hidden="false" customHeight="true" outlineLevel="0" collapsed="false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</row>
    <row r="424" customFormat="false" ht="14.25" hidden="false" customHeight="true" outlineLevel="0" collapsed="false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</row>
    <row r="425" customFormat="false" ht="14.25" hidden="false" customHeight="true" outlineLevel="0" collapsed="false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</row>
    <row r="426" customFormat="false" ht="14.25" hidden="false" customHeight="true" outlineLevel="0" collapsed="false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</row>
    <row r="427" customFormat="false" ht="14.25" hidden="false" customHeight="true" outlineLevel="0" collapsed="false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</row>
    <row r="428" customFormat="false" ht="14.25" hidden="false" customHeight="true" outlineLevel="0" collapsed="false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</row>
    <row r="429" customFormat="false" ht="14.25" hidden="false" customHeight="true" outlineLevel="0" collapsed="false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</row>
    <row r="430" customFormat="false" ht="14.25" hidden="false" customHeight="true" outlineLevel="0" collapsed="false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</row>
    <row r="431" customFormat="false" ht="14.25" hidden="false" customHeight="true" outlineLevel="0" collapsed="false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</row>
    <row r="432" customFormat="false" ht="14.25" hidden="false" customHeight="true" outlineLevel="0" collapsed="false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</row>
    <row r="433" customFormat="false" ht="14.25" hidden="false" customHeight="true" outlineLevel="0" collapsed="false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</row>
    <row r="434" customFormat="false" ht="14.25" hidden="false" customHeight="true" outlineLevel="0" collapsed="false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</row>
    <row r="435" customFormat="false" ht="14.25" hidden="false" customHeight="true" outlineLevel="0" collapsed="false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</row>
    <row r="436" customFormat="false" ht="14.25" hidden="false" customHeight="true" outlineLevel="0" collapsed="false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</row>
    <row r="437" customFormat="false" ht="14.25" hidden="false" customHeight="true" outlineLevel="0" collapsed="false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</row>
    <row r="438" customFormat="false" ht="14.25" hidden="false" customHeight="true" outlineLevel="0" collapsed="false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</row>
    <row r="439" customFormat="false" ht="14.25" hidden="false" customHeight="true" outlineLevel="0" collapsed="false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</row>
    <row r="440" customFormat="false" ht="14.25" hidden="false" customHeight="true" outlineLevel="0" collapsed="false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</row>
    <row r="441" customFormat="false" ht="14.25" hidden="false" customHeight="true" outlineLevel="0" collapsed="false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</row>
    <row r="442" customFormat="false" ht="14.25" hidden="false" customHeight="true" outlineLevel="0" collapsed="false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</row>
    <row r="443" customFormat="false" ht="14.25" hidden="false" customHeight="true" outlineLevel="0" collapsed="false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</row>
    <row r="444" customFormat="false" ht="14.25" hidden="false" customHeight="true" outlineLevel="0" collapsed="false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</row>
    <row r="445" customFormat="false" ht="14.25" hidden="false" customHeight="true" outlineLevel="0" collapsed="false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</row>
    <row r="446" customFormat="false" ht="14.25" hidden="false" customHeight="true" outlineLevel="0" collapsed="false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</row>
    <row r="447" customFormat="false" ht="14.25" hidden="false" customHeight="true" outlineLevel="0" collapsed="false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</row>
    <row r="448" customFormat="false" ht="14.25" hidden="false" customHeight="true" outlineLevel="0" collapsed="false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</row>
    <row r="449" customFormat="false" ht="14.25" hidden="false" customHeight="true" outlineLevel="0" collapsed="false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</row>
    <row r="450" customFormat="false" ht="14.25" hidden="false" customHeight="true" outlineLevel="0" collapsed="false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</row>
    <row r="451" customFormat="false" ht="14.25" hidden="false" customHeight="true" outlineLevel="0" collapsed="false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</row>
    <row r="452" customFormat="false" ht="14.25" hidden="false" customHeight="true" outlineLevel="0" collapsed="false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</row>
    <row r="453" customFormat="false" ht="14.25" hidden="false" customHeight="true" outlineLevel="0" collapsed="false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</row>
    <row r="454" customFormat="false" ht="14.25" hidden="false" customHeight="true" outlineLevel="0" collapsed="false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</row>
    <row r="455" customFormat="false" ht="14.25" hidden="false" customHeight="true" outlineLevel="0" collapsed="false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</row>
    <row r="456" customFormat="false" ht="14.25" hidden="false" customHeight="true" outlineLevel="0" collapsed="false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</row>
    <row r="457" customFormat="false" ht="14.25" hidden="false" customHeight="true" outlineLevel="0" collapsed="false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</row>
    <row r="458" customFormat="false" ht="14.25" hidden="false" customHeight="true" outlineLevel="0" collapsed="false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</row>
    <row r="459" customFormat="false" ht="14.25" hidden="false" customHeight="true" outlineLevel="0" collapsed="false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</row>
    <row r="460" customFormat="false" ht="14.25" hidden="false" customHeight="true" outlineLevel="0" collapsed="false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</row>
    <row r="461" customFormat="false" ht="14.25" hidden="false" customHeight="true" outlineLevel="0" collapsed="false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</row>
    <row r="462" customFormat="false" ht="14.25" hidden="false" customHeight="true" outlineLevel="0" collapsed="false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</row>
    <row r="463" customFormat="false" ht="14.25" hidden="false" customHeight="true" outlineLevel="0" collapsed="false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</row>
    <row r="464" customFormat="false" ht="14.25" hidden="false" customHeight="true" outlineLevel="0" collapsed="false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</row>
    <row r="465" customFormat="false" ht="14.25" hidden="false" customHeight="true" outlineLevel="0" collapsed="false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</row>
    <row r="466" customFormat="false" ht="14.25" hidden="false" customHeight="true" outlineLevel="0" collapsed="false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</row>
    <row r="467" customFormat="false" ht="14.25" hidden="false" customHeight="true" outlineLevel="0" collapsed="false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</row>
    <row r="468" customFormat="false" ht="14.25" hidden="false" customHeight="true" outlineLevel="0" collapsed="false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</row>
    <row r="469" customFormat="false" ht="14.25" hidden="false" customHeight="true" outlineLevel="0" collapsed="false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</row>
    <row r="470" customFormat="false" ht="14.25" hidden="false" customHeight="true" outlineLevel="0" collapsed="false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</row>
    <row r="471" customFormat="false" ht="14.25" hidden="false" customHeight="true" outlineLevel="0" collapsed="false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</row>
    <row r="472" customFormat="false" ht="14.25" hidden="false" customHeight="true" outlineLevel="0" collapsed="false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</row>
    <row r="473" customFormat="false" ht="14.25" hidden="false" customHeight="true" outlineLevel="0" collapsed="false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</row>
    <row r="474" customFormat="false" ht="14.25" hidden="false" customHeight="true" outlineLevel="0" collapsed="false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</row>
    <row r="475" customFormat="false" ht="14.25" hidden="false" customHeight="true" outlineLevel="0" collapsed="false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</row>
    <row r="476" customFormat="false" ht="14.25" hidden="false" customHeight="true" outlineLevel="0" collapsed="false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</row>
    <row r="477" customFormat="false" ht="14.25" hidden="false" customHeight="true" outlineLevel="0" collapsed="false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</row>
    <row r="478" customFormat="false" ht="14.25" hidden="false" customHeight="true" outlineLevel="0" collapsed="false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</row>
    <row r="479" customFormat="false" ht="14.25" hidden="false" customHeight="true" outlineLevel="0" collapsed="false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</row>
    <row r="480" customFormat="false" ht="14.25" hidden="false" customHeight="true" outlineLevel="0" collapsed="false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</row>
    <row r="481" customFormat="false" ht="14.25" hidden="false" customHeight="true" outlineLevel="0" collapsed="false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</row>
    <row r="482" customFormat="false" ht="14.25" hidden="false" customHeight="true" outlineLevel="0" collapsed="false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</row>
    <row r="483" customFormat="false" ht="14.25" hidden="false" customHeight="true" outlineLevel="0" collapsed="false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</row>
    <row r="484" customFormat="false" ht="14.25" hidden="false" customHeight="true" outlineLevel="0" collapsed="false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</row>
    <row r="485" customFormat="false" ht="14.25" hidden="false" customHeight="true" outlineLevel="0" collapsed="false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</row>
    <row r="486" customFormat="false" ht="14.25" hidden="false" customHeight="true" outlineLevel="0" collapsed="false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</row>
    <row r="487" customFormat="false" ht="14.25" hidden="false" customHeight="true" outlineLevel="0" collapsed="false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</row>
    <row r="488" customFormat="false" ht="14.25" hidden="false" customHeight="true" outlineLevel="0" collapsed="false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</row>
    <row r="489" customFormat="false" ht="14.25" hidden="false" customHeight="true" outlineLevel="0" collapsed="false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</row>
    <row r="490" customFormat="false" ht="14.25" hidden="false" customHeight="true" outlineLevel="0" collapsed="false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</row>
    <row r="491" customFormat="false" ht="14.25" hidden="false" customHeight="true" outlineLevel="0" collapsed="false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</row>
    <row r="492" customFormat="false" ht="14.25" hidden="false" customHeight="true" outlineLevel="0" collapsed="false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</row>
    <row r="493" customFormat="false" ht="14.25" hidden="false" customHeight="true" outlineLevel="0" collapsed="false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</row>
    <row r="494" customFormat="false" ht="14.25" hidden="false" customHeight="true" outlineLevel="0" collapsed="false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</row>
    <row r="495" customFormat="false" ht="14.25" hidden="false" customHeight="true" outlineLevel="0" collapsed="false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</row>
    <row r="496" customFormat="false" ht="14.25" hidden="false" customHeight="true" outlineLevel="0" collapsed="false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</row>
    <row r="497" customFormat="false" ht="14.25" hidden="false" customHeight="true" outlineLevel="0" collapsed="false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</row>
    <row r="498" customFormat="false" ht="14.25" hidden="false" customHeight="true" outlineLevel="0" collapsed="false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</row>
    <row r="499" customFormat="false" ht="14.25" hidden="false" customHeight="true" outlineLevel="0" collapsed="false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</row>
    <row r="500" customFormat="false" ht="14.25" hidden="false" customHeight="true" outlineLevel="0" collapsed="false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</row>
    <row r="501" customFormat="false" ht="14.25" hidden="false" customHeight="true" outlineLevel="0" collapsed="false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</row>
    <row r="502" customFormat="false" ht="14.25" hidden="false" customHeight="true" outlineLevel="0" collapsed="false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</row>
    <row r="503" customFormat="false" ht="14.25" hidden="false" customHeight="true" outlineLevel="0" collapsed="false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</row>
    <row r="504" customFormat="false" ht="14.25" hidden="false" customHeight="true" outlineLevel="0" collapsed="false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</row>
    <row r="505" customFormat="false" ht="14.25" hidden="false" customHeight="true" outlineLevel="0" collapsed="false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</row>
    <row r="506" customFormat="false" ht="14.25" hidden="false" customHeight="true" outlineLevel="0" collapsed="false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</row>
    <row r="507" customFormat="false" ht="14.25" hidden="false" customHeight="true" outlineLevel="0" collapsed="false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</row>
    <row r="508" customFormat="false" ht="14.25" hidden="false" customHeight="true" outlineLevel="0" collapsed="false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</row>
    <row r="509" customFormat="false" ht="14.25" hidden="false" customHeight="true" outlineLevel="0" collapsed="false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</row>
    <row r="510" customFormat="false" ht="14.25" hidden="false" customHeight="true" outlineLevel="0" collapsed="false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</row>
    <row r="511" customFormat="false" ht="14.25" hidden="false" customHeight="true" outlineLevel="0" collapsed="false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</row>
    <row r="512" customFormat="false" ht="14.25" hidden="false" customHeight="true" outlineLevel="0" collapsed="false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</row>
    <row r="513" customFormat="false" ht="14.25" hidden="false" customHeight="true" outlineLevel="0" collapsed="false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</row>
    <row r="514" customFormat="false" ht="14.25" hidden="false" customHeight="true" outlineLevel="0" collapsed="false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</row>
    <row r="515" customFormat="false" ht="14.25" hidden="false" customHeight="true" outlineLevel="0" collapsed="false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</row>
    <row r="516" customFormat="false" ht="14.25" hidden="false" customHeight="true" outlineLevel="0" collapsed="false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</row>
    <row r="517" customFormat="false" ht="14.25" hidden="false" customHeight="true" outlineLevel="0" collapsed="false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</row>
    <row r="518" customFormat="false" ht="14.25" hidden="false" customHeight="true" outlineLevel="0" collapsed="false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</row>
    <row r="519" customFormat="false" ht="14.25" hidden="false" customHeight="true" outlineLevel="0" collapsed="false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</row>
    <row r="520" customFormat="false" ht="14.25" hidden="false" customHeight="true" outlineLevel="0" collapsed="false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</row>
    <row r="521" customFormat="false" ht="14.25" hidden="false" customHeight="true" outlineLevel="0" collapsed="false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</row>
    <row r="522" customFormat="false" ht="14.25" hidden="false" customHeight="true" outlineLevel="0" collapsed="false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</row>
    <row r="523" customFormat="false" ht="14.25" hidden="false" customHeight="true" outlineLevel="0" collapsed="false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</row>
    <row r="524" customFormat="false" ht="14.25" hidden="false" customHeight="true" outlineLevel="0" collapsed="false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</row>
    <row r="525" customFormat="false" ht="14.25" hidden="false" customHeight="true" outlineLevel="0" collapsed="false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</row>
    <row r="526" customFormat="false" ht="14.25" hidden="false" customHeight="true" outlineLevel="0" collapsed="false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</row>
    <row r="527" customFormat="false" ht="14.25" hidden="false" customHeight="true" outlineLevel="0" collapsed="false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</row>
    <row r="528" customFormat="false" ht="14.25" hidden="false" customHeight="true" outlineLevel="0" collapsed="false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</row>
    <row r="529" customFormat="false" ht="14.25" hidden="false" customHeight="true" outlineLevel="0" collapsed="false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</row>
    <row r="530" customFormat="false" ht="14.25" hidden="false" customHeight="true" outlineLevel="0" collapsed="false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</row>
    <row r="531" customFormat="false" ht="14.25" hidden="false" customHeight="true" outlineLevel="0" collapsed="false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</row>
    <row r="532" customFormat="false" ht="14.25" hidden="false" customHeight="true" outlineLevel="0" collapsed="false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</row>
    <row r="533" customFormat="false" ht="14.25" hidden="false" customHeight="true" outlineLevel="0" collapsed="false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</row>
    <row r="534" customFormat="false" ht="14.25" hidden="false" customHeight="true" outlineLevel="0" collapsed="false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</row>
    <row r="535" customFormat="false" ht="14.25" hidden="false" customHeight="true" outlineLevel="0" collapsed="false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</row>
    <row r="536" customFormat="false" ht="14.25" hidden="false" customHeight="true" outlineLevel="0" collapsed="false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</row>
    <row r="537" customFormat="false" ht="14.25" hidden="false" customHeight="true" outlineLevel="0" collapsed="false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</row>
    <row r="538" customFormat="false" ht="14.25" hidden="false" customHeight="true" outlineLevel="0" collapsed="false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</row>
    <row r="539" customFormat="false" ht="14.25" hidden="false" customHeight="true" outlineLevel="0" collapsed="false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</row>
    <row r="540" customFormat="false" ht="14.25" hidden="false" customHeight="true" outlineLevel="0" collapsed="false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</row>
    <row r="541" customFormat="false" ht="14.25" hidden="false" customHeight="true" outlineLevel="0" collapsed="false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</row>
    <row r="542" customFormat="false" ht="14.25" hidden="false" customHeight="true" outlineLevel="0" collapsed="false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</row>
    <row r="543" customFormat="false" ht="14.25" hidden="false" customHeight="true" outlineLevel="0" collapsed="false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</row>
    <row r="544" customFormat="false" ht="14.25" hidden="false" customHeight="true" outlineLevel="0" collapsed="false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</row>
    <row r="545" customFormat="false" ht="14.25" hidden="false" customHeight="true" outlineLevel="0" collapsed="false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</row>
    <row r="546" customFormat="false" ht="14.25" hidden="false" customHeight="true" outlineLevel="0" collapsed="false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</row>
    <row r="547" customFormat="false" ht="14.25" hidden="false" customHeight="true" outlineLevel="0" collapsed="false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</row>
    <row r="548" customFormat="false" ht="14.25" hidden="false" customHeight="true" outlineLevel="0" collapsed="false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</row>
    <row r="549" customFormat="false" ht="14.25" hidden="false" customHeight="true" outlineLevel="0" collapsed="false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</row>
    <row r="550" customFormat="false" ht="14.25" hidden="false" customHeight="true" outlineLevel="0" collapsed="false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</row>
    <row r="551" customFormat="false" ht="14.25" hidden="false" customHeight="true" outlineLevel="0" collapsed="false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</row>
    <row r="552" customFormat="false" ht="14.25" hidden="false" customHeight="true" outlineLevel="0" collapsed="false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</row>
    <row r="553" customFormat="false" ht="14.25" hidden="false" customHeight="true" outlineLevel="0" collapsed="false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</row>
    <row r="554" customFormat="false" ht="14.25" hidden="false" customHeight="true" outlineLevel="0" collapsed="false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</row>
    <row r="555" customFormat="false" ht="14.25" hidden="false" customHeight="true" outlineLevel="0" collapsed="false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</row>
    <row r="556" customFormat="false" ht="14.25" hidden="false" customHeight="true" outlineLevel="0" collapsed="false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</row>
    <row r="557" customFormat="false" ht="14.25" hidden="false" customHeight="true" outlineLevel="0" collapsed="false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</row>
    <row r="558" customFormat="false" ht="14.25" hidden="false" customHeight="true" outlineLevel="0" collapsed="false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</row>
    <row r="559" customFormat="false" ht="14.25" hidden="false" customHeight="true" outlineLevel="0" collapsed="false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</row>
    <row r="560" customFormat="false" ht="14.25" hidden="false" customHeight="true" outlineLevel="0" collapsed="false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</row>
    <row r="561" customFormat="false" ht="14.25" hidden="false" customHeight="true" outlineLevel="0" collapsed="false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</row>
    <row r="562" customFormat="false" ht="14.25" hidden="false" customHeight="true" outlineLevel="0" collapsed="false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</row>
    <row r="563" customFormat="false" ht="14.25" hidden="false" customHeight="true" outlineLevel="0" collapsed="false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</row>
    <row r="564" customFormat="false" ht="14.25" hidden="false" customHeight="true" outlineLevel="0" collapsed="false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</row>
    <row r="565" customFormat="false" ht="14.25" hidden="false" customHeight="true" outlineLevel="0" collapsed="false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</row>
    <row r="566" customFormat="false" ht="14.25" hidden="false" customHeight="true" outlineLevel="0" collapsed="false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</row>
    <row r="567" customFormat="false" ht="14.25" hidden="false" customHeight="true" outlineLevel="0" collapsed="false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</row>
    <row r="568" customFormat="false" ht="14.25" hidden="false" customHeight="true" outlineLevel="0" collapsed="false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</row>
    <row r="569" customFormat="false" ht="14.25" hidden="false" customHeight="true" outlineLevel="0" collapsed="false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</row>
    <row r="570" customFormat="false" ht="14.25" hidden="false" customHeight="true" outlineLevel="0" collapsed="false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</row>
    <row r="571" customFormat="false" ht="14.25" hidden="false" customHeight="true" outlineLevel="0" collapsed="false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</row>
    <row r="572" customFormat="false" ht="14.25" hidden="false" customHeight="true" outlineLevel="0" collapsed="false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</row>
    <row r="573" customFormat="false" ht="14.25" hidden="false" customHeight="true" outlineLevel="0" collapsed="false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</row>
    <row r="574" customFormat="false" ht="14.25" hidden="false" customHeight="true" outlineLevel="0" collapsed="false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</row>
    <row r="575" customFormat="false" ht="14.25" hidden="false" customHeight="true" outlineLevel="0" collapsed="false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</row>
    <row r="576" customFormat="false" ht="14.25" hidden="false" customHeight="true" outlineLevel="0" collapsed="false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</row>
    <row r="577" customFormat="false" ht="14.25" hidden="false" customHeight="true" outlineLevel="0" collapsed="false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</row>
    <row r="578" customFormat="false" ht="14.25" hidden="false" customHeight="true" outlineLevel="0" collapsed="false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</row>
    <row r="579" customFormat="false" ht="14.25" hidden="false" customHeight="true" outlineLevel="0" collapsed="false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</row>
    <row r="580" customFormat="false" ht="14.25" hidden="false" customHeight="true" outlineLevel="0" collapsed="false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</row>
    <row r="581" customFormat="false" ht="14.25" hidden="false" customHeight="true" outlineLevel="0" collapsed="false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</row>
    <row r="582" customFormat="false" ht="14.25" hidden="false" customHeight="true" outlineLevel="0" collapsed="false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</row>
    <row r="583" customFormat="false" ht="14.25" hidden="false" customHeight="true" outlineLevel="0" collapsed="false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</row>
    <row r="584" customFormat="false" ht="14.25" hidden="false" customHeight="true" outlineLevel="0" collapsed="false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</row>
    <row r="585" customFormat="false" ht="14.25" hidden="false" customHeight="true" outlineLevel="0" collapsed="false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</row>
    <row r="586" customFormat="false" ht="14.25" hidden="false" customHeight="true" outlineLevel="0" collapsed="false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</row>
    <row r="587" customFormat="false" ht="14.25" hidden="false" customHeight="true" outlineLevel="0" collapsed="false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</row>
    <row r="588" customFormat="false" ht="14.25" hidden="false" customHeight="true" outlineLevel="0" collapsed="false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</row>
    <row r="589" customFormat="false" ht="14.25" hidden="false" customHeight="true" outlineLevel="0" collapsed="false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</row>
    <row r="590" customFormat="false" ht="14.25" hidden="false" customHeight="true" outlineLevel="0" collapsed="false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</row>
    <row r="591" customFormat="false" ht="14.25" hidden="false" customHeight="true" outlineLevel="0" collapsed="false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</row>
    <row r="592" customFormat="false" ht="14.25" hidden="false" customHeight="true" outlineLevel="0" collapsed="false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</row>
    <row r="593" customFormat="false" ht="14.25" hidden="false" customHeight="true" outlineLevel="0" collapsed="false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</row>
    <row r="594" customFormat="false" ht="14.25" hidden="false" customHeight="true" outlineLevel="0" collapsed="false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</row>
    <row r="595" customFormat="false" ht="14.25" hidden="false" customHeight="true" outlineLevel="0" collapsed="false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</row>
    <row r="596" customFormat="false" ht="14.25" hidden="false" customHeight="true" outlineLevel="0" collapsed="false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</row>
    <row r="597" customFormat="false" ht="14.25" hidden="false" customHeight="true" outlineLevel="0" collapsed="false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</row>
    <row r="598" customFormat="false" ht="14.25" hidden="false" customHeight="true" outlineLevel="0" collapsed="false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</row>
    <row r="599" customFormat="false" ht="14.25" hidden="false" customHeight="true" outlineLevel="0" collapsed="false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</row>
    <row r="600" customFormat="false" ht="14.25" hidden="false" customHeight="true" outlineLevel="0" collapsed="false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</row>
    <row r="601" customFormat="false" ht="14.25" hidden="false" customHeight="true" outlineLevel="0" collapsed="false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</row>
    <row r="602" customFormat="false" ht="14.25" hidden="false" customHeight="true" outlineLevel="0" collapsed="false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</row>
    <row r="603" customFormat="false" ht="14.25" hidden="false" customHeight="true" outlineLevel="0" collapsed="false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</row>
    <row r="604" customFormat="false" ht="14.25" hidden="false" customHeight="true" outlineLevel="0" collapsed="false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</row>
    <row r="605" customFormat="false" ht="14.25" hidden="false" customHeight="true" outlineLevel="0" collapsed="false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</row>
    <row r="606" customFormat="false" ht="14.25" hidden="false" customHeight="true" outlineLevel="0" collapsed="false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</row>
    <row r="607" customFormat="false" ht="14.25" hidden="false" customHeight="true" outlineLevel="0" collapsed="false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</row>
    <row r="608" customFormat="false" ht="14.25" hidden="false" customHeight="true" outlineLevel="0" collapsed="false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</row>
    <row r="609" customFormat="false" ht="14.25" hidden="false" customHeight="true" outlineLevel="0" collapsed="false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</row>
    <row r="610" customFormat="false" ht="14.25" hidden="false" customHeight="true" outlineLevel="0" collapsed="false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</row>
    <row r="611" customFormat="false" ht="14.25" hidden="false" customHeight="true" outlineLevel="0" collapsed="false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</row>
    <row r="612" customFormat="false" ht="14.25" hidden="false" customHeight="true" outlineLevel="0" collapsed="false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</row>
    <row r="613" customFormat="false" ht="14.25" hidden="false" customHeight="true" outlineLevel="0" collapsed="false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</row>
    <row r="614" customFormat="false" ht="14.25" hidden="false" customHeight="true" outlineLevel="0" collapsed="false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</row>
    <row r="615" customFormat="false" ht="14.25" hidden="false" customHeight="true" outlineLevel="0" collapsed="false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</row>
    <row r="616" customFormat="false" ht="14.25" hidden="false" customHeight="true" outlineLevel="0" collapsed="false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</row>
    <row r="617" customFormat="false" ht="14.25" hidden="false" customHeight="true" outlineLevel="0" collapsed="false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</row>
    <row r="618" customFormat="false" ht="14.25" hidden="false" customHeight="true" outlineLevel="0" collapsed="false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</row>
    <row r="619" customFormat="false" ht="14.25" hidden="false" customHeight="true" outlineLevel="0" collapsed="false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</row>
    <row r="620" customFormat="false" ht="14.25" hidden="false" customHeight="true" outlineLevel="0" collapsed="false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</row>
    <row r="621" customFormat="false" ht="14.25" hidden="false" customHeight="true" outlineLevel="0" collapsed="false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</row>
    <row r="622" customFormat="false" ht="14.25" hidden="false" customHeight="true" outlineLevel="0" collapsed="false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</row>
    <row r="623" customFormat="false" ht="14.25" hidden="false" customHeight="true" outlineLevel="0" collapsed="false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</row>
    <row r="624" customFormat="false" ht="14.25" hidden="false" customHeight="true" outlineLevel="0" collapsed="false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</row>
    <row r="625" customFormat="false" ht="14.25" hidden="false" customHeight="true" outlineLevel="0" collapsed="false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</row>
    <row r="626" customFormat="false" ht="14.25" hidden="false" customHeight="true" outlineLevel="0" collapsed="false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</row>
    <row r="627" customFormat="false" ht="14.25" hidden="false" customHeight="true" outlineLevel="0" collapsed="false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</row>
    <row r="628" customFormat="false" ht="14.25" hidden="false" customHeight="true" outlineLevel="0" collapsed="false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</row>
    <row r="629" customFormat="false" ht="14.25" hidden="false" customHeight="true" outlineLevel="0" collapsed="false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</row>
    <row r="630" customFormat="false" ht="14.25" hidden="false" customHeight="true" outlineLevel="0" collapsed="false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</row>
    <row r="631" customFormat="false" ht="14.25" hidden="false" customHeight="true" outlineLevel="0" collapsed="false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</row>
    <row r="632" customFormat="false" ht="14.25" hidden="false" customHeight="true" outlineLevel="0" collapsed="false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</row>
    <row r="633" customFormat="false" ht="14.25" hidden="false" customHeight="true" outlineLevel="0" collapsed="false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</row>
    <row r="634" customFormat="false" ht="14.25" hidden="false" customHeight="true" outlineLevel="0" collapsed="false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</row>
    <row r="635" customFormat="false" ht="14.25" hidden="false" customHeight="true" outlineLevel="0" collapsed="false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</row>
    <row r="636" customFormat="false" ht="14.25" hidden="false" customHeight="true" outlineLevel="0" collapsed="false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</row>
    <row r="637" customFormat="false" ht="14.25" hidden="false" customHeight="true" outlineLevel="0" collapsed="false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</row>
    <row r="638" customFormat="false" ht="14.25" hidden="false" customHeight="true" outlineLevel="0" collapsed="false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</row>
    <row r="639" customFormat="false" ht="14.25" hidden="false" customHeight="true" outlineLevel="0" collapsed="false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</row>
    <row r="640" customFormat="false" ht="14.25" hidden="false" customHeight="true" outlineLevel="0" collapsed="false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</row>
    <row r="641" customFormat="false" ht="14.25" hidden="false" customHeight="true" outlineLevel="0" collapsed="false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</row>
    <row r="642" customFormat="false" ht="14.25" hidden="false" customHeight="true" outlineLevel="0" collapsed="false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</row>
    <row r="643" customFormat="false" ht="14.25" hidden="false" customHeight="true" outlineLevel="0" collapsed="false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</row>
    <row r="644" customFormat="false" ht="14.25" hidden="false" customHeight="true" outlineLevel="0" collapsed="false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</row>
    <row r="645" customFormat="false" ht="14.25" hidden="false" customHeight="true" outlineLevel="0" collapsed="false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</row>
    <row r="646" customFormat="false" ht="14.25" hidden="false" customHeight="true" outlineLevel="0" collapsed="false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</row>
    <row r="647" customFormat="false" ht="14.25" hidden="false" customHeight="true" outlineLevel="0" collapsed="false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</row>
    <row r="648" customFormat="false" ht="14.25" hidden="false" customHeight="true" outlineLevel="0" collapsed="false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</row>
    <row r="649" customFormat="false" ht="14.25" hidden="false" customHeight="true" outlineLevel="0" collapsed="false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</row>
    <row r="650" customFormat="false" ht="14.25" hidden="false" customHeight="true" outlineLevel="0" collapsed="false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</row>
    <row r="651" customFormat="false" ht="14.25" hidden="false" customHeight="true" outlineLevel="0" collapsed="false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</row>
    <row r="652" customFormat="false" ht="14.25" hidden="false" customHeight="true" outlineLevel="0" collapsed="false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</row>
    <row r="653" customFormat="false" ht="14.25" hidden="false" customHeight="true" outlineLevel="0" collapsed="false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</row>
    <row r="654" customFormat="false" ht="14.25" hidden="false" customHeight="true" outlineLevel="0" collapsed="false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</row>
    <row r="655" customFormat="false" ht="14.25" hidden="false" customHeight="true" outlineLevel="0" collapsed="false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</row>
    <row r="656" customFormat="false" ht="14.25" hidden="false" customHeight="true" outlineLevel="0" collapsed="false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</row>
    <row r="657" customFormat="false" ht="14.25" hidden="false" customHeight="true" outlineLevel="0" collapsed="false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</row>
    <row r="658" customFormat="false" ht="14.25" hidden="false" customHeight="true" outlineLevel="0" collapsed="false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</row>
    <row r="659" customFormat="false" ht="14.25" hidden="false" customHeight="true" outlineLevel="0" collapsed="false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</row>
    <row r="660" customFormat="false" ht="14.25" hidden="false" customHeight="true" outlineLevel="0" collapsed="false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</row>
    <row r="661" customFormat="false" ht="14.25" hidden="false" customHeight="true" outlineLevel="0" collapsed="false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</row>
    <row r="662" customFormat="false" ht="14.25" hidden="false" customHeight="true" outlineLevel="0" collapsed="false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</row>
    <row r="663" customFormat="false" ht="14.25" hidden="false" customHeight="true" outlineLevel="0" collapsed="false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</row>
    <row r="664" customFormat="false" ht="14.25" hidden="false" customHeight="true" outlineLevel="0" collapsed="false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</row>
    <row r="665" customFormat="false" ht="14.25" hidden="false" customHeight="true" outlineLevel="0" collapsed="false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</row>
    <row r="666" customFormat="false" ht="14.25" hidden="false" customHeight="true" outlineLevel="0" collapsed="false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</row>
    <row r="667" customFormat="false" ht="14.25" hidden="false" customHeight="true" outlineLevel="0" collapsed="false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</row>
    <row r="668" customFormat="false" ht="14.25" hidden="false" customHeight="true" outlineLevel="0" collapsed="false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</row>
    <row r="669" customFormat="false" ht="14.25" hidden="false" customHeight="true" outlineLevel="0" collapsed="false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</row>
    <row r="670" customFormat="false" ht="14.25" hidden="false" customHeight="true" outlineLevel="0" collapsed="false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</row>
    <row r="671" customFormat="false" ht="14.25" hidden="false" customHeight="true" outlineLevel="0" collapsed="false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</row>
    <row r="672" customFormat="false" ht="14.25" hidden="false" customHeight="true" outlineLevel="0" collapsed="false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</row>
    <row r="673" customFormat="false" ht="14.25" hidden="false" customHeight="true" outlineLevel="0" collapsed="false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</row>
    <row r="674" customFormat="false" ht="14.25" hidden="false" customHeight="true" outlineLevel="0" collapsed="false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</row>
    <row r="675" customFormat="false" ht="14.25" hidden="false" customHeight="true" outlineLevel="0" collapsed="false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</row>
    <row r="676" customFormat="false" ht="14.25" hidden="false" customHeight="true" outlineLevel="0" collapsed="false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</row>
    <row r="677" customFormat="false" ht="14.25" hidden="false" customHeight="true" outlineLevel="0" collapsed="false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</row>
    <row r="678" customFormat="false" ht="14.25" hidden="false" customHeight="true" outlineLevel="0" collapsed="false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</row>
    <row r="679" customFormat="false" ht="14.25" hidden="false" customHeight="true" outlineLevel="0" collapsed="false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</row>
    <row r="680" customFormat="false" ht="14.25" hidden="false" customHeight="true" outlineLevel="0" collapsed="false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</row>
    <row r="681" customFormat="false" ht="14.25" hidden="false" customHeight="true" outlineLevel="0" collapsed="false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</row>
    <row r="682" customFormat="false" ht="14.25" hidden="false" customHeight="true" outlineLevel="0" collapsed="false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</row>
    <row r="683" customFormat="false" ht="14.25" hidden="false" customHeight="true" outlineLevel="0" collapsed="false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</row>
    <row r="684" customFormat="false" ht="14.25" hidden="false" customHeight="true" outlineLevel="0" collapsed="false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</row>
    <row r="685" customFormat="false" ht="14.25" hidden="false" customHeight="true" outlineLevel="0" collapsed="false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</row>
    <row r="686" customFormat="false" ht="14.25" hidden="false" customHeight="true" outlineLevel="0" collapsed="false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</row>
    <row r="687" customFormat="false" ht="14.25" hidden="false" customHeight="true" outlineLevel="0" collapsed="false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</row>
    <row r="688" customFormat="false" ht="14.25" hidden="false" customHeight="true" outlineLevel="0" collapsed="false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</row>
    <row r="689" customFormat="false" ht="14.25" hidden="false" customHeight="true" outlineLevel="0" collapsed="false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</row>
    <row r="690" customFormat="false" ht="14.25" hidden="false" customHeight="true" outlineLevel="0" collapsed="false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</row>
    <row r="691" customFormat="false" ht="14.25" hidden="false" customHeight="true" outlineLevel="0" collapsed="false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</row>
    <row r="692" customFormat="false" ht="14.25" hidden="false" customHeight="true" outlineLevel="0" collapsed="false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</row>
    <row r="693" customFormat="false" ht="14.25" hidden="false" customHeight="true" outlineLevel="0" collapsed="false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</row>
    <row r="694" customFormat="false" ht="14.25" hidden="false" customHeight="true" outlineLevel="0" collapsed="false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</row>
    <row r="695" customFormat="false" ht="14.25" hidden="false" customHeight="true" outlineLevel="0" collapsed="false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</row>
    <row r="696" customFormat="false" ht="14.25" hidden="false" customHeight="true" outlineLevel="0" collapsed="false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</row>
    <row r="697" customFormat="false" ht="14.25" hidden="false" customHeight="true" outlineLevel="0" collapsed="false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</row>
    <row r="698" customFormat="false" ht="14.25" hidden="false" customHeight="true" outlineLevel="0" collapsed="false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</row>
    <row r="699" customFormat="false" ht="14.25" hidden="false" customHeight="true" outlineLevel="0" collapsed="false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</row>
    <row r="700" customFormat="false" ht="14.25" hidden="false" customHeight="true" outlineLevel="0" collapsed="false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</row>
    <row r="701" customFormat="false" ht="14.25" hidden="false" customHeight="true" outlineLevel="0" collapsed="false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</row>
    <row r="702" customFormat="false" ht="14.25" hidden="false" customHeight="true" outlineLevel="0" collapsed="false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</row>
    <row r="703" customFormat="false" ht="14.25" hidden="false" customHeight="true" outlineLevel="0" collapsed="false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</row>
    <row r="704" customFormat="false" ht="14.25" hidden="false" customHeight="true" outlineLevel="0" collapsed="false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</row>
    <row r="705" customFormat="false" ht="14.25" hidden="false" customHeight="true" outlineLevel="0" collapsed="false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</row>
    <row r="706" customFormat="false" ht="14.25" hidden="false" customHeight="true" outlineLevel="0" collapsed="false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</row>
    <row r="707" customFormat="false" ht="14.25" hidden="false" customHeight="true" outlineLevel="0" collapsed="false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</row>
    <row r="708" customFormat="false" ht="14.25" hidden="false" customHeight="true" outlineLevel="0" collapsed="false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</row>
    <row r="709" customFormat="false" ht="14.25" hidden="false" customHeight="true" outlineLevel="0" collapsed="false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</row>
    <row r="710" customFormat="false" ht="14.25" hidden="false" customHeight="true" outlineLevel="0" collapsed="false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</row>
    <row r="711" customFormat="false" ht="14.25" hidden="false" customHeight="true" outlineLevel="0" collapsed="false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</row>
    <row r="712" customFormat="false" ht="14.25" hidden="false" customHeight="true" outlineLevel="0" collapsed="false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</row>
    <row r="713" customFormat="false" ht="14.25" hidden="false" customHeight="true" outlineLevel="0" collapsed="false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</row>
    <row r="714" customFormat="false" ht="14.25" hidden="false" customHeight="true" outlineLevel="0" collapsed="false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</row>
    <row r="715" customFormat="false" ht="14.25" hidden="false" customHeight="true" outlineLevel="0" collapsed="false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</row>
    <row r="716" customFormat="false" ht="14.25" hidden="false" customHeight="true" outlineLevel="0" collapsed="false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</row>
    <row r="717" customFormat="false" ht="14.25" hidden="false" customHeight="true" outlineLevel="0" collapsed="false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</row>
    <row r="718" customFormat="false" ht="14.25" hidden="false" customHeight="true" outlineLevel="0" collapsed="false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</row>
    <row r="719" customFormat="false" ht="14.25" hidden="false" customHeight="true" outlineLevel="0" collapsed="false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</row>
    <row r="720" customFormat="false" ht="14.25" hidden="false" customHeight="true" outlineLevel="0" collapsed="false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</row>
    <row r="721" customFormat="false" ht="14.25" hidden="false" customHeight="true" outlineLevel="0" collapsed="false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</row>
    <row r="722" customFormat="false" ht="14.25" hidden="false" customHeight="true" outlineLevel="0" collapsed="false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</row>
    <row r="723" customFormat="false" ht="14.25" hidden="false" customHeight="true" outlineLevel="0" collapsed="false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</row>
    <row r="724" customFormat="false" ht="14.25" hidden="false" customHeight="true" outlineLevel="0" collapsed="false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</row>
    <row r="725" customFormat="false" ht="14.25" hidden="false" customHeight="true" outlineLevel="0" collapsed="false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</row>
    <row r="726" customFormat="false" ht="14.25" hidden="false" customHeight="true" outlineLevel="0" collapsed="false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</row>
    <row r="727" customFormat="false" ht="14.25" hidden="false" customHeight="true" outlineLevel="0" collapsed="false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</row>
    <row r="728" customFormat="false" ht="14.25" hidden="false" customHeight="true" outlineLevel="0" collapsed="false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</row>
    <row r="729" customFormat="false" ht="14.25" hidden="false" customHeight="true" outlineLevel="0" collapsed="false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</row>
    <row r="730" customFormat="false" ht="14.25" hidden="false" customHeight="true" outlineLevel="0" collapsed="false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</row>
    <row r="731" customFormat="false" ht="14.25" hidden="false" customHeight="true" outlineLevel="0" collapsed="false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</row>
    <row r="732" customFormat="false" ht="14.25" hidden="false" customHeight="true" outlineLevel="0" collapsed="false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</row>
    <row r="733" customFormat="false" ht="14.25" hidden="false" customHeight="true" outlineLevel="0" collapsed="false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</row>
    <row r="734" customFormat="false" ht="14.25" hidden="false" customHeight="true" outlineLevel="0" collapsed="false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</row>
    <row r="735" customFormat="false" ht="14.25" hidden="false" customHeight="true" outlineLevel="0" collapsed="false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</row>
    <row r="736" customFormat="false" ht="14.25" hidden="false" customHeight="true" outlineLevel="0" collapsed="false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</row>
    <row r="737" customFormat="false" ht="14.25" hidden="false" customHeight="true" outlineLevel="0" collapsed="false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</row>
    <row r="738" customFormat="false" ht="14.25" hidden="false" customHeight="true" outlineLevel="0" collapsed="false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</row>
    <row r="739" customFormat="false" ht="14.25" hidden="false" customHeight="true" outlineLevel="0" collapsed="false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</row>
    <row r="740" customFormat="false" ht="14.25" hidden="false" customHeight="true" outlineLevel="0" collapsed="false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</row>
    <row r="741" customFormat="false" ht="14.25" hidden="false" customHeight="true" outlineLevel="0" collapsed="false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</row>
    <row r="742" customFormat="false" ht="14.25" hidden="false" customHeight="true" outlineLevel="0" collapsed="false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</row>
    <row r="743" customFormat="false" ht="14.25" hidden="false" customHeight="true" outlineLevel="0" collapsed="false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</row>
    <row r="744" customFormat="false" ht="14.25" hidden="false" customHeight="true" outlineLevel="0" collapsed="false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</row>
    <row r="745" customFormat="false" ht="14.25" hidden="false" customHeight="true" outlineLevel="0" collapsed="false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</row>
    <row r="746" customFormat="false" ht="14.25" hidden="false" customHeight="true" outlineLevel="0" collapsed="false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</row>
    <row r="747" customFormat="false" ht="14.25" hidden="false" customHeight="true" outlineLevel="0" collapsed="false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</row>
    <row r="748" customFormat="false" ht="14.25" hidden="false" customHeight="true" outlineLevel="0" collapsed="false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</row>
    <row r="749" customFormat="false" ht="14.25" hidden="false" customHeight="true" outlineLevel="0" collapsed="false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</row>
    <row r="750" customFormat="false" ht="14.25" hidden="false" customHeight="true" outlineLevel="0" collapsed="false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</row>
    <row r="751" customFormat="false" ht="14.25" hidden="false" customHeight="true" outlineLevel="0" collapsed="false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</row>
    <row r="752" customFormat="false" ht="14.25" hidden="false" customHeight="true" outlineLevel="0" collapsed="false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</row>
    <row r="753" customFormat="false" ht="14.25" hidden="false" customHeight="true" outlineLevel="0" collapsed="false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</row>
    <row r="754" customFormat="false" ht="14.25" hidden="false" customHeight="true" outlineLevel="0" collapsed="false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</row>
    <row r="755" customFormat="false" ht="14.25" hidden="false" customHeight="true" outlineLevel="0" collapsed="false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</row>
    <row r="756" customFormat="false" ht="14.25" hidden="false" customHeight="true" outlineLevel="0" collapsed="false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</row>
    <row r="757" customFormat="false" ht="14.25" hidden="false" customHeight="true" outlineLevel="0" collapsed="false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</row>
    <row r="758" customFormat="false" ht="14.25" hidden="false" customHeight="true" outlineLevel="0" collapsed="false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</row>
    <row r="759" customFormat="false" ht="14.25" hidden="false" customHeight="true" outlineLevel="0" collapsed="false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</row>
    <row r="760" customFormat="false" ht="14.25" hidden="false" customHeight="true" outlineLevel="0" collapsed="false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</row>
    <row r="761" customFormat="false" ht="14.25" hidden="false" customHeight="true" outlineLevel="0" collapsed="false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</row>
    <row r="762" customFormat="false" ht="14.25" hidden="false" customHeight="true" outlineLevel="0" collapsed="false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</row>
    <row r="763" customFormat="false" ht="14.25" hidden="false" customHeight="true" outlineLevel="0" collapsed="false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</row>
    <row r="764" customFormat="false" ht="14.25" hidden="false" customHeight="true" outlineLevel="0" collapsed="false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</row>
    <row r="765" customFormat="false" ht="14.25" hidden="false" customHeight="true" outlineLevel="0" collapsed="false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</row>
    <row r="766" customFormat="false" ht="14.25" hidden="false" customHeight="true" outlineLevel="0" collapsed="false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</row>
    <row r="767" customFormat="false" ht="14.25" hidden="false" customHeight="true" outlineLevel="0" collapsed="false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</row>
    <row r="768" customFormat="false" ht="14.25" hidden="false" customHeight="true" outlineLevel="0" collapsed="false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</row>
    <row r="769" customFormat="false" ht="14.25" hidden="false" customHeight="true" outlineLevel="0" collapsed="false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</row>
    <row r="770" customFormat="false" ht="14.25" hidden="false" customHeight="true" outlineLevel="0" collapsed="false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</row>
    <row r="771" customFormat="false" ht="14.25" hidden="false" customHeight="true" outlineLevel="0" collapsed="false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</row>
    <row r="772" customFormat="false" ht="14.25" hidden="false" customHeight="true" outlineLevel="0" collapsed="false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</row>
    <row r="773" customFormat="false" ht="14.25" hidden="false" customHeight="true" outlineLevel="0" collapsed="false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</row>
    <row r="774" customFormat="false" ht="14.25" hidden="false" customHeight="true" outlineLevel="0" collapsed="false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</row>
    <row r="775" customFormat="false" ht="14.25" hidden="false" customHeight="true" outlineLevel="0" collapsed="false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</row>
    <row r="776" customFormat="false" ht="14.25" hidden="false" customHeight="true" outlineLevel="0" collapsed="false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</row>
    <row r="777" customFormat="false" ht="14.25" hidden="false" customHeight="true" outlineLevel="0" collapsed="false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</row>
    <row r="778" customFormat="false" ht="14.25" hidden="false" customHeight="true" outlineLevel="0" collapsed="false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</row>
    <row r="779" customFormat="false" ht="14.25" hidden="false" customHeight="true" outlineLevel="0" collapsed="false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</row>
    <row r="780" customFormat="false" ht="14.25" hidden="false" customHeight="true" outlineLevel="0" collapsed="false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</row>
    <row r="781" customFormat="false" ht="14.25" hidden="false" customHeight="true" outlineLevel="0" collapsed="false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</row>
    <row r="782" customFormat="false" ht="14.25" hidden="false" customHeight="true" outlineLevel="0" collapsed="false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</row>
    <row r="783" customFormat="false" ht="14.25" hidden="false" customHeight="true" outlineLevel="0" collapsed="false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</row>
    <row r="784" customFormat="false" ht="14.25" hidden="false" customHeight="true" outlineLevel="0" collapsed="false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</row>
    <row r="785" customFormat="false" ht="14.25" hidden="false" customHeight="true" outlineLevel="0" collapsed="false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</row>
    <row r="786" customFormat="false" ht="14.25" hidden="false" customHeight="true" outlineLevel="0" collapsed="false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</row>
    <row r="787" customFormat="false" ht="14.25" hidden="false" customHeight="true" outlineLevel="0" collapsed="false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</row>
    <row r="788" customFormat="false" ht="14.25" hidden="false" customHeight="true" outlineLevel="0" collapsed="false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</row>
    <row r="789" customFormat="false" ht="14.25" hidden="false" customHeight="true" outlineLevel="0" collapsed="false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</row>
    <row r="790" customFormat="false" ht="14.25" hidden="false" customHeight="true" outlineLevel="0" collapsed="false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</row>
    <row r="791" customFormat="false" ht="14.25" hidden="false" customHeight="true" outlineLevel="0" collapsed="false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</row>
    <row r="792" customFormat="false" ht="14.25" hidden="false" customHeight="true" outlineLevel="0" collapsed="false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</row>
    <row r="793" customFormat="false" ht="14.25" hidden="false" customHeight="true" outlineLevel="0" collapsed="false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</row>
    <row r="794" customFormat="false" ht="14.25" hidden="false" customHeight="true" outlineLevel="0" collapsed="false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</row>
    <row r="795" customFormat="false" ht="14.25" hidden="false" customHeight="true" outlineLevel="0" collapsed="false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</row>
    <row r="796" customFormat="false" ht="14.25" hidden="false" customHeight="true" outlineLevel="0" collapsed="false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</row>
    <row r="797" customFormat="false" ht="14.25" hidden="false" customHeight="true" outlineLevel="0" collapsed="false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</row>
    <row r="798" customFormat="false" ht="14.25" hidden="false" customHeight="true" outlineLevel="0" collapsed="false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</row>
    <row r="799" customFormat="false" ht="14.25" hidden="false" customHeight="true" outlineLevel="0" collapsed="false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</row>
    <row r="800" customFormat="false" ht="14.25" hidden="false" customHeight="true" outlineLevel="0" collapsed="false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</row>
    <row r="801" customFormat="false" ht="14.25" hidden="false" customHeight="true" outlineLevel="0" collapsed="false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</row>
    <row r="802" customFormat="false" ht="14.25" hidden="false" customHeight="true" outlineLevel="0" collapsed="false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</row>
    <row r="803" customFormat="false" ht="14.25" hidden="false" customHeight="true" outlineLevel="0" collapsed="false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</row>
    <row r="804" customFormat="false" ht="14.25" hidden="false" customHeight="true" outlineLevel="0" collapsed="false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</row>
    <row r="805" customFormat="false" ht="14.25" hidden="false" customHeight="true" outlineLevel="0" collapsed="false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</row>
    <row r="806" customFormat="false" ht="14.25" hidden="false" customHeight="true" outlineLevel="0" collapsed="false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</row>
    <row r="807" customFormat="false" ht="14.25" hidden="false" customHeight="true" outlineLevel="0" collapsed="false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</row>
    <row r="808" customFormat="false" ht="14.25" hidden="false" customHeight="true" outlineLevel="0" collapsed="false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</row>
    <row r="809" customFormat="false" ht="14.25" hidden="false" customHeight="true" outlineLevel="0" collapsed="false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</row>
    <row r="810" customFormat="false" ht="14.25" hidden="false" customHeight="true" outlineLevel="0" collapsed="false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</row>
    <row r="811" customFormat="false" ht="14.25" hidden="false" customHeight="true" outlineLevel="0" collapsed="false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</row>
    <row r="812" customFormat="false" ht="14.25" hidden="false" customHeight="true" outlineLevel="0" collapsed="false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</row>
    <row r="813" customFormat="false" ht="14.25" hidden="false" customHeight="true" outlineLevel="0" collapsed="false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</row>
    <row r="814" customFormat="false" ht="14.25" hidden="false" customHeight="true" outlineLevel="0" collapsed="false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</row>
    <row r="815" customFormat="false" ht="14.25" hidden="false" customHeight="true" outlineLevel="0" collapsed="false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</row>
    <row r="816" customFormat="false" ht="14.25" hidden="false" customHeight="true" outlineLevel="0" collapsed="false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</row>
    <row r="817" customFormat="false" ht="14.25" hidden="false" customHeight="true" outlineLevel="0" collapsed="false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</row>
    <row r="818" customFormat="false" ht="14.25" hidden="false" customHeight="true" outlineLevel="0" collapsed="false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</row>
    <row r="819" customFormat="false" ht="14.25" hidden="false" customHeight="true" outlineLevel="0" collapsed="false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</row>
    <row r="820" customFormat="false" ht="14.25" hidden="false" customHeight="true" outlineLevel="0" collapsed="false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</row>
    <row r="821" customFormat="false" ht="14.25" hidden="false" customHeight="true" outlineLevel="0" collapsed="false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</row>
    <row r="822" customFormat="false" ht="14.25" hidden="false" customHeight="true" outlineLevel="0" collapsed="false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</row>
    <row r="823" customFormat="false" ht="14.25" hidden="false" customHeight="true" outlineLevel="0" collapsed="false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</row>
    <row r="824" customFormat="false" ht="14.25" hidden="false" customHeight="true" outlineLevel="0" collapsed="false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</row>
    <row r="825" customFormat="false" ht="14.25" hidden="false" customHeight="true" outlineLevel="0" collapsed="false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</row>
    <row r="826" customFormat="false" ht="14.25" hidden="false" customHeight="true" outlineLevel="0" collapsed="false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</row>
    <row r="827" customFormat="false" ht="14.25" hidden="false" customHeight="true" outlineLevel="0" collapsed="false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</row>
    <row r="828" customFormat="false" ht="14.25" hidden="false" customHeight="true" outlineLevel="0" collapsed="false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</row>
    <row r="829" customFormat="false" ht="14.25" hidden="false" customHeight="true" outlineLevel="0" collapsed="false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</row>
    <row r="830" customFormat="false" ht="14.25" hidden="false" customHeight="true" outlineLevel="0" collapsed="false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</row>
    <row r="831" customFormat="false" ht="14.25" hidden="false" customHeight="true" outlineLevel="0" collapsed="false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</row>
    <row r="832" customFormat="false" ht="14.25" hidden="false" customHeight="true" outlineLevel="0" collapsed="false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</row>
    <row r="833" customFormat="false" ht="14.25" hidden="false" customHeight="true" outlineLevel="0" collapsed="false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</row>
    <row r="834" customFormat="false" ht="14.25" hidden="false" customHeight="true" outlineLevel="0" collapsed="false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</row>
    <row r="835" customFormat="false" ht="14.25" hidden="false" customHeight="true" outlineLevel="0" collapsed="false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</row>
    <row r="836" customFormat="false" ht="14.25" hidden="false" customHeight="true" outlineLevel="0" collapsed="false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</row>
    <row r="837" customFormat="false" ht="14.25" hidden="false" customHeight="true" outlineLevel="0" collapsed="false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</row>
    <row r="838" customFormat="false" ht="14.25" hidden="false" customHeight="true" outlineLevel="0" collapsed="false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</row>
    <row r="839" customFormat="false" ht="14.25" hidden="false" customHeight="true" outlineLevel="0" collapsed="false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</row>
    <row r="840" customFormat="false" ht="14.25" hidden="false" customHeight="true" outlineLevel="0" collapsed="false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</row>
    <row r="841" customFormat="false" ht="14.25" hidden="false" customHeight="true" outlineLevel="0" collapsed="false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</row>
    <row r="842" customFormat="false" ht="14.25" hidden="false" customHeight="true" outlineLevel="0" collapsed="false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</row>
    <row r="843" customFormat="false" ht="14.25" hidden="false" customHeight="true" outlineLevel="0" collapsed="false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</row>
    <row r="844" customFormat="false" ht="14.25" hidden="false" customHeight="true" outlineLevel="0" collapsed="false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</row>
    <row r="845" customFormat="false" ht="14.25" hidden="false" customHeight="true" outlineLevel="0" collapsed="false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</row>
    <row r="846" customFormat="false" ht="14.25" hidden="false" customHeight="true" outlineLevel="0" collapsed="false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</row>
    <row r="847" customFormat="false" ht="14.25" hidden="false" customHeight="true" outlineLevel="0" collapsed="false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</row>
    <row r="848" customFormat="false" ht="14.25" hidden="false" customHeight="true" outlineLevel="0" collapsed="false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</row>
    <row r="849" customFormat="false" ht="14.25" hidden="false" customHeight="true" outlineLevel="0" collapsed="false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</row>
    <row r="850" customFormat="false" ht="14.25" hidden="false" customHeight="true" outlineLevel="0" collapsed="false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</row>
    <row r="851" customFormat="false" ht="14.25" hidden="false" customHeight="true" outlineLevel="0" collapsed="false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</row>
    <row r="852" customFormat="false" ht="14.25" hidden="false" customHeight="true" outlineLevel="0" collapsed="false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</row>
    <row r="853" customFormat="false" ht="14.25" hidden="false" customHeight="true" outlineLevel="0" collapsed="false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</row>
    <row r="854" customFormat="false" ht="14.25" hidden="false" customHeight="true" outlineLevel="0" collapsed="false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</row>
    <row r="855" customFormat="false" ht="14.25" hidden="false" customHeight="true" outlineLevel="0" collapsed="false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</row>
    <row r="856" customFormat="false" ht="14.25" hidden="false" customHeight="true" outlineLevel="0" collapsed="false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</row>
    <row r="857" customFormat="false" ht="14.25" hidden="false" customHeight="true" outlineLevel="0" collapsed="false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</row>
    <row r="858" customFormat="false" ht="14.25" hidden="false" customHeight="true" outlineLevel="0" collapsed="false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</row>
    <row r="859" customFormat="false" ht="14.25" hidden="false" customHeight="true" outlineLevel="0" collapsed="false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</row>
    <row r="860" customFormat="false" ht="14.25" hidden="false" customHeight="true" outlineLevel="0" collapsed="false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</row>
    <row r="861" customFormat="false" ht="14.25" hidden="false" customHeight="true" outlineLevel="0" collapsed="false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</row>
    <row r="862" customFormat="false" ht="14.25" hidden="false" customHeight="true" outlineLevel="0" collapsed="false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</row>
    <row r="863" customFormat="false" ht="14.25" hidden="false" customHeight="true" outlineLevel="0" collapsed="false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</row>
    <row r="864" customFormat="false" ht="14.25" hidden="false" customHeight="true" outlineLevel="0" collapsed="false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</row>
    <row r="865" customFormat="false" ht="14.25" hidden="false" customHeight="true" outlineLevel="0" collapsed="false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</row>
    <row r="866" customFormat="false" ht="14.25" hidden="false" customHeight="true" outlineLevel="0" collapsed="false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</row>
    <row r="867" customFormat="false" ht="14.25" hidden="false" customHeight="true" outlineLevel="0" collapsed="false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</row>
    <row r="868" customFormat="false" ht="14.25" hidden="false" customHeight="true" outlineLevel="0" collapsed="false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</row>
    <row r="869" customFormat="false" ht="14.25" hidden="false" customHeight="true" outlineLevel="0" collapsed="false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</row>
    <row r="870" customFormat="false" ht="14.25" hidden="false" customHeight="true" outlineLevel="0" collapsed="false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</row>
    <row r="871" customFormat="false" ht="14.25" hidden="false" customHeight="true" outlineLevel="0" collapsed="false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</row>
    <row r="872" customFormat="false" ht="14.25" hidden="false" customHeight="true" outlineLevel="0" collapsed="false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</row>
    <row r="873" customFormat="false" ht="14.25" hidden="false" customHeight="true" outlineLevel="0" collapsed="false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</row>
    <row r="874" customFormat="false" ht="14.25" hidden="false" customHeight="true" outlineLevel="0" collapsed="false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</row>
    <row r="875" customFormat="false" ht="14.25" hidden="false" customHeight="true" outlineLevel="0" collapsed="false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</row>
    <row r="876" customFormat="false" ht="14.25" hidden="false" customHeight="true" outlineLevel="0" collapsed="false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</row>
    <row r="877" customFormat="false" ht="14.25" hidden="false" customHeight="true" outlineLevel="0" collapsed="false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</row>
    <row r="878" customFormat="false" ht="14.25" hidden="false" customHeight="true" outlineLevel="0" collapsed="false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</row>
    <row r="879" customFormat="false" ht="14.25" hidden="false" customHeight="true" outlineLevel="0" collapsed="false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</row>
    <row r="880" customFormat="false" ht="14.25" hidden="false" customHeight="true" outlineLevel="0" collapsed="false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</row>
    <row r="881" customFormat="false" ht="14.25" hidden="false" customHeight="true" outlineLevel="0" collapsed="false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</row>
    <row r="882" customFormat="false" ht="14.25" hidden="false" customHeight="true" outlineLevel="0" collapsed="false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</row>
    <row r="883" customFormat="false" ht="14.25" hidden="false" customHeight="true" outlineLevel="0" collapsed="false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</row>
    <row r="884" customFormat="false" ht="14.25" hidden="false" customHeight="true" outlineLevel="0" collapsed="false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</row>
    <row r="885" customFormat="false" ht="14.25" hidden="false" customHeight="true" outlineLevel="0" collapsed="false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</row>
    <row r="886" customFormat="false" ht="14.25" hidden="false" customHeight="true" outlineLevel="0" collapsed="false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</row>
    <row r="887" customFormat="false" ht="14.25" hidden="false" customHeight="true" outlineLevel="0" collapsed="false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</row>
    <row r="888" customFormat="false" ht="14.25" hidden="false" customHeight="true" outlineLevel="0" collapsed="false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</row>
    <row r="889" customFormat="false" ht="14.25" hidden="false" customHeight="true" outlineLevel="0" collapsed="false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</row>
    <row r="890" customFormat="false" ht="14.25" hidden="false" customHeight="true" outlineLevel="0" collapsed="false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</row>
    <row r="891" customFormat="false" ht="14.25" hidden="false" customHeight="true" outlineLevel="0" collapsed="false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</row>
    <row r="892" customFormat="false" ht="14.25" hidden="false" customHeight="true" outlineLevel="0" collapsed="false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</row>
    <row r="893" customFormat="false" ht="14.25" hidden="false" customHeight="true" outlineLevel="0" collapsed="false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</row>
    <row r="894" customFormat="false" ht="14.25" hidden="false" customHeight="true" outlineLevel="0" collapsed="false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</row>
    <row r="895" customFormat="false" ht="14.25" hidden="false" customHeight="true" outlineLevel="0" collapsed="false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</row>
    <row r="896" customFormat="false" ht="14.25" hidden="false" customHeight="true" outlineLevel="0" collapsed="false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</row>
    <row r="897" customFormat="false" ht="14.25" hidden="false" customHeight="true" outlineLevel="0" collapsed="false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</row>
    <row r="898" customFormat="false" ht="14.25" hidden="false" customHeight="true" outlineLevel="0" collapsed="false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</row>
    <row r="899" customFormat="false" ht="14.25" hidden="false" customHeight="true" outlineLevel="0" collapsed="false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</row>
    <row r="900" customFormat="false" ht="14.25" hidden="false" customHeight="true" outlineLevel="0" collapsed="false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</row>
    <row r="901" customFormat="false" ht="14.25" hidden="false" customHeight="true" outlineLevel="0" collapsed="false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</row>
    <row r="902" customFormat="false" ht="14.25" hidden="false" customHeight="true" outlineLevel="0" collapsed="false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</row>
    <row r="903" customFormat="false" ht="14.25" hidden="false" customHeight="true" outlineLevel="0" collapsed="false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</row>
    <row r="904" customFormat="false" ht="14.25" hidden="false" customHeight="true" outlineLevel="0" collapsed="false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</row>
    <row r="905" customFormat="false" ht="14.25" hidden="false" customHeight="true" outlineLevel="0" collapsed="false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</row>
    <row r="906" customFormat="false" ht="14.25" hidden="false" customHeight="true" outlineLevel="0" collapsed="false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</row>
    <row r="907" customFormat="false" ht="14.25" hidden="false" customHeight="true" outlineLevel="0" collapsed="false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</row>
    <row r="908" customFormat="false" ht="14.25" hidden="false" customHeight="true" outlineLevel="0" collapsed="false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</row>
    <row r="909" customFormat="false" ht="14.25" hidden="false" customHeight="true" outlineLevel="0" collapsed="false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</row>
    <row r="910" customFormat="false" ht="14.25" hidden="false" customHeight="true" outlineLevel="0" collapsed="false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</row>
    <row r="911" customFormat="false" ht="14.25" hidden="false" customHeight="true" outlineLevel="0" collapsed="false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</row>
    <row r="912" customFormat="false" ht="14.25" hidden="false" customHeight="true" outlineLevel="0" collapsed="false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</row>
    <row r="913" customFormat="false" ht="14.25" hidden="false" customHeight="true" outlineLevel="0" collapsed="false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</row>
    <row r="914" customFormat="false" ht="14.25" hidden="false" customHeight="true" outlineLevel="0" collapsed="false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</row>
    <row r="915" customFormat="false" ht="14.25" hidden="false" customHeight="true" outlineLevel="0" collapsed="false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</row>
    <row r="916" customFormat="false" ht="14.25" hidden="false" customHeight="true" outlineLevel="0" collapsed="false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</row>
    <row r="917" customFormat="false" ht="14.25" hidden="false" customHeight="true" outlineLevel="0" collapsed="false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</row>
    <row r="918" customFormat="false" ht="14.25" hidden="false" customHeight="true" outlineLevel="0" collapsed="false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</row>
    <row r="919" customFormat="false" ht="14.25" hidden="false" customHeight="true" outlineLevel="0" collapsed="false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</row>
    <row r="920" customFormat="false" ht="14.25" hidden="false" customHeight="true" outlineLevel="0" collapsed="false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</row>
    <row r="921" customFormat="false" ht="14.25" hidden="false" customHeight="true" outlineLevel="0" collapsed="false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</row>
    <row r="922" customFormat="false" ht="14.25" hidden="false" customHeight="true" outlineLevel="0" collapsed="false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</row>
    <row r="923" customFormat="false" ht="14.25" hidden="false" customHeight="true" outlineLevel="0" collapsed="false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</row>
    <row r="924" customFormat="false" ht="14.25" hidden="false" customHeight="true" outlineLevel="0" collapsed="false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</row>
    <row r="925" customFormat="false" ht="14.25" hidden="false" customHeight="true" outlineLevel="0" collapsed="false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</row>
    <row r="926" customFormat="false" ht="14.25" hidden="false" customHeight="true" outlineLevel="0" collapsed="false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</row>
    <row r="927" customFormat="false" ht="14.25" hidden="false" customHeight="true" outlineLevel="0" collapsed="false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</row>
    <row r="928" customFormat="false" ht="14.25" hidden="false" customHeight="true" outlineLevel="0" collapsed="false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</row>
    <row r="929" customFormat="false" ht="14.25" hidden="false" customHeight="true" outlineLevel="0" collapsed="false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</row>
    <row r="930" customFormat="false" ht="14.25" hidden="false" customHeight="true" outlineLevel="0" collapsed="false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</row>
    <row r="931" customFormat="false" ht="14.25" hidden="false" customHeight="true" outlineLevel="0" collapsed="false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</row>
    <row r="932" customFormat="false" ht="14.25" hidden="false" customHeight="true" outlineLevel="0" collapsed="false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</row>
    <row r="933" customFormat="false" ht="14.25" hidden="false" customHeight="true" outlineLevel="0" collapsed="false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</row>
    <row r="934" customFormat="false" ht="14.25" hidden="false" customHeight="true" outlineLevel="0" collapsed="false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</row>
    <row r="935" customFormat="false" ht="14.25" hidden="false" customHeight="true" outlineLevel="0" collapsed="false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</row>
    <row r="936" customFormat="false" ht="14.25" hidden="false" customHeight="true" outlineLevel="0" collapsed="false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</row>
    <row r="937" customFormat="false" ht="14.25" hidden="false" customHeight="true" outlineLevel="0" collapsed="false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</row>
    <row r="938" customFormat="false" ht="14.25" hidden="false" customHeight="true" outlineLevel="0" collapsed="false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</row>
    <row r="939" customFormat="false" ht="14.25" hidden="false" customHeight="true" outlineLevel="0" collapsed="false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</row>
    <row r="940" customFormat="false" ht="14.25" hidden="false" customHeight="true" outlineLevel="0" collapsed="false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</row>
    <row r="941" customFormat="false" ht="14.25" hidden="false" customHeight="true" outlineLevel="0" collapsed="false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</row>
    <row r="942" customFormat="false" ht="14.25" hidden="false" customHeight="true" outlineLevel="0" collapsed="false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</row>
    <row r="943" customFormat="false" ht="14.25" hidden="false" customHeight="true" outlineLevel="0" collapsed="false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</row>
    <row r="944" customFormat="false" ht="14.25" hidden="false" customHeight="true" outlineLevel="0" collapsed="false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</row>
    <row r="945" customFormat="false" ht="14.25" hidden="false" customHeight="true" outlineLevel="0" collapsed="false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</row>
    <row r="946" customFormat="false" ht="14.25" hidden="false" customHeight="true" outlineLevel="0" collapsed="false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</row>
    <row r="947" customFormat="false" ht="14.25" hidden="false" customHeight="true" outlineLevel="0" collapsed="false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</row>
    <row r="948" customFormat="false" ht="14.25" hidden="false" customHeight="true" outlineLevel="0" collapsed="false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</row>
    <row r="949" customFormat="false" ht="14.25" hidden="false" customHeight="true" outlineLevel="0" collapsed="false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</row>
    <row r="950" customFormat="false" ht="14.25" hidden="false" customHeight="true" outlineLevel="0" collapsed="false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</row>
    <row r="951" customFormat="false" ht="14.25" hidden="false" customHeight="true" outlineLevel="0" collapsed="false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</row>
    <row r="952" customFormat="false" ht="14.25" hidden="false" customHeight="true" outlineLevel="0" collapsed="false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</row>
    <row r="953" customFormat="false" ht="14.25" hidden="false" customHeight="true" outlineLevel="0" collapsed="false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</row>
    <row r="954" customFormat="false" ht="14.25" hidden="false" customHeight="true" outlineLevel="0" collapsed="false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</row>
    <row r="955" customFormat="false" ht="14.25" hidden="false" customHeight="true" outlineLevel="0" collapsed="false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</row>
    <row r="956" customFormat="false" ht="14.25" hidden="false" customHeight="true" outlineLevel="0" collapsed="false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</row>
    <row r="957" customFormat="false" ht="14.25" hidden="false" customHeight="true" outlineLevel="0" collapsed="false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</row>
    <row r="958" customFormat="false" ht="14.25" hidden="false" customHeight="true" outlineLevel="0" collapsed="false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</row>
    <row r="959" customFormat="false" ht="14.25" hidden="false" customHeight="true" outlineLevel="0" collapsed="false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</row>
    <row r="960" customFormat="false" ht="14.25" hidden="false" customHeight="true" outlineLevel="0" collapsed="false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</row>
    <row r="961" customFormat="false" ht="14.25" hidden="false" customHeight="true" outlineLevel="0" collapsed="false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</row>
    <row r="962" customFormat="false" ht="14.25" hidden="false" customHeight="true" outlineLevel="0" collapsed="false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</row>
    <row r="963" customFormat="false" ht="14.25" hidden="false" customHeight="true" outlineLevel="0" collapsed="false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</row>
    <row r="964" customFormat="false" ht="14.25" hidden="false" customHeight="true" outlineLevel="0" collapsed="false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</row>
    <row r="965" customFormat="false" ht="14.25" hidden="false" customHeight="true" outlineLevel="0" collapsed="false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</row>
    <row r="966" customFormat="false" ht="14.25" hidden="false" customHeight="true" outlineLevel="0" collapsed="false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</row>
    <row r="967" customFormat="false" ht="14.25" hidden="false" customHeight="true" outlineLevel="0" collapsed="false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</row>
    <row r="968" customFormat="false" ht="14.25" hidden="false" customHeight="true" outlineLevel="0" collapsed="false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</row>
    <row r="969" customFormat="false" ht="14.25" hidden="false" customHeight="true" outlineLevel="0" collapsed="false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</row>
    <row r="970" customFormat="false" ht="14.25" hidden="false" customHeight="true" outlineLevel="0" collapsed="false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</row>
    <row r="971" customFormat="false" ht="14.25" hidden="false" customHeight="true" outlineLevel="0" collapsed="false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</row>
    <row r="972" customFormat="false" ht="14.25" hidden="false" customHeight="true" outlineLevel="0" collapsed="false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</row>
    <row r="973" customFormat="false" ht="14.25" hidden="false" customHeight="true" outlineLevel="0" collapsed="false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</row>
    <row r="974" customFormat="false" ht="14.25" hidden="false" customHeight="true" outlineLevel="0" collapsed="false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</row>
    <row r="975" customFormat="false" ht="14.25" hidden="false" customHeight="true" outlineLevel="0" collapsed="false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</row>
    <row r="976" customFormat="false" ht="14.25" hidden="false" customHeight="true" outlineLevel="0" collapsed="false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</row>
    <row r="977" customFormat="false" ht="14.25" hidden="false" customHeight="true" outlineLevel="0" collapsed="false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</row>
    <row r="978" customFormat="false" ht="14.25" hidden="false" customHeight="true" outlineLevel="0" collapsed="false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</row>
    <row r="979" customFormat="false" ht="14.25" hidden="false" customHeight="true" outlineLevel="0" collapsed="false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</row>
    <row r="980" customFormat="false" ht="14.25" hidden="false" customHeight="true" outlineLevel="0" collapsed="false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</row>
    <row r="981" customFormat="false" ht="14.25" hidden="false" customHeight="true" outlineLevel="0" collapsed="false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</row>
    <row r="982" customFormat="false" ht="14.25" hidden="false" customHeight="true" outlineLevel="0" collapsed="false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</row>
    <row r="983" customFormat="false" ht="14.25" hidden="false" customHeight="true" outlineLevel="0" collapsed="false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</row>
    <row r="984" customFormat="false" ht="14.25" hidden="false" customHeight="true" outlineLevel="0" collapsed="false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</row>
    <row r="985" customFormat="false" ht="14.25" hidden="false" customHeight="true" outlineLevel="0" collapsed="false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</row>
    <row r="986" customFormat="false" ht="14.25" hidden="false" customHeight="true" outlineLevel="0" collapsed="false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</row>
    <row r="987" customFormat="false" ht="14.25" hidden="false" customHeight="true" outlineLevel="0" collapsed="false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</row>
    <row r="988" customFormat="false" ht="14.25" hidden="false" customHeight="true" outlineLevel="0" collapsed="false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</row>
    <row r="989" customFormat="false" ht="14.25" hidden="false" customHeight="true" outlineLevel="0" collapsed="false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</row>
    <row r="990" customFormat="false" ht="14.25" hidden="false" customHeight="true" outlineLevel="0" collapsed="false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</row>
    <row r="991" customFormat="false" ht="14.25" hidden="false" customHeight="true" outlineLevel="0" collapsed="false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</row>
    <row r="992" customFormat="false" ht="14.25" hidden="false" customHeight="true" outlineLevel="0" collapsed="false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</row>
    <row r="993" customFormat="false" ht="14.25" hidden="false" customHeight="true" outlineLevel="0" collapsed="false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</row>
    <row r="994" customFormat="false" ht="14.25" hidden="false" customHeight="true" outlineLevel="0" collapsed="false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</row>
    <row r="995" customFormat="false" ht="14.25" hidden="false" customHeight="true" outlineLevel="0" collapsed="false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</row>
    <row r="996" customFormat="false" ht="14.25" hidden="false" customHeight="true" outlineLevel="0" collapsed="false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</row>
    <row r="997" customFormat="false" ht="14.25" hidden="false" customHeight="true" outlineLevel="0" collapsed="false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</row>
    <row r="998" customFormat="false" ht="14.25" hidden="false" customHeight="true" outlineLevel="0" collapsed="false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</row>
    <row r="999" customFormat="false" ht="14.25" hidden="false" customHeight="true" outlineLevel="0" collapsed="false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</row>
    <row r="1000" customFormat="false" ht="14.25" hidden="false" customHeight="true" outlineLevel="0" collapsed="false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</row>
  </sheetData>
  <autoFilter ref="A6:AD99"/>
  <mergeCells count="84">
    <mergeCell ref="A1:J1"/>
    <mergeCell ref="A2:J2"/>
    <mergeCell ref="A3:J3"/>
    <mergeCell ref="B4:J4"/>
    <mergeCell ref="A5:J5"/>
    <mergeCell ref="L9:P9"/>
    <mergeCell ref="A101:I101"/>
    <mergeCell ref="A121:I121"/>
    <mergeCell ref="A145:F145"/>
    <mergeCell ref="A146:F146"/>
    <mergeCell ref="A147:F147"/>
    <mergeCell ref="A148:F148"/>
    <mergeCell ref="A149:F149"/>
    <mergeCell ref="A150:F150"/>
    <mergeCell ref="A151:F151"/>
    <mergeCell ref="A152:F152"/>
    <mergeCell ref="A153:F153"/>
    <mergeCell ref="A154:F154"/>
    <mergeCell ref="A155:F155"/>
    <mergeCell ref="A156:F156"/>
    <mergeCell ref="A157:F157"/>
    <mergeCell ref="A158:F158"/>
    <mergeCell ref="A159:F159"/>
    <mergeCell ref="A160:F160"/>
    <mergeCell ref="A161:F161"/>
    <mergeCell ref="A162:F162"/>
    <mergeCell ref="A163:F163"/>
    <mergeCell ref="A164:F164"/>
    <mergeCell ref="A165:F165"/>
    <mergeCell ref="A166:F166"/>
    <mergeCell ref="A167:F167"/>
    <mergeCell ref="A168:F168"/>
    <mergeCell ref="A169:F169"/>
    <mergeCell ref="A170:F170"/>
    <mergeCell ref="A171:F171"/>
    <mergeCell ref="A172:F172"/>
    <mergeCell ref="A173:F173"/>
    <mergeCell ref="A174:F174"/>
    <mergeCell ref="A175:F175"/>
    <mergeCell ref="A176:F176"/>
    <mergeCell ref="A177:F177"/>
    <mergeCell ref="A178:F178"/>
    <mergeCell ref="A179:F179"/>
    <mergeCell ref="A180:F180"/>
    <mergeCell ref="A181:F181"/>
    <mergeCell ref="A182:F182"/>
    <mergeCell ref="A183:F183"/>
    <mergeCell ref="A184:F184"/>
    <mergeCell ref="A185:F185"/>
    <mergeCell ref="A186:F186"/>
    <mergeCell ref="A187:F187"/>
    <mergeCell ref="A188:F188"/>
    <mergeCell ref="A189:F189"/>
    <mergeCell ref="A190:F190"/>
    <mergeCell ref="A191:F191"/>
    <mergeCell ref="A192:F192"/>
    <mergeCell ref="A193:F193"/>
    <mergeCell ref="A194:F194"/>
    <mergeCell ref="A195:F195"/>
    <mergeCell ref="A196:F196"/>
    <mergeCell ref="A197:F197"/>
    <mergeCell ref="A198:F198"/>
    <mergeCell ref="A199:F199"/>
    <mergeCell ref="A200:F200"/>
    <mergeCell ref="A201:F201"/>
    <mergeCell ref="A202:F202"/>
    <mergeCell ref="A203:F203"/>
    <mergeCell ref="A204:F204"/>
    <mergeCell ref="A205:F205"/>
    <mergeCell ref="A206:F206"/>
    <mergeCell ref="A207:F207"/>
    <mergeCell ref="A208:F208"/>
    <mergeCell ref="A209:F209"/>
    <mergeCell ref="A210:F210"/>
    <mergeCell ref="A211:F211"/>
    <mergeCell ref="A212:F212"/>
    <mergeCell ref="A213:F213"/>
    <mergeCell ref="A214:F214"/>
    <mergeCell ref="A215:F215"/>
    <mergeCell ref="A216:F216"/>
    <mergeCell ref="A217:F217"/>
    <mergeCell ref="A218:F218"/>
    <mergeCell ref="A219:F219"/>
    <mergeCell ref="A220:F220"/>
  </mergeCells>
  <dataValidations count="4">
    <dataValidation allowBlank="true" errorStyle="stop" operator="between" showDropDown="false" showErrorMessage="false" showInputMessage="false" sqref="D7:D86 D103:D112 D123:D132" type="list">
      <formula1>"AGP,CLH,CLT,COM,CTD,CTI,DES,DISP,ELE,ESG,EST,EXM,EXQ,EXR,FRQ,REV,VAGO"</formula1>
      <formula2>0</formula2>
    </dataValidation>
    <dataValidation allowBlank="true" errorStyle="stop" operator="between" showDropDown="false" showErrorMessage="false" showInputMessage="false" sqref="B103:B112" type="list">
      <formula1>"FDA,FDA-1,FDA-2,FDA-3,FDA-4"</formula1>
      <formula2>0</formula2>
    </dataValidation>
    <dataValidation allowBlank="true" errorStyle="stop" operator="between" showDropDown="false" showErrorMessage="false" showInputMessage="false" sqref="B7:B86" type="list">
      <formula1>"DAS,DAS-1,DAS-2,DAS-3,DAS-4,DAS-5,CAA-1,CAA-2,CAA-3,CAA-4,CAA-5"</formula1>
      <formula2>0</formula2>
    </dataValidation>
    <dataValidation allowBlank="true" errorStyle="stop" operator="between" showDropDown="false" showErrorMessage="false" showInputMessage="false" sqref="B123:B132" type="list">
      <formula1>"FGS-1,FGS-2,FGS-3,FGA-1,FGA-2,FGA-3"</formula1>
      <formula2>0</formula2>
    </dataValidation>
  </dataValidation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0" man="true" max="65535" min="0"/>
  </colBreaks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D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328125" defaultRowHeight="15" zeroHeight="false" outlineLevelRow="0" outlineLevelCol="0"/>
  <cols>
    <col collapsed="false" customWidth="true" hidden="false" outlineLevel="0" max="1" min="1" style="1" width="59.5"/>
    <col collapsed="false" customWidth="true" hidden="false" outlineLevel="0" max="2" min="2" style="1" width="12"/>
    <col collapsed="false" customWidth="true" hidden="false" outlineLevel="0" max="3" min="3" style="1" width="17.37"/>
    <col collapsed="false" customWidth="true" hidden="false" outlineLevel="0" max="4" min="4" style="1" width="14.5"/>
    <col collapsed="false" customWidth="true" hidden="false" outlineLevel="0" max="5" min="5" style="1" width="9.87"/>
    <col collapsed="false" customWidth="true" hidden="false" outlineLevel="0" max="6" min="6" style="1" width="39.75"/>
    <col collapsed="false" customWidth="true" hidden="false" outlineLevel="0" max="7" min="7" style="1" width="19.88"/>
    <col collapsed="false" customWidth="true" hidden="false" outlineLevel="0" max="8" min="8" style="1" width="18.25"/>
    <col collapsed="false" customWidth="true" hidden="false" outlineLevel="0" max="9" min="9" style="1" width="17.88"/>
    <col collapsed="false" customWidth="true" hidden="false" outlineLevel="0" max="10" min="10" style="1" width="15"/>
    <col collapsed="false" customWidth="true" hidden="false" outlineLevel="0" max="11" min="11" style="1" width="8"/>
    <col collapsed="false" customWidth="true" hidden="false" outlineLevel="0" max="12" min="12" style="1" width="16.26"/>
    <col collapsed="false" customWidth="true" hidden="false" outlineLevel="0" max="16" min="13" style="1" width="8"/>
    <col collapsed="false" customWidth="true" hidden="false" outlineLevel="0" max="17" min="17" style="1" width="43.88"/>
    <col collapsed="false" customWidth="true" hidden="false" outlineLevel="0" max="30" min="18" style="1" width="8"/>
  </cols>
  <sheetData>
    <row r="1" customFormat="false" ht="14.25" hidden="false" customHeight="true" outlineLevel="0" collapsed="false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4"/>
      <c r="AC1" s="4"/>
      <c r="AD1" s="4"/>
    </row>
    <row r="2" customFormat="false" ht="14.25" hidden="false" customHeight="true" outlineLevel="0" collapsed="false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4"/>
      <c r="AC2" s="4"/>
      <c r="AD2" s="4"/>
    </row>
    <row r="3" customFormat="false" ht="14.25" hidden="false" customHeight="true" outlineLevel="0" collapsed="false">
      <c r="A3" s="5" t="s">
        <v>2</v>
      </c>
      <c r="B3" s="5"/>
      <c r="C3" s="5"/>
      <c r="D3" s="5"/>
      <c r="E3" s="5"/>
      <c r="F3" s="5"/>
      <c r="G3" s="5"/>
      <c r="H3" s="5"/>
      <c r="I3" s="5"/>
      <c r="J3" s="5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7"/>
      <c r="AA3" s="7"/>
      <c r="AB3" s="4"/>
      <c r="AC3" s="4"/>
      <c r="AD3" s="4"/>
    </row>
    <row r="4" customFormat="false" ht="14.25" hidden="false" customHeight="true" outlineLevel="0" collapsed="false">
      <c r="A4" s="8" t="s">
        <v>376</v>
      </c>
      <c r="B4" s="9"/>
      <c r="C4" s="9"/>
      <c r="D4" s="9"/>
      <c r="E4" s="9"/>
      <c r="F4" s="9"/>
      <c r="G4" s="9"/>
      <c r="H4" s="9"/>
      <c r="I4" s="9"/>
      <c r="J4" s="9"/>
      <c r="K4" s="10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customFormat="false" ht="15" hidden="false" customHeight="true" outlineLevel="0" collapsed="false">
      <c r="A5" s="11" t="s">
        <v>4</v>
      </c>
      <c r="B5" s="11"/>
      <c r="C5" s="11"/>
      <c r="D5" s="11"/>
      <c r="E5" s="11"/>
      <c r="F5" s="11"/>
      <c r="G5" s="11"/>
      <c r="H5" s="11"/>
      <c r="I5" s="11"/>
      <c r="J5" s="11"/>
      <c r="K5" s="12"/>
      <c r="L5" s="13"/>
      <c r="M5" s="14"/>
      <c r="N5" s="14"/>
      <c r="O5" s="14"/>
      <c r="P5" s="14"/>
      <c r="Q5" s="1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customFormat="false" ht="14.25" hidden="false" customHeight="true" outlineLevel="0" collapsed="false">
      <c r="A6" s="15" t="s">
        <v>5</v>
      </c>
      <c r="B6" s="15" t="s">
        <v>6</v>
      </c>
      <c r="C6" s="15" t="s">
        <v>7</v>
      </c>
      <c r="D6" s="15" t="s">
        <v>8</v>
      </c>
      <c r="E6" s="11" t="s">
        <v>9</v>
      </c>
      <c r="F6" s="15" t="s">
        <v>10</v>
      </c>
      <c r="G6" s="11" t="s">
        <v>11</v>
      </c>
      <c r="H6" s="11" t="s">
        <v>12</v>
      </c>
      <c r="I6" s="11" t="s">
        <v>13</v>
      </c>
      <c r="J6" s="11" t="s">
        <v>14</v>
      </c>
      <c r="K6" s="16"/>
      <c r="L6" s="18"/>
      <c r="M6" s="18"/>
      <c r="N6" s="18"/>
      <c r="O6" s="18"/>
      <c r="P6" s="18"/>
      <c r="Q6" s="18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</row>
    <row r="7" customFormat="false" ht="14.25" hidden="false" customHeight="true" outlineLevel="0" collapsed="false">
      <c r="A7" s="20" t="s">
        <v>15</v>
      </c>
      <c r="B7" s="21" t="s">
        <v>16</v>
      </c>
      <c r="C7" s="21" t="s">
        <v>17</v>
      </c>
      <c r="D7" s="21" t="s">
        <v>18</v>
      </c>
      <c r="E7" s="22" t="n">
        <v>1</v>
      </c>
      <c r="F7" s="20" t="s">
        <v>19</v>
      </c>
      <c r="G7" s="23" t="n">
        <v>0</v>
      </c>
      <c r="H7" s="24" t="n">
        <v>3526.4</v>
      </c>
      <c r="I7" s="24" t="n">
        <v>14105.6</v>
      </c>
      <c r="J7" s="25" t="n">
        <f aca="false">SUM(G7:I7)</f>
        <v>17632</v>
      </c>
      <c r="K7" s="26"/>
      <c r="L7" s="111" t="s">
        <v>20</v>
      </c>
      <c r="M7" s="111"/>
      <c r="N7" s="111"/>
      <c r="O7" s="111"/>
      <c r="P7" s="111"/>
      <c r="Q7" s="26"/>
      <c r="R7" s="28"/>
      <c r="S7" s="28"/>
      <c r="T7" s="28"/>
      <c r="U7" s="28"/>
      <c r="V7" s="28"/>
      <c r="W7" s="28"/>
      <c r="X7" s="28"/>
      <c r="Y7" s="28"/>
      <c r="Z7" s="28"/>
      <c r="AA7" s="10"/>
      <c r="AB7" s="10"/>
      <c r="AC7" s="10"/>
      <c r="AD7" s="10"/>
    </row>
    <row r="8" customFormat="false" ht="14.25" hidden="false" customHeight="true" outlineLevel="0" collapsed="false">
      <c r="A8" s="20" t="s">
        <v>21</v>
      </c>
      <c r="B8" s="21" t="s">
        <v>16</v>
      </c>
      <c r="C8" s="21" t="s">
        <v>17</v>
      </c>
      <c r="D8" s="21" t="s">
        <v>18</v>
      </c>
      <c r="E8" s="22" t="n">
        <v>1</v>
      </c>
      <c r="F8" s="20" t="s">
        <v>22</v>
      </c>
      <c r="G8" s="23" t="n">
        <v>0</v>
      </c>
      <c r="H8" s="24" t="n">
        <v>3016</v>
      </c>
      <c r="I8" s="24" t="n">
        <v>12064</v>
      </c>
      <c r="J8" s="25" t="n">
        <f aca="false">SUM(G8:I8)</f>
        <v>15080</v>
      </c>
      <c r="K8" s="26"/>
      <c r="L8" s="111"/>
      <c r="M8" s="111"/>
      <c r="N8" s="111"/>
      <c r="O8" s="111"/>
      <c r="P8" s="111"/>
      <c r="Q8" s="26"/>
      <c r="R8" s="28"/>
      <c r="S8" s="28"/>
      <c r="T8" s="28"/>
      <c r="U8" s="28"/>
      <c r="V8" s="28"/>
      <c r="W8" s="28"/>
      <c r="X8" s="28"/>
      <c r="Y8" s="28"/>
      <c r="Z8" s="28"/>
      <c r="AA8" s="10"/>
      <c r="AB8" s="10"/>
      <c r="AC8" s="10"/>
      <c r="AD8" s="10"/>
    </row>
    <row r="9" customFormat="false" ht="14.25" hidden="false" customHeight="true" outlineLevel="0" collapsed="false">
      <c r="A9" s="81" t="s">
        <v>23</v>
      </c>
      <c r="B9" s="82" t="s">
        <v>16</v>
      </c>
      <c r="C9" s="82" t="s">
        <v>17</v>
      </c>
      <c r="D9" s="82" t="s">
        <v>91</v>
      </c>
      <c r="E9" s="83" t="n">
        <v>1</v>
      </c>
      <c r="F9" s="81"/>
      <c r="G9" s="84" t="n">
        <v>0</v>
      </c>
      <c r="H9" s="85" t="n">
        <v>0</v>
      </c>
      <c r="I9" s="85" t="n">
        <v>0</v>
      </c>
      <c r="J9" s="85" t="n">
        <f aca="false">SUM(G9:I9)</f>
        <v>0</v>
      </c>
      <c r="K9" s="26"/>
      <c r="L9" s="112" t="s">
        <v>25</v>
      </c>
      <c r="M9" s="112"/>
      <c r="N9" s="112"/>
      <c r="O9" s="112"/>
      <c r="P9" s="112"/>
      <c r="Q9" s="26"/>
      <c r="R9" s="28"/>
      <c r="S9" s="28"/>
      <c r="T9" s="28"/>
      <c r="U9" s="28"/>
      <c r="V9" s="28"/>
      <c r="W9" s="28"/>
      <c r="X9" s="28"/>
      <c r="Y9" s="28"/>
      <c r="Z9" s="28"/>
      <c r="AA9" s="10"/>
      <c r="AB9" s="10"/>
      <c r="AC9" s="10"/>
      <c r="AD9" s="10"/>
    </row>
    <row r="10" customFormat="false" ht="14.25" hidden="false" customHeight="true" outlineLevel="0" collapsed="false">
      <c r="A10" s="20" t="s">
        <v>26</v>
      </c>
      <c r="B10" s="21" t="s">
        <v>16</v>
      </c>
      <c r="C10" s="21" t="s">
        <v>17</v>
      </c>
      <c r="D10" s="21" t="s">
        <v>27</v>
      </c>
      <c r="E10" s="22" t="n">
        <v>1</v>
      </c>
      <c r="F10" s="20" t="s">
        <v>28</v>
      </c>
      <c r="G10" s="23" t="n">
        <v>0</v>
      </c>
      <c r="H10" s="24" t="n">
        <v>0</v>
      </c>
      <c r="I10" s="24" t="n">
        <v>12064</v>
      </c>
      <c r="J10" s="25" t="n">
        <f aca="false">SUM(G10:I10)</f>
        <v>12064</v>
      </c>
      <c r="K10" s="26"/>
      <c r="L10" s="113" t="s">
        <v>29</v>
      </c>
      <c r="M10" s="32" t="s">
        <v>29</v>
      </c>
      <c r="N10" s="32" t="s">
        <v>30</v>
      </c>
      <c r="O10" s="32" t="s">
        <v>31</v>
      </c>
      <c r="P10" s="114" t="s">
        <v>32</v>
      </c>
      <c r="Q10" s="26"/>
      <c r="R10" s="28"/>
      <c r="S10" s="28"/>
      <c r="T10" s="28"/>
      <c r="U10" s="28"/>
      <c r="V10" s="28"/>
      <c r="W10" s="28"/>
      <c r="X10" s="28"/>
      <c r="Y10" s="28"/>
      <c r="Z10" s="28"/>
      <c r="AA10" s="10"/>
      <c r="AB10" s="10"/>
      <c r="AC10" s="10"/>
      <c r="AD10" s="10"/>
    </row>
    <row r="11" customFormat="false" ht="14.25" hidden="false" customHeight="true" outlineLevel="0" collapsed="false">
      <c r="A11" s="20" t="s">
        <v>33</v>
      </c>
      <c r="B11" s="21" t="s">
        <v>34</v>
      </c>
      <c r="C11" s="21" t="s">
        <v>17</v>
      </c>
      <c r="D11" s="21" t="s">
        <v>18</v>
      </c>
      <c r="E11" s="22" t="n">
        <v>1</v>
      </c>
      <c r="F11" s="20" t="s">
        <v>35</v>
      </c>
      <c r="G11" s="23" t="n">
        <v>0</v>
      </c>
      <c r="H11" s="24" t="n">
        <v>1695.65</v>
      </c>
      <c r="I11" s="24" t="n">
        <v>6782.62</v>
      </c>
      <c r="J11" s="25" t="n">
        <f aca="false">SUM(G11:I11)</f>
        <v>8478.27</v>
      </c>
      <c r="K11" s="26"/>
      <c r="L11" s="115" t="s">
        <v>15</v>
      </c>
      <c r="M11" s="21" t="n">
        <v>1</v>
      </c>
      <c r="N11" s="116" t="n">
        <v>1</v>
      </c>
      <c r="O11" s="21" t="n">
        <f aca="false">M11-N11</f>
        <v>0</v>
      </c>
      <c r="P11" s="117" t="s">
        <v>16</v>
      </c>
      <c r="Q11" s="26"/>
      <c r="R11" s="28"/>
      <c r="S11" s="28"/>
      <c r="T11" s="28"/>
      <c r="U11" s="28"/>
      <c r="V11" s="28"/>
      <c r="W11" s="28"/>
      <c r="X11" s="28"/>
      <c r="Y11" s="28"/>
      <c r="Z11" s="28"/>
      <c r="AA11" s="10"/>
      <c r="AB11" s="10"/>
      <c r="AC11" s="10"/>
      <c r="AD11" s="10"/>
    </row>
    <row r="12" customFormat="false" ht="14.25" hidden="false" customHeight="true" outlineLevel="0" collapsed="false">
      <c r="A12" s="20" t="s">
        <v>36</v>
      </c>
      <c r="B12" s="21" t="s">
        <v>34</v>
      </c>
      <c r="C12" s="21" t="s">
        <v>17</v>
      </c>
      <c r="D12" s="21" t="s">
        <v>18</v>
      </c>
      <c r="E12" s="22" t="n">
        <v>1</v>
      </c>
      <c r="F12" s="20" t="s">
        <v>37</v>
      </c>
      <c r="G12" s="23" t="n">
        <v>0</v>
      </c>
      <c r="H12" s="24" t="n">
        <v>1695.65</v>
      </c>
      <c r="I12" s="24" t="n">
        <v>6782.62</v>
      </c>
      <c r="J12" s="25" t="n">
        <f aca="false">SUM(G12:I12)</f>
        <v>8478.27</v>
      </c>
      <c r="K12" s="26"/>
      <c r="L12" s="115" t="s">
        <v>38</v>
      </c>
      <c r="M12" s="21" t="n">
        <v>3</v>
      </c>
      <c r="N12" s="116" t="n">
        <v>2</v>
      </c>
      <c r="O12" s="21" t="n">
        <f aca="false">M12-N12</f>
        <v>1</v>
      </c>
      <c r="P12" s="117" t="s">
        <v>16</v>
      </c>
      <c r="Q12" s="26"/>
      <c r="R12" s="28"/>
      <c r="S12" s="28"/>
      <c r="T12" s="28"/>
      <c r="U12" s="28"/>
      <c r="V12" s="28"/>
      <c r="W12" s="28"/>
      <c r="X12" s="28"/>
      <c r="Y12" s="28"/>
      <c r="Z12" s="28"/>
      <c r="AA12" s="10"/>
      <c r="AB12" s="10"/>
      <c r="AC12" s="10"/>
      <c r="AD12" s="10"/>
    </row>
    <row r="13" customFormat="false" ht="14.25" hidden="false" customHeight="true" outlineLevel="0" collapsed="false">
      <c r="A13" s="20" t="s">
        <v>39</v>
      </c>
      <c r="B13" s="37" t="s">
        <v>34</v>
      </c>
      <c r="C13" s="37" t="s">
        <v>17</v>
      </c>
      <c r="D13" s="37" t="s">
        <v>18</v>
      </c>
      <c r="E13" s="38" t="n">
        <v>1</v>
      </c>
      <c r="F13" s="20" t="s">
        <v>40</v>
      </c>
      <c r="G13" s="39" t="n">
        <v>0</v>
      </c>
      <c r="H13" s="40" t="n">
        <v>1695.65</v>
      </c>
      <c r="I13" s="40" t="n">
        <v>6782.62</v>
      </c>
      <c r="J13" s="41" t="n">
        <f aca="false">SUM(G13:I13)</f>
        <v>8478.27</v>
      </c>
      <c r="K13" s="12"/>
      <c r="L13" s="115" t="s">
        <v>41</v>
      </c>
      <c r="M13" s="21" t="n">
        <v>6</v>
      </c>
      <c r="N13" s="116" t="n">
        <v>6</v>
      </c>
      <c r="O13" s="21" t="n">
        <f aca="false">M13-N13</f>
        <v>0</v>
      </c>
      <c r="P13" s="117" t="s">
        <v>34</v>
      </c>
      <c r="Q13" s="12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</row>
    <row r="14" customFormat="false" ht="14.25" hidden="false" customHeight="true" outlineLevel="0" collapsed="false">
      <c r="A14" s="20" t="s">
        <v>42</v>
      </c>
      <c r="B14" s="21" t="s">
        <v>34</v>
      </c>
      <c r="C14" s="21" t="s">
        <v>17</v>
      </c>
      <c r="D14" s="21" t="s">
        <v>18</v>
      </c>
      <c r="E14" s="22" t="n">
        <v>1</v>
      </c>
      <c r="F14" s="20" t="s">
        <v>43</v>
      </c>
      <c r="G14" s="23" t="n">
        <v>0</v>
      </c>
      <c r="H14" s="24" t="n">
        <v>1695.65</v>
      </c>
      <c r="I14" s="24" t="n">
        <v>6782.62</v>
      </c>
      <c r="J14" s="25" t="n">
        <f aca="false">SUM(G14:I14)</f>
        <v>8478.27</v>
      </c>
      <c r="K14" s="26"/>
      <c r="L14" s="115" t="s">
        <v>44</v>
      </c>
      <c r="M14" s="21" t="n">
        <v>11</v>
      </c>
      <c r="N14" s="116" t="n">
        <v>10</v>
      </c>
      <c r="O14" s="21" t="n">
        <f aca="false">M14-N14</f>
        <v>1</v>
      </c>
      <c r="P14" s="117" t="s">
        <v>45</v>
      </c>
      <c r="Q14" s="26"/>
      <c r="R14" s="28"/>
      <c r="S14" s="28"/>
      <c r="T14" s="28"/>
      <c r="U14" s="28"/>
      <c r="V14" s="28"/>
      <c r="W14" s="28"/>
      <c r="X14" s="28"/>
      <c r="Y14" s="28"/>
      <c r="Z14" s="28"/>
      <c r="AA14" s="10"/>
      <c r="AB14" s="10"/>
      <c r="AC14" s="10"/>
      <c r="AD14" s="10"/>
    </row>
    <row r="15" customFormat="false" ht="14.25" hidden="false" customHeight="true" outlineLevel="0" collapsed="false">
      <c r="A15" s="20" t="s">
        <v>46</v>
      </c>
      <c r="B15" s="21" t="s">
        <v>34</v>
      </c>
      <c r="C15" s="21" t="s">
        <v>17</v>
      </c>
      <c r="D15" s="21" t="s">
        <v>27</v>
      </c>
      <c r="E15" s="22" t="n">
        <v>1</v>
      </c>
      <c r="F15" s="20" t="s">
        <v>47</v>
      </c>
      <c r="G15" s="23" t="n">
        <v>0</v>
      </c>
      <c r="H15" s="24" t="n">
        <v>0</v>
      </c>
      <c r="I15" s="24" t="n">
        <v>6782.62</v>
      </c>
      <c r="J15" s="25" t="n">
        <f aca="false">SUM(G15:I15)</f>
        <v>6782.62</v>
      </c>
      <c r="K15" s="26"/>
      <c r="L15" s="115" t="s">
        <v>48</v>
      </c>
      <c r="M15" s="21" t="n">
        <v>5</v>
      </c>
      <c r="N15" s="116" t="n">
        <v>4</v>
      </c>
      <c r="O15" s="21" t="n">
        <f aca="false">M15-N15</f>
        <v>1</v>
      </c>
      <c r="P15" s="117" t="s">
        <v>49</v>
      </c>
      <c r="Q15" s="26"/>
      <c r="R15" s="28"/>
      <c r="S15" s="28"/>
      <c r="T15" s="28"/>
      <c r="U15" s="28"/>
      <c r="V15" s="28"/>
      <c r="W15" s="28"/>
      <c r="X15" s="28"/>
      <c r="Y15" s="28"/>
      <c r="Z15" s="28"/>
      <c r="AA15" s="10"/>
      <c r="AB15" s="10"/>
      <c r="AC15" s="10"/>
      <c r="AD15" s="10"/>
    </row>
    <row r="16" customFormat="false" ht="14.25" hidden="false" customHeight="true" outlineLevel="0" collapsed="false">
      <c r="A16" s="20" t="s">
        <v>50</v>
      </c>
      <c r="B16" s="21" t="s">
        <v>34</v>
      </c>
      <c r="C16" s="21" t="s">
        <v>17</v>
      </c>
      <c r="D16" s="21" t="s">
        <v>18</v>
      </c>
      <c r="E16" s="22" t="n">
        <v>1</v>
      </c>
      <c r="F16" s="20" t="s">
        <v>51</v>
      </c>
      <c r="G16" s="23" t="n">
        <v>0</v>
      </c>
      <c r="H16" s="24" t="n">
        <v>1695.65</v>
      </c>
      <c r="I16" s="24" t="n">
        <v>6782.62</v>
      </c>
      <c r="J16" s="25" t="n">
        <f aca="false">SUM(G16:I16)</f>
        <v>8478.27</v>
      </c>
      <c r="K16" s="26"/>
      <c r="L16" s="115" t="s">
        <v>52</v>
      </c>
      <c r="M16" s="21" t="n">
        <v>22</v>
      </c>
      <c r="N16" s="116" t="n">
        <v>22</v>
      </c>
      <c r="O16" s="21" t="n">
        <f aca="false">M16-N16</f>
        <v>0</v>
      </c>
      <c r="P16" s="117" t="s">
        <v>53</v>
      </c>
      <c r="Q16" s="26"/>
      <c r="R16" s="28"/>
      <c r="S16" s="28"/>
      <c r="T16" s="28"/>
      <c r="U16" s="28"/>
      <c r="V16" s="28"/>
      <c r="W16" s="28"/>
      <c r="X16" s="28"/>
      <c r="Y16" s="28"/>
      <c r="Z16" s="28"/>
      <c r="AA16" s="10"/>
      <c r="AB16" s="10"/>
      <c r="AC16" s="10"/>
      <c r="AD16" s="10"/>
    </row>
    <row r="17" customFormat="false" ht="14.25" hidden="false" customHeight="true" outlineLevel="0" collapsed="false">
      <c r="A17" s="20" t="s">
        <v>54</v>
      </c>
      <c r="B17" s="21" t="s">
        <v>45</v>
      </c>
      <c r="C17" s="21" t="s">
        <v>17</v>
      </c>
      <c r="D17" s="21" t="s">
        <v>18</v>
      </c>
      <c r="E17" s="22" t="n">
        <v>1</v>
      </c>
      <c r="F17" s="20" t="s">
        <v>364</v>
      </c>
      <c r="G17" s="23" t="n">
        <v>0</v>
      </c>
      <c r="H17" s="24" t="n">
        <v>1310.28</v>
      </c>
      <c r="I17" s="24" t="n">
        <v>5241.11</v>
      </c>
      <c r="J17" s="25" t="n">
        <f aca="false">SUM(G17:I17)</f>
        <v>6551.39</v>
      </c>
      <c r="K17" s="26"/>
      <c r="L17" s="115" t="s">
        <v>56</v>
      </c>
      <c r="M17" s="21" t="n">
        <v>10</v>
      </c>
      <c r="N17" s="116" t="n">
        <v>10</v>
      </c>
      <c r="O17" s="21" t="n">
        <f aca="false">M17-N17</f>
        <v>0</v>
      </c>
      <c r="P17" s="117" t="s">
        <v>57</v>
      </c>
      <c r="Q17" s="26"/>
      <c r="R17" s="28"/>
      <c r="S17" s="28"/>
      <c r="T17" s="28"/>
      <c r="U17" s="28"/>
      <c r="V17" s="28"/>
      <c r="W17" s="28"/>
      <c r="X17" s="28"/>
      <c r="Y17" s="28"/>
      <c r="Z17" s="28"/>
      <c r="AA17" s="10"/>
      <c r="AB17" s="10"/>
      <c r="AC17" s="10"/>
      <c r="AD17" s="10"/>
    </row>
    <row r="18" customFormat="false" ht="14.25" hidden="false" customHeight="true" outlineLevel="0" collapsed="false">
      <c r="A18" s="20" t="s">
        <v>58</v>
      </c>
      <c r="B18" s="21" t="s">
        <v>45</v>
      </c>
      <c r="C18" s="21" t="s">
        <v>17</v>
      </c>
      <c r="D18" s="21" t="s">
        <v>18</v>
      </c>
      <c r="E18" s="22" t="n">
        <v>1</v>
      </c>
      <c r="F18" s="20" t="s">
        <v>59</v>
      </c>
      <c r="G18" s="23" t="n">
        <v>0</v>
      </c>
      <c r="H18" s="24" t="n">
        <v>1310.28</v>
      </c>
      <c r="I18" s="24" t="n">
        <v>5241.11</v>
      </c>
      <c r="J18" s="25" t="n">
        <f aca="false">SUM(G18:I18)</f>
        <v>6551.39</v>
      </c>
      <c r="K18" s="26"/>
      <c r="L18" s="115" t="s">
        <v>60</v>
      </c>
      <c r="M18" s="21" t="n">
        <v>11</v>
      </c>
      <c r="N18" s="116" t="n">
        <v>9</v>
      </c>
      <c r="O18" s="21" t="n">
        <f aca="false">M18-N18</f>
        <v>2</v>
      </c>
      <c r="P18" s="117" t="s">
        <v>61</v>
      </c>
      <c r="Q18" s="26"/>
      <c r="R18" s="28"/>
      <c r="S18" s="28"/>
      <c r="T18" s="28"/>
      <c r="U18" s="28"/>
      <c r="V18" s="28"/>
      <c r="W18" s="28"/>
      <c r="X18" s="28"/>
      <c r="Y18" s="28"/>
      <c r="Z18" s="28"/>
      <c r="AA18" s="10"/>
      <c r="AB18" s="10"/>
      <c r="AC18" s="10"/>
      <c r="AD18" s="10"/>
    </row>
    <row r="19" customFormat="false" ht="14.25" hidden="false" customHeight="true" outlineLevel="0" collapsed="false">
      <c r="A19" s="20" t="s">
        <v>62</v>
      </c>
      <c r="B19" s="37" t="s">
        <v>45</v>
      </c>
      <c r="C19" s="37" t="s">
        <v>17</v>
      </c>
      <c r="D19" s="37" t="s">
        <v>27</v>
      </c>
      <c r="E19" s="22" t="n">
        <v>1</v>
      </c>
      <c r="F19" s="20" t="s">
        <v>63</v>
      </c>
      <c r="G19" s="39" t="n">
        <v>0</v>
      </c>
      <c r="H19" s="40" t="n">
        <v>0</v>
      </c>
      <c r="I19" s="40" t="n">
        <v>5241.11</v>
      </c>
      <c r="J19" s="25" t="n">
        <f aca="false">SUM(G19:I19)</f>
        <v>5241.11</v>
      </c>
      <c r="K19" s="12"/>
      <c r="L19" s="115" t="s">
        <v>64</v>
      </c>
      <c r="M19" s="21" t="n">
        <v>11</v>
      </c>
      <c r="N19" s="116" t="n">
        <v>7</v>
      </c>
      <c r="O19" s="21" t="n">
        <f aca="false">M19-N19</f>
        <v>4</v>
      </c>
      <c r="P19" s="117" t="s">
        <v>65</v>
      </c>
      <c r="Q19" s="12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</row>
    <row r="20" customFormat="false" ht="14.25" hidden="false" customHeight="true" outlineLevel="0" collapsed="false">
      <c r="A20" s="20" t="s">
        <v>66</v>
      </c>
      <c r="B20" s="21" t="s">
        <v>45</v>
      </c>
      <c r="C20" s="21" t="s">
        <v>17</v>
      </c>
      <c r="D20" s="21" t="s">
        <v>18</v>
      </c>
      <c r="E20" s="22" t="n">
        <v>1</v>
      </c>
      <c r="F20" s="20" t="s">
        <v>377</v>
      </c>
      <c r="G20" s="23" t="n">
        <v>0</v>
      </c>
      <c r="H20" s="24" t="n">
        <v>1310.28</v>
      </c>
      <c r="I20" s="24" t="n">
        <v>5241.11</v>
      </c>
      <c r="J20" s="25" t="n">
        <f aca="false">SUM(G20:I20)</f>
        <v>6551.39</v>
      </c>
      <c r="K20" s="26"/>
      <c r="L20" s="118" t="s">
        <v>75</v>
      </c>
      <c r="M20" s="119" t="n">
        <f aca="false">SUM(M11:M19)</f>
        <v>80</v>
      </c>
      <c r="N20" s="119" t="n">
        <f aca="false">SUM(N11:N19)</f>
        <v>71</v>
      </c>
      <c r="O20" s="119" t="n">
        <f aca="false">SUM(O11:O19)</f>
        <v>9</v>
      </c>
      <c r="P20" s="120"/>
      <c r="Q20" s="26"/>
      <c r="R20" s="28"/>
      <c r="S20" s="28"/>
      <c r="T20" s="28"/>
      <c r="U20" s="28"/>
      <c r="V20" s="28"/>
      <c r="W20" s="28"/>
      <c r="X20" s="28"/>
      <c r="Y20" s="28"/>
      <c r="Z20" s="28"/>
      <c r="AA20" s="10"/>
      <c r="AB20" s="10"/>
      <c r="AC20" s="10"/>
      <c r="AD20" s="10"/>
    </row>
    <row r="21" customFormat="false" ht="14.25" hidden="false" customHeight="true" outlineLevel="0" collapsed="false">
      <c r="A21" s="20" t="s">
        <v>70</v>
      </c>
      <c r="B21" s="21" t="s">
        <v>45</v>
      </c>
      <c r="C21" s="21" t="s">
        <v>17</v>
      </c>
      <c r="D21" s="21" t="s">
        <v>18</v>
      </c>
      <c r="E21" s="22" t="n">
        <v>1</v>
      </c>
      <c r="F21" s="20" t="s">
        <v>361</v>
      </c>
      <c r="G21" s="23" t="n">
        <v>0</v>
      </c>
      <c r="H21" s="24" t="n">
        <v>1310.28</v>
      </c>
      <c r="I21" s="24" t="n">
        <v>5241.11</v>
      </c>
      <c r="J21" s="25" t="n">
        <f aca="false">SUM(G21:I21)</f>
        <v>6551.39</v>
      </c>
      <c r="K21" s="26"/>
      <c r="L21" s="26"/>
      <c r="M21" s="26"/>
      <c r="N21" s="26"/>
      <c r="O21" s="26"/>
      <c r="P21" s="26"/>
      <c r="Q21" s="26"/>
      <c r="R21" s="28"/>
      <c r="S21" s="28"/>
      <c r="T21" s="28"/>
      <c r="U21" s="28"/>
      <c r="V21" s="28"/>
      <c r="W21" s="28"/>
      <c r="X21" s="28"/>
      <c r="Y21" s="28"/>
      <c r="Z21" s="28"/>
      <c r="AA21" s="10"/>
      <c r="AB21" s="10"/>
      <c r="AC21" s="10"/>
      <c r="AD21" s="10"/>
    </row>
    <row r="22" customFormat="false" ht="14.25" hidden="false" customHeight="true" outlineLevel="0" collapsed="false">
      <c r="A22" s="20" t="s">
        <v>66</v>
      </c>
      <c r="B22" s="21" t="s">
        <v>45</v>
      </c>
      <c r="C22" s="21" t="s">
        <v>17</v>
      </c>
      <c r="D22" s="21" t="s">
        <v>18</v>
      </c>
      <c r="E22" s="22" t="n">
        <v>1</v>
      </c>
      <c r="F22" s="20" t="s">
        <v>74</v>
      </c>
      <c r="G22" s="23" t="n">
        <v>0</v>
      </c>
      <c r="H22" s="24" t="n">
        <v>1310.28</v>
      </c>
      <c r="I22" s="24" t="n">
        <v>5241.11</v>
      </c>
      <c r="J22" s="25" t="n">
        <f aca="false">SUM(G22:I22)</f>
        <v>6551.39</v>
      </c>
      <c r="K22" s="26"/>
      <c r="L22" s="26"/>
      <c r="M22" s="26"/>
      <c r="N22" s="26"/>
      <c r="O22" s="26"/>
      <c r="P22" s="26"/>
      <c r="Q22" s="26"/>
      <c r="R22" s="28"/>
      <c r="S22" s="28"/>
      <c r="T22" s="28"/>
      <c r="U22" s="28"/>
      <c r="V22" s="28"/>
      <c r="W22" s="28"/>
      <c r="X22" s="28"/>
      <c r="Y22" s="28"/>
      <c r="Z22" s="28"/>
      <c r="AA22" s="10"/>
      <c r="AB22" s="10"/>
      <c r="AC22" s="10"/>
      <c r="AD22" s="10"/>
    </row>
    <row r="23" customFormat="false" ht="14.25" hidden="false" customHeight="true" outlineLevel="0" collapsed="false">
      <c r="A23" s="20" t="s">
        <v>76</v>
      </c>
      <c r="B23" s="21" t="s">
        <v>45</v>
      </c>
      <c r="C23" s="21" t="s">
        <v>17</v>
      </c>
      <c r="D23" s="21" t="s">
        <v>18</v>
      </c>
      <c r="E23" s="22" t="n">
        <v>1</v>
      </c>
      <c r="F23" s="20" t="s">
        <v>77</v>
      </c>
      <c r="G23" s="23" t="n">
        <v>0</v>
      </c>
      <c r="H23" s="24" t="n">
        <v>1310.28</v>
      </c>
      <c r="I23" s="24" t="n">
        <v>5241.11</v>
      </c>
      <c r="J23" s="25" t="n">
        <f aca="false">SUM(G23:I23)</f>
        <v>6551.39</v>
      </c>
      <c r="K23" s="26"/>
      <c r="L23" s="26"/>
      <c r="M23" s="26"/>
      <c r="N23" s="26"/>
      <c r="O23" s="26"/>
      <c r="P23" s="26"/>
      <c r="Q23" s="26"/>
      <c r="R23" s="28"/>
      <c r="S23" s="28"/>
      <c r="T23" s="28"/>
      <c r="U23" s="28"/>
      <c r="V23" s="28"/>
      <c r="W23" s="28"/>
      <c r="X23" s="28"/>
      <c r="Y23" s="28"/>
      <c r="Z23" s="28"/>
      <c r="AA23" s="10"/>
      <c r="AB23" s="10"/>
      <c r="AC23" s="10"/>
      <c r="AD23" s="10"/>
    </row>
    <row r="24" customFormat="false" ht="14.25" hidden="false" customHeight="true" outlineLevel="0" collapsed="false">
      <c r="A24" s="20" t="s">
        <v>78</v>
      </c>
      <c r="B24" s="21" t="s">
        <v>45</v>
      </c>
      <c r="C24" s="21" t="s">
        <v>17</v>
      </c>
      <c r="D24" s="21" t="s">
        <v>27</v>
      </c>
      <c r="E24" s="22" t="n">
        <v>1</v>
      </c>
      <c r="F24" s="20" t="s">
        <v>79</v>
      </c>
      <c r="G24" s="23" t="n">
        <v>0</v>
      </c>
      <c r="H24" s="24" t="n">
        <v>0</v>
      </c>
      <c r="I24" s="24" t="n">
        <v>5241.11</v>
      </c>
      <c r="J24" s="25" t="n">
        <f aca="false">SUM(G24:I24)</f>
        <v>5241.11</v>
      </c>
      <c r="K24" s="26"/>
      <c r="L24" s="26"/>
      <c r="M24" s="26"/>
      <c r="N24" s="26"/>
      <c r="O24" s="26"/>
      <c r="P24" s="26"/>
      <c r="Q24" s="26"/>
      <c r="R24" s="28"/>
      <c r="S24" s="28"/>
      <c r="T24" s="28"/>
      <c r="U24" s="28"/>
      <c r="V24" s="28"/>
      <c r="W24" s="28"/>
      <c r="X24" s="28"/>
      <c r="Y24" s="28"/>
      <c r="Z24" s="28"/>
      <c r="AA24" s="10"/>
      <c r="AB24" s="10"/>
      <c r="AC24" s="10"/>
      <c r="AD24" s="10"/>
    </row>
    <row r="25" customFormat="false" ht="14.25" hidden="false" customHeight="true" outlineLevel="0" collapsed="false">
      <c r="A25" s="20" t="s">
        <v>80</v>
      </c>
      <c r="B25" s="21" t="s">
        <v>45</v>
      </c>
      <c r="C25" s="21" t="s">
        <v>17</v>
      </c>
      <c r="D25" s="21" t="s">
        <v>18</v>
      </c>
      <c r="E25" s="22" t="n">
        <v>1</v>
      </c>
      <c r="F25" s="20" t="s">
        <v>81</v>
      </c>
      <c r="G25" s="23" t="n">
        <v>0</v>
      </c>
      <c r="H25" s="24" t="n">
        <v>1310.28</v>
      </c>
      <c r="I25" s="24" t="n">
        <v>5241.11</v>
      </c>
      <c r="J25" s="25" t="n">
        <f aca="false">SUM(G25:I25)</f>
        <v>6551.39</v>
      </c>
      <c r="K25" s="26"/>
      <c r="L25" s="26"/>
      <c r="M25" s="26"/>
      <c r="N25" s="26"/>
      <c r="O25" s="26"/>
      <c r="P25" s="26"/>
      <c r="Q25" s="26"/>
      <c r="R25" s="28"/>
      <c r="S25" s="28"/>
      <c r="T25" s="28"/>
      <c r="U25" s="28"/>
      <c r="V25" s="28"/>
      <c r="W25" s="28"/>
      <c r="X25" s="28"/>
      <c r="Y25" s="28"/>
      <c r="Z25" s="28"/>
      <c r="AA25" s="10"/>
      <c r="AB25" s="10"/>
      <c r="AC25" s="10"/>
      <c r="AD25" s="10"/>
    </row>
    <row r="26" customFormat="false" ht="14.25" hidden="false" customHeight="true" outlineLevel="0" collapsed="false">
      <c r="A26" s="20" t="s">
        <v>82</v>
      </c>
      <c r="B26" s="37" t="s">
        <v>45</v>
      </c>
      <c r="C26" s="37" t="s">
        <v>17</v>
      </c>
      <c r="D26" s="37" t="s">
        <v>27</v>
      </c>
      <c r="E26" s="87" t="n">
        <v>1</v>
      </c>
      <c r="F26" s="20" t="s">
        <v>83</v>
      </c>
      <c r="G26" s="39" t="n">
        <v>0</v>
      </c>
      <c r="H26" s="40" t="n">
        <v>0</v>
      </c>
      <c r="I26" s="40" t="n">
        <v>5241.11</v>
      </c>
      <c r="J26" s="40" t="n">
        <f aca="false">SUM(G26:I26)</f>
        <v>5241.11</v>
      </c>
      <c r="K26" s="26"/>
      <c r="L26" s="26"/>
      <c r="M26" s="26"/>
      <c r="N26" s="26"/>
      <c r="O26" s="26"/>
      <c r="P26" s="26"/>
      <c r="Q26" s="26"/>
      <c r="R26" s="28"/>
      <c r="S26" s="28"/>
      <c r="T26" s="28"/>
      <c r="U26" s="28"/>
      <c r="V26" s="28"/>
      <c r="W26" s="28"/>
      <c r="X26" s="28"/>
      <c r="Y26" s="28"/>
      <c r="Z26" s="28"/>
      <c r="AA26" s="10"/>
      <c r="AB26" s="10"/>
      <c r="AC26" s="10"/>
      <c r="AD26" s="10"/>
    </row>
    <row r="27" customFormat="false" ht="14.25" hidden="false" customHeight="true" outlineLevel="0" collapsed="false">
      <c r="A27" s="81" t="s">
        <v>365</v>
      </c>
      <c r="B27" s="82" t="s">
        <v>45</v>
      </c>
      <c r="C27" s="82" t="s">
        <v>17</v>
      </c>
      <c r="D27" s="82" t="s">
        <v>91</v>
      </c>
      <c r="E27" s="83" t="n">
        <v>1</v>
      </c>
      <c r="F27" s="81"/>
      <c r="G27" s="84" t="n">
        <v>0</v>
      </c>
      <c r="H27" s="85" t="n">
        <v>0</v>
      </c>
      <c r="I27" s="85" t="n">
        <v>0</v>
      </c>
      <c r="J27" s="85" t="n">
        <f aca="false">SUM(G27:I27)</f>
        <v>0</v>
      </c>
      <c r="K27" s="12"/>
      <c r="L27" s="12"/>
      <c r="M27" s="12"/>
      <c r="N27" s="12"/>
      <c r="O27" s="12"/>
      <c r="P27" s="12"/>
      <c r="Q27" s="12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</row>
    <row r="28" customFormat="false" ht="14.25" hidden="false" customHeight="true" outlineLevel="0" collapsed="false">
      <c r="A28" s="81" t="s">
        <v>48</v>
      </c>
      <c r="B28" s="82" t="s">
        <v>49</v>
      </c>
      <c r="C28" s="82" t="s">
        <v>17</v>
      </c>
      <c r="D28" s="82" t="s">
        <v>91</v>
      </c>
      <c r="E28" s="83" t="n">
        <v>1</v>
      </c>
      <c r="F28" s="81"/>
      <c r="G28" s="84" t="n">
        <v>0</v>
      </c>
      <c r="H28" s="85" t="n">
        <v>0</v>
      </c>
      <c r="I28" s="85" t="n">
        <v>0</v>
      </c>
      <c r="J28" s="85" t="n">
        <f aca="false">SUM(G28:I28)</f>
        <v>0</v>
      </c>
      <c r="K28" s="26"/>
      <c r="L28" s="26"/>
      <c r="M28" s="26"/>
      <c r="N28" s="26"/>
      <c r="O28" s="26"/>
      <c r="P28" s="26"/>
      <c r="Q28" s="26"/>
      <c r="R28" s="28"/>
      <c r="S28" s="28"/>
      <c r="T28" s="28"/>
      <c r="U28" s="28"/>
      <c r="V28" s="28"/>
      <c r="W28" s="28"/>
      <c r="X28" s="28"/>
      <c r="Y28" s="28"/>
      <c r="Z28" s="28"/>
      <c r="AA28" s="10"/>
      <c r="AB28" s="10"/>
      <c r="AC28" s="10"/>
      <c r="AD28" s="10"/>
    </row>
    <row r="29" customFormat="false" ht="14.25" hidden="false" customHeight="true" outlineLevel="0" collapsed="false">
      <c r="A29" s="20" t="s">
        <v>86</v>
      </c>
      <c r="B29" s="21" t="s">
        <v>49</v>
      </c>
      <c r="C29" s="21" t="s">
        <v>17</v>
      </c>
      <c r="D29" s="21" t="s">
        <v>18</v>
      </c>
      <c r="E29" s="22" t="n">
        <v>1</v>
      </c>
      <c r="F29" s="20" t="s">
        <v>87</v>
      </c>
      <c r="G29" s="23" t="n">
        <v>0</v>
      </c>
      <c r="H29" s="24" t="n">
        <v>1079.05</v>
      </c>
      <c r="I29" s="24" t="n">
        <v>4316.21</v>
      </c>
      <c r="J29" s="25" t="n">
        <f aca="false">SUM(G29:I29)</f>
        <v>5395.26</v>
      </c>
      <c r="K29" s="26"/>
      <c r="L29" s="26"/>
      <c r="M29" s="26"/>
      <c r="N29" s="26"/>
      <c r="O29" s="26"/>
      <c r="P29" s="26"/>
      <c r="Q29" s="26"/>
      <c r="R29" s="28"/>
      <c r="S29" s="28"/>
      <c r="T29" s="28"/>
      <c r="U29" s="28"/>
      <c r="V29" s="28"/>
      <c r="W29" s="28"/>
      <c r="X29" s="28"/>
      <c r="Y29" s="28"/>
      <c r="Z29" s="28"/>
      <c r="AA29" s="10"/>
      <c r="AB29" s="10"/>
      <c r="AC29" s="10"/>
      <c r="AD29" s="10"/>
    </row>
    <row r="30" customFormat="false" ht="14.25" hidden="false" customHeight="true" outlineLevel="0" collapsed="false">
      <c r="A30" s="20" t="s">
        <v>88</v>
      </c>
      <c r="B30" s="21" t="s">
        <v>49</v>
      </c>
      <c r="C30" s="21" t="s">
        <v>17</v>
      </c>
      <c r="D30" s="21" t="s">
        <v>18</v>
      </c>
      <c r="E30" s="22" t="n">
        <v>1</v>
      </c>
      <c r="F30" s="20" t="s">
        <v>89</v>
      </c>
      <c r="G30" s="23" t="n">
        <v>0</v>
      </c>
      <c r="H30" s="24" t="n">
        <v>1079.05</v>
      </c>
      <c r="I30" s="24" t="n">
        <v>4316.21</v>
      </c>
      <c r="J30" s="25" t="n">
        <f aca="false">SUM(G30:I30)</f>
        <v>5395.26</v>
      </c>
      <c r="K30" s="26"/>
      <c r="L30" s="26"/>
      <c r="M30" s="26"/>
      <c r="N30" s="26"/>
      <c r="O30" s="26"/>
      <c r="P30" s="26"/>
      <c r="Q30" s="26"/>
      <c r="R30" s="28"/>
      <c r="S30" s="28"/>
      <c r="T30" s="28"/>
      <c r="U30" s="28"/>
      <c r="V30" s="28"/>
      <c r="W30" s="28"/>
      <c r="X30" s="28"/>
      <c r="Y30" s="28"/>
      <c r="Z30" s="28"/>
      <c r="AA30" s="10"/>
      <c r="AB30" s="10"/>
      <c r="AC30" s="10"/>
      <c r="AD30" s="10"/>
    </row>
    <row r="31" customFormat="false" ht="14.25" hidden="false" customHeight="true" outlineLevel="0" collapsed="false">
      <c r="A31" s="20" t="s">
        <v>92</v>
      </c>
      <c r="B31" s="21" t="s">
        <v>49</v>
      </c>
      <c r="C31" s="21" t="s">
        <v>17</v>
      </c>
      <c r="D31" s="21" t="s">
        <v>18</v>
      </c>
      <c r="E31" s="22" t="n">
        <v>1</v>
      </c>
      <c r="F31" s="20" t="s">
        <v>93</v>
      </c>
      <c r="G31" s="23" t="n">
        <v>0</v>
      </c>
      <c r="H31" s="24" t="n">
        <v>1079.05</v>
      </c>
      <c r="I31" s="24" t="n">
        <v>4316.21</v>
      </c>
      <c r="J31" s="25" t="n">
        <f aca="false">SUM(G31:I31)</f>
        <v>5395.26</v>
      </c>
      <c r="K31" s="26"/>
      <c r="L31" s="26"/>
      <c r="M31" s="26"/>
      <c r="N31" s="26"/>
      <c r="O31" s="26"/>
      <c r="P31" s="26"/>
      <c r="Q31" s="26"/>
      <c r="R31" s="28"/>
      <c r="S31" s="28"/>
      <c r="T31" s="28"/>
      <c r="U31" s="28"/>
      <c r="V31" s="28"/>
      <c r="W31" s="28"/>
      <c r="X31" s="28"/>
      <c r="Y31" s="28"/>
      <c r="Z31" s="28"/>
      <c r="AA31" s="10"/>
      <c r="AB31" s="10"/>
      <c r="AC31" s="10"/>
      <c r="AD31" s="10"/>
    </row>
    <row r="32" customFormat="false" ht="14.25" hidden="false" customHeight="true" outlineLevel="0" collapsed="false">
      <c r="A32" s="20" t="s">
        <v>94</v>
      </c>
      <c r="B32" s="21" t="s">
        <v>49</v>
      </c>
      <c r="C32" s="21" t="s">
        <v>17</v>
      </c>
      <c r="D32" s="21" t="s">
        <v>18</v>
      </c>
      <c r="E32" s="22" t="n">
        <v>1</v>
      </c>
      <c r="F32" s="20" t="s">
        <v>366</v>
      </c>
      <c r="G32" s="23" t="n">
        <v>0</v>
      </c>
      <c r="H32" s="24" t="n">
        <v>1079.05</v>
      </c>
      <c r="I32" s="24" t="n">
        <v>4316.21</v>
      </c>
      <c r="J32" s="25" t="n">
        <f aca="false">SUM(G32:I32)</f>
        <v>5395.26</v>
      </c>
      <c r="K32" s="26"/>
      <c r="L32" s="26"/>
      <c r="M32" s="26"/>
      <c r="N32" s="26"/>
      <c r="O32" s="26"/>
      <c r="P32" s="26"/>
      <c r="Q32" s="26"/>
      <c r="R32" s="28"/>
      <c r="S32" s="28"/>
      <c r="T32" s="28"/>
      <c r="U32" s="28"/>
      <c r="V32" s="28"/>
      <c r="W32" s="28"/>
      <c r="X32" s="28"/>
      <c r="Y32" s="28"/>
      <c r="Z32" s="28"/>
      <c r="AA32" s="10"/>
      <c r="AB32" s="10"/>
      <c r="AC32" s="10"/>
      <c r="AD32" s="10"/>
    </row>
    <row r="33" customFormat="false" ht="14.25" hidden="false" customHeight="true" outlineLevel="0" collapsed="false">
      <c r="A33" s="20" t="s">
        <v>96</v>
      </c>
      <c r="B33" s="21" t="s">
        <v>53</v>
      </c>
      <c r="C33" s="21" t="s">
        <v>17</v>
      </c>
      <c r="D33" s="21" t="s">
        <v>18</v>
      </c>
      <c r="E33" s="22" t="n">
        <v>1</v>
      </c>
      <c r="F33" s="20" t="s">
        <v>97</v>
      </c>
      <c r="G33" s="23" t="n">
        <v>0</v>
      </c>
      <c r="H33" s="24" t="n">
        <v>936.46</v>
      </c>
      <c r="I33" s="24" t="n">
        <v>3745.85</v>
      </c>
      <c r="J33" s="25" t="n">
        <f aca="false">SUM(G33:I33)</f>
        <v>4682.31</v>
      </c>
      <c r="K33" s="26"/>
      <c r="L33" s="26"/>
      <c r="M33" s="26"/>
      <c r="N33" s="26"/>
      <c r="O33" s="26"/>
      <c r="P33" s="26"/>
      <c r="Q33" s="26"/>
      <c r="R33" s="28"/>
      <c r="S33" s="28"/>
      <c r="T33" s="28"/>
      <c r="U33" s="28"/>
      <c r="V33" s="28"/>
      <c r="W33" s="28"/>
      <c r="X33" s="28"/>
      <c r="Y33" s="28"/>
      <c r="Z33" s="28"/>
      <c r="AA33" s="10"/>
      <c r="AB33" s="10"/>
      <c r="AC33" s="10"/>
      <c r="AD33" s="10"/>
    </row>
    <row r="34" customFormat="false" ht="14.25" hidden="false" customHeight="true" outlineLevel="0" collapsed="false">
      <c r="A34" s="20" t="s">
        <v>98</v>
      </c>
      <c r="B34" s="21" t="s">
        <v>53</v>
      </c>
      <c r="C34" s="21" t="s">
        <v>17</v>
      </c>
      <c r="D34" s="21" t="s">
        <v>18</v>
      </c>
      <c r="E34" s="22" t="n">
        <v>1</v>
      </c>
      <c r="F34" s="20" t="s">
        <v>99</v>
      </c>
      <c r="G34" s="23" t="n">
        <v>0</v>
      </c>
      <c r="H34" s="24" t="n">
        <v>936.46</v>
      </c>
      <c r="I34" s="24" t="n">
        <v>3745.85</v>
      </c>
      <c r="J34" s="25" t="n">
        <f aca="false">SUM(G34:I34)</f>
        <v>4682.31</v>
      </c>
      <c r="K34" s="26"/>
      <c r="L34" s="26"/>
      <c r="M34" s="26"/>
      <c r="N34" s="26"/>
      <c r="O34" s="26"/>
      <c r="P34" s="26"/>
      <c r="Q34" s="26"/>
      <c r="R34" s="28"/>
      <c r="S34" s="28"/>
      <c r="T34" s="28"/>
      <c r="U34" s="28"/>
      <c r="V34" s="28"/>
      <c r="W34" s="28"/>
      <c r="X34" s="28"/>
      <c r="Y34" s="28"/>
      <c r="Z34" s="28"/>
      <c r="AA34" s="10"/>
      <c r="AB34" s="10"/>
      <c r="AC34" s="10"/>
      <c r="AD34" s="10"/>
    </row>
    <row r="35" customFormat="false" ht="14.25" hidden="false" customHeight="true" outlineLevel="0" collapsed="false">
      <c r="A35" s="20" t="s">
        <v>100</v>
      </c>
      <c r="B35" s="37" t="s">
        <v>53</v>
      </c>
      <c r="C35" s="37" t="s">
        <v>17</v>
      </c>
      <c r="D35" s="37" t="s">
        <v>18</v>
      </c>
      <c r="E35" s="22" t="n">
        <v>1</v>
      </c>
      <c r="F35" s="20" t="s">
        <v>378</v>
      </c>
      <c r="G35" s="39" t="n">
        <v>0</v>
      </c>
      <c r="H35" s="40" t="n">
        <v>936.46</v>
      </c>
      <c r="I35" s="40" t="n">
        <v>3745.85</v>
      </c>
      <c r="J35" s="25" t="n">
        <f aca="false">SUM(G35:I35)</f>
        <v>4682.31</v>
      </c>
      <c r="K35" s="12"/>
      <c r="L35" s="12"/>
      <c r="M35" s="12"/>
      <c r="N35" s="12"/>
      <c r="O35" s="12"/>
      <c r="P35" s="12"/>
      <c r="Q35" s="12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</row>
    <row r="36" customFormat="false" ht="14.25" hidden="false" customHeight="true" outlineLevel="0" collapsed="false">
      <c r="A36" s="20" t="s">
        <v>104</v>
      </c>
      <c r="B36" s="21" t="s">
        <v>53</v>
      </c>
      <c r="C36" s="21" t="s">
        <v>17</v>
      </c>
      <c r="D36" s="21" t="s">
        <v>18</v>
      </c>
      <c r="E36" s="22" t="n">
        <v>1</v>
      </c>
      <c r="F36" s="20" t="s">
        <v>105</v>
      </c>
      <c r="G36" s="23" t="n">
        <v>0</v>
      </c>
      <c r="H36" s="24" t="n">
        <v>936.46</v>
      </c>
      <c r="I36" s="24" t="n">
        <v>3745.85</v>
      </c>
      <c r="J36" s="25" t="n">
        <f aca="false">SUM(G36:I36)</f>
        <v>4682.31</v>
      </c>
      <c r="K36" s="26"/>
      <c r="L36" s="26"/>
      <c r="M36" s="26"/>
      <c r="N36" s="26"/>
      <c r="O36" s="26"/>
      <c r="P36" s="26"/>
      <c r="Q36" s="26"/>
      <c r="R36" s="28"/>
      <c r="S36" s="28"/>
      <c r="T36" s="28"/>
      <c r="U36" s="28"/>
      <c r="V36" s="28"/>
      <c r="W36" s="28"/>
      <c r="X36" s="28"/>
      <c r="Y36" s="28"/>
      <c r="Z36" s="28"/>
      <c r="AA36" s="10"/>
      <c r="AB36" s="10"/>
      <c r="AC36" s="10"/>
      <c r="AD36" s="10"/>
    </row>
    <row r="37" customFormat="false" ht="14.25" hidden="false" customHeight="true" outlineLevel="0" collapsed="false">
      <c r="A37" s="20" t="s">
        <v>106</v>
      </c>
      <c r="B37" s="21" t="s">
        <v>53</v>
      </c>
      <c r="C37" s="21" t="s">
        <v>17</v>
      </c>
      <c r="D37" s="21" t="s">
        <v>18</v>
      </c>
      <c r="E37" s="22" t="n">
        <v>1</v>
      </c>
      <c r="F37" s="20" t="s">
        <v>107</v>
      </c>
      <c r="G37" s="23" t="n">
        <v>0</v>
      </c>
      <c r="H37" s="24" t="n">
        <v>936.46</v>
      </c>
      <c r="I37" s="24" t="n">
        <v>3745.85</v>
      </c>
      <c r="J37" s="25" t="n">
        <f aca="false">SUM(G37:I37)</f>
        <v>4682.31</v>
      </c>
      <c r="K37" s="26"/>
      <c r="L37" s="26"/>
      <c r="M37" s="26"/>
      <c r="N37" s="26"/>
      <c r="O37" s="26"/>
      <c r="P37" s="26"/>
      <c r="Q37" s="26"/>
      <c r="R37" s="28"/>
      <c r="S37" s="28"/>
      <c r="T37" s="28"/>
      <c r="U37" s="28"/>
      <c r="V37" s="28"/>
      <c r="W37" s="28"/>
      <c r="X37" s="28"/>
      <c r="Y37" s="28"/>
      <c r="Z37" s="28"/>
      <c r="AA37" s="10"/>
      <c r="AB37" s="10"/>
      <c r="AC37" s="10"/>
      <c r="AD37" s="10"/>
    </row>
    <row r="38" customFormat="false" ht="14.25" hidden="false" customHeight="true" outlineLevel="0" collapsed="false">
      <c r="A38" s="20" t="s">
        <v>98</v>
      </c>
      <c r="B38" s="21" t="s">
        <v>53</v>
      </c>
      <c r="C38" s="21" t="s">
        <v>17</v>
      </c>
      <c r="D38" s="21" t="s">
        <v>18</v>
      </c>
      <c r="E38" s="22" t="n">
        <v>1</v>
      </c>
      <c r="F38" s="20" t="s">
        <v>108</v>
      </c>
      <c r="G38" s="23" t="n">
        <v>0</v>
      </c>
      <c r="H38" s="24" t="n">
        <v>936.46</v>
      </c>
      <c r="I38" s="24" t="n">
        <v>3745.85</v>
      </c>
      <c r="J38" s="25" t="n">
        <f aca="false">SUM(G38:I38)</f>
        <v>4682.31</v>
      </c>
      <c r="K38" s="26"/>
      <c r="L38" s="26"/>
      <c r="M38" s="26"/>
      <c r="N38" s="26"/>
      <c r="O38" s="26"/>
      <c r="P38" s="26"/>
      <c r="Q38" s="26"/>
      <c r="R38" s="28"/>
      <c r="S38" s="28"/>
      <c r="T38" s="28"/>
      <c r="U38" s="28"/>
      <c r="V38" s="28"/>
      <c r="W38" s="28"/>
      <c r="X38" s="28"/>
      <c r="Y38" s="28"/>
      <c r="Z38" s="28"/>
      <c r="AA38" s="10"/>
      <c r="AB38" s="10"/>
      <c r="AC38" s="10"/>
      <c r="AD38" s="10"/>
    </row>
    <row r="39" customFormat="false" ht="14.25" hidden="false" customHeight="true" outlineLevel="0" collapsed="false">
      <c r="A39" s="20" t="s">
        <v>106</v>
      </c>
      <c r="B39" s="21" t="s">
        <v>53</v>
      </c>
      <c r="C39" s="21" t="s">
        <v>17</v>
      </c>
      <c r="D39" s="21" t="s">
        <v>18</v>
      </c>
      <c r="E39" s="22" t="n">
        <v>1</v>
      </c>
      <c r="F39" s="20" t="s">
        <v>379</v>
      </c>
      <c r="G39" s="23" t="n">
        <v>0</v>
      </c>
      <c r="H39" s="24" t="n">
        <v>936.46</v>
      </c>
      <c r="I39" s="24" t="n">
        <v>3745.85</v>
      </c>
      <c r="J39" s="25" t="n">
        <f aca="false">SUM(G39:I39)</f>
        <v>4682.31</v>
      </c>
      <c r="K39" s="26"/>
      <c r="L39" s="26"/>
      <c r="M39" s="26"/>
      <c r="N39" s="26"/>
      <c r="O39" s="26"/>
      <c r="P39" s="26"/>
      <c r="Q39" s="26"/>
      <c r="R39" s="28"/>
      <c r="S39" s="28"/>
      <c r="T39" s="28"/>
      <c r="U39" s="28"/>
      <c r="V39" s="28"/>
      <c r="W39" s="28"/>
      <c r="X39" s="28"/>
      <c r="Y39" s="28"/>
      <c r="Z39" s="28"/>
      <c r="AA39" s="10"/>
      <c r="AB39" s="10"/>
      <c r="AC39" s="10"/>
      <c r="AD39" s="10"/>
    </row>
    <row r="40" customFormat="false" ht="14.25" hidden="false" customHeight="true" outlineLevel="0" collapsed="false">
      <c r="A40" s="20" t="s">
        <v>98</v>
      </c>
      <c r="B40" s="21" t="s">
        <v>53</v>
      </c>
      <c r="C40" s="21" t="s">
        <v>17</v>
      </c>
      <c r="D40" s="21" t="s">
        <v>18</v>
      </c>
      <c r="E40" s="22" t="n">
        <v>1</v>
      </c>
      <c r="F40" s="20" t="s">
        <v>110</v>
      </c>
      <c r="G40" s="23" t="n">
        <v>0</v>
      </c>
      <c r="H40" s="24" t="n">
        <v>936.46</v>
      </c>
      <c r="I40" s="24" t="n">
        <v>3745.85</v>
      </c>
      <c r="J40" s="25" t="n">
        <f aca="false">SUM(G40:I40)</f>
        <v>4682.31</v>
      </c>
      <c r="K40" s="26"/>
      <c r="L40" s="26"/>
      <c r="M40" s="26"/>
      <c r="N40" s="26"/>
      <c r="O40" s="26"/>
      <c r="P40" s="26"/>
      <c r="Q40" s="26"/>
      <c r="R40" s="28"/>
      <c r="S40" s="28"/>
      <c r="T40" s="28"/>
      <c r="U40" s="28"/>
      <c r="V40" s="28"/>
      <c r="W40" s="28"/>
      <c r="X40" s="28"/>
      <c r="Y40" s="28"/>
      <c r="Z40" s="28"/>
      <c r="AA40" s="10"/>
      <c r="AB40" s="10"/>
      <c r="AC40" s="10"/>
      <c r="AD40" s="10"/>
    </row>
    <row r="41" customFormat="false" ht="14.25" hidden="false" customHeight="true" outlineLevel="0" collapsed="false">
      <c r="A41" s="20" t="s">
        <v>111</v>
      </c>
      <c r="B41" s="21" t="s">
        <v>53</v>
      </c>
      <c r="C41" s="21" t="s">
        <v>17</v>
      </c>
      <c r="D41" s="21" t="s">
        <v>18</v>
      </c>
      <c r="E41" s="22" t="n">
        <v>1</v>
      </c>
      <c r="F41" s="20" t="s">
        <v>112</v>
      </c>
      <c r="G41" s="23" t="n">
        <v>0</v>
      </c>
      <c r="H41" s="24" t="n">
        <v>936.46</v>
      </c>
      <c r="I41" s="24" t="n">
        <v>3745.85</v>
      </c>
      <c r="J41" s="25" t="n">
        <f aca="false">SUM(G41:I41)</f>
        <v>4682.31</v>
      </c>
      <c r="K41" s="26"/>
      <c r="L41" s="26"/>
      <c r="M41" s="26"/>
      <c r="N41" s="26"/>
      <c r="O41" s="26"/>
      <c r="P41" s="26"/>
      <c r="Q41" s="26"/>
      <c r="R41" s="28"/>
      <c r="S41" s="28"/>
      <c r="T41" s="28"/>
      <c r="U41" s="28"/>
      <c r="V41" s="28"/>
      <c r="W41" s="28"/>
      <c r="X41" s="28"/>
      <c r="Y41" s="28"/>
      <c r="Z41" s="28"/>
      <c r="AA41" s="10"/>
      <c r="AB41" s="10"/>
      <c r="AC41" s="10"/>
      <c r="AD41" s="10"/>
    </row>
    <row r="42" customFormat="false" ht="14.25" hidden="false" customHeight="true" outlineLevel="0" collapsed="false">
      <c r="A42" s="20" t="s">
        <v>113</v>
      </c>
      <c r="B42" s="21" t="s">
        <v>53</v>
      </c>
      <c r="C42" s="21" t="s">
        <v>17</v>
      </c>
      <c r="D42" s="21" t="s">
        <v>18</v>
      </c>
      <c r="E42" s="22" t="n">
        <v>1</v>
      </c>
      <c r="F42" s="20" t="s">
        <v>114</v>
      </c>
      <c r="G42" s="23" t="n">
        <v>0</v>
      </c>
      <c r="H42" s="24" t="n">
        <v>936.46</v>
      </c>
      <c r="I42" s="24" t="n">
        <v>3745.85</v>
      </c>
      <c r="J42" s="25" t="n">
        <f aca="false">SUM(G42:I42)</f>
        <v>4682.31</v>
      </c>
      <c r="K42" s="26"/>
      <c r="L42" s="26"/>
      <c r="M42" s="26"/>
      <c r="N42" s="26"/>
      <c r="O42" s="26"/>
      <c r="P42" s="26"/>
      <c r="Q42" s="26"/>
      <c r="R42" s="28"/>
      <c r="S42" s="28"/>
      <c r="T42" s="28"/>
      <c r="U42" s="28"/>
      <c r="V42" s="28"/>
      <c r="W42" s="28"/>
      <c r="X42" s="28"/>
      <c r="Y42" s="28"/>
      <c r="Z42" s="28"/>
      <c r="AA42" s="10"/>
      <c r="AB42" s="10"/>
      <c r="AC42" s="10"/>
      <c r="AD42" s="10"/>
    </row>
    <row r="43" customFormat="false" ht="14.25" hidden="false" customHeight="true" outlineLevel="0" collapsed="false">
      <c r="A43" s="20" t="s">
        <v>115</v>
      </c>
      <c r="B43" s="21" t="s">
        <v>53</v>
      </c>
      <c r="C43" s="21" t="s">
        <v>17</v>
      </c>
      <c r="D43" s="21" t="s">
        <v>18</v>
      </c>
      <c r="E43" s="22" t="n">
        <v>1</v>
      </c>
      <c r="F43" s="20" t="s">
        <v>368</v>
      </c>
      <c r="G43" s="23" t="n">
        <v>0</v>
      </c>
      <c r="H43" s="24" t="n">
        <v>936.46</v>
      </c>
      <c r="I43" s="24" t="n">
        <v>3745.85</v>
      </c>
      <c r="J43" s="25" t="n">
        <f aca="false">SUM(G43:I43)</f>
        <v>4682.31</v>
      </c>
      <c r="K43" s="26"/>
      <c r="L43" s="26"/>
      <c r="M43" s="26"/>
      <c r="N43" s="26"/>
      <c r="O43" s="26"/>
      <c r="P43" s="26"/>
      <c r="Q43" s="26"/>
      <c r="R43" s="28"/>
      <c r="S43" s="28"/>
      <c r="T43" s="28"/>
      <c r="U43" s="28"/>
      <c r="V43" s="28"/>
      <c r="W43" s="28"/>
      <c r="X43" s="28"/>
      <c r="Y43" s="28"/>
      <c r="Z43" s="28"/>
      <c r="AA43" s="10"/>
      <c r="AB43" s="10"/>
      <c r="AC43" s="10"/>
      <c r="AD43" s="10"/>
    </row>
    <row r="44" customFormat="false" ht="14.25" hidden="false" customHeight="true" outlineLevel="0" collapsed="false">
      <c r="A44" s="20" t="s">
        <v>117</v>
      </c>
      <c r="B44" s="21" t="s">
        <v>53</v>
      </c>
      <c r="C44" s="21" t="s">
        <v>17</v>
      </c>
      <c r="D44" s="21" t="s">
        <v>18</v>
      </c>
      <c r="E44" s="22" t="n">
        <v>1</v>
      </c>
      <c r="F44" s="20" t="s">
        <v>374</v>
      </c>
      <c r="G44" s="23" t="n">
        <v>0</v>
      </c>
      <c r="H44" s="24" t="n">
        <v>936.46</v>
      </c>
      <c r="I44" s="24" t="n">
        <v>3745.85</v>
      </c>
      <c r="J44" s="25" t="n">
        <f aca="false">SUM(G44:I44)</f>
        <v>4682.31</v>
      </c>
      <c r="K44" s="26" t="s">
        <v>119</v>
      </c>
      <c r="L44" s="26"/>
      <c r="M44" s="26"/>
      <c r="N44" s="26"/>
      <c r="O44" s="26"/>
      <c r="P44" s="26"/>
      <c r="Q44" s="26"/>
      <c r="R44" s="28"/>
      <c r="S44" s="28"/>
      <c r="T44" s="28"/>
      <c r="U44" s="28"/>
      <c r="V44" s="28"/>
      <c r="W44" s="28"/>
      <c r="X44" s="28"/>
      <c r="Y44" s="28"/>
      <c r="Z44" s="28"/>
      <c r="AA44" s="10"/>
      <c r="AB44" s="10"/>
      <c r="AC44" s="10"/>
      <c r="AD44" s="10"/>
    </row>
    <row r="45" customFormat="false" ht="14.25" hidden="false" customHeight="true" outlineLevel="0" collapsed="false">
      <c r="A45" s="20" t="s">
        <v>120</v>
      </c>
      <c r="B45" s="21" t="s">
        <v>53</v>
      </c>
      <c r="C45" s="21" t="s">
        <v>17</v>
      </c>
      <c r="D45" s="21" t="s">
        <v>18</v>
      </c>
      <c r="E45" s="22" t="n">
        <v>1</v>
      </c>
      <c r="F45" s="20" t="s">
        <v>121</v>
      </c>
      <c r="G45" s="23" t="n">
        <v>0</v>
      </c>
      <c r="H45" s="24" t="n">
        <v>936.46</v>
      </c>
      <c r="I45" s="24" t="n">
        <v>3745.85</v>
      </c>
      <c r="J45" s="25" t="n">
        <f aca="false">SUM(G45:I45)</f>
        <v>4682.31</v>
      </c>
      <c r="K45" s="26"/>
      <c r="L45" s="26"/>
      <c r="M45" s="26"/>
      <c r="N45" s="26"/>
      <c r="O45" s="26"/>
      <c r="P45" s="26"/>
      <c r="Q45" s="26"/>
      <c r="R45" s="28"/>
      <c r="S45" s="28"/>
      <c r="T45" s="28"/>
      <c r="U45" s="28"/>
      <c r="V45" s="28"/>
      <c r="W45" s="28"/>
      <c r="X45" s="28"/>
      <c r="Y45" s="28"/>
      <c r="Z45" s="28"/>
      <c r="AA45" s="10"/>
      <c r="AB45" s="10"/>
      <c r="AC45" s="10"/>
      <c r="AD45" s="10"/>
    </row>
    <row r="46" customFormat="false" ht="14.25" hidden="false" customHeight="true" outlineLevel="0" collapsed="false">
      <c r="A46" s="20" t="s">
        <v>113</v>
      </c>
      <c r="B46" s="21" t="s">
        <v>53</v>
      </c>
      <c r="C46" s="21" t="s">
        <v>17</v>
      </c>
      <c r="D46" s="21" t="s">
        <v>18</v>
      </c>
      <c r="E46" s="22" t="n">
        <v>1</v>
      </c>
      <c r="F46" s="20" t="s">
        <v>380</v>
      </c>
      <c r="G46" s="23" t="n">
        <v>0</v>
      </c>
      <c r="H46" s="24" t="n">
        <v>936.46</v>
      </c>
      <c r="I46" s="24" t="n">
        <v>3745.85</v>
      </c>
      <c r="J46" s="25" t="n">
        <f aca="false">SUM(G46:I46)</f>
        <v>4682.31</v>
      </c>
      <c r="K46" s="26"/>
      <c r="L46" s="26"/>
      <c r="M46" s="26"/>
      <c r="N46" s="26"/>
      <c r="O46" s="26"/>
      <c r="P46" s="26"/>
      <c r="Q46" s="26"/>
      <c r="R46" s="28"/>
      <c r="S46" s="28"/>
      <c r="T46" s="28"/>
      <c r="U46" s="28"/>
      <c r="V46" s="28"/>
      <c r="W46" s="28"/>
      <c r="X46" s="28"/>
      <c r="Y46" s="28"/>
      <c r="Z46" s="28"/>
      <c r="AA46" s="10"/>
      <c r="AB46" s="10"/>
      <c r="AC46" s="10"/>
      <c r="AD46" s="10"/>
    </row>
    <row r="47" customFormat="false" ht="14.25" hidden="false" customHeight="true" outlineLevel="0" collapsed="false">
      <c r="A47" s="20" t="s">
        <v>115</v>
      </c>
      <c r="B47" s="21" t="s">
        <v>53</v>
      </c>
      <c r="C47" s="21" t="s">
        <v>17</v>
      </c>
      <c r="D47" s="21" t="s">
        <v>18</v>
      </c>
      <c r="E47" s="22" t="n">
        <v>1</v>
      </c>
      <c r="F47" s="20" t="s">
        <v>124</v>
      </c>
      <c r="G47" s="23" t="n">
        <v>0</v>
      </c>
      <c r="H47" s="24" t="n">
        <v>936.46</v>
      </c>
      <c r="I47" s="24" t="n">
        <v>3745.85</v>
      </c>
      <c r="J47" s="25" t="n">
        <f aca="false">SUM(G47:I47)</f>
        <v>4682.31</v>
      </c>
      <c r="K47" s="26"/>
      <c r="L47" s="26"/>
      <c r="M47" s="26"/>
      <c r="N47" s="26"/>
      <c r="O47" s="26"/>
      <c r="P47" s="26"/>
      <c r="Q47" s="26"/>
      <c r="R47" s="28"/>
      <c r="S47" s="28"/>
      <c r="T47" s="28"/>
      <c r="U47" s="28"/>
      <c r="V47" s="28"/>
      <c r="W47" s="28"/>
      <c r="X47" s="28"/>
      <c r="Y47" s="28"/>
      <c r="Z47" s="28"/>
      <c r="AA47" s="10"/>
      <c r="AB47" s="10"/>
      <c r="AC47" s="10"/>
      <c r="AD47" s="10"/>
    </row>
    <row r="48" customFormat="false" ht="14.25" hidden="false" customHeight="true" outlineLevel="0" collapsed="false">
      <c r="A48" s="20" t="s">
        <v>125</v>
      </c>
      <c r="B48" s="21" t="s">
        <v>53</v>
      </c>
      <c r="C48" s="21" t="s">
        <v>17</v>
      </c>
      <c r="D48" s="21" t="s">
        <v>18</v>
      </c>
      <c r="E48" s="22" t="n">
        <v>1</v>
      </c>
      <c r="F48" s="20" t="s">
        <v>126</v>
      </c>
      <c r="G48" s="23" t="n">
        <v>0</v>
      </c>
      <c r="H48" s="24" t="n">
        <v>936.46</v>
      </c>
      <c r="I48" s="24" t="n">
        <v>3745.85</v>
      </c>
      <c r="J48" s="25" t="n">
        <f aca="false">SUM(G48:I48)</f>
        <v>4682.31</v>
      </c>
      <c r="K48" s="26"/>
      <c r="L48" s="26"/>
      <c r="M48" s="26"/>
      <c r="N48" s="26"/>
      <c r="O48" s="26"/>
      <c r="P48" s="26"/>
      <c r="Q48" s="26"/>
      <c r="R48" s="28"/>
      <c r="S48" s="28"/>
      <c r="T48" s="28"/>
      <c r="U48" s="28"/>
      <c r="V48" s="28"/>
      <c r="W48" s="28"/>
      <c r="X48" s="28"/>
      <c r="Y48" s="28"/>
      <c r="Z48" s="28"/>
      <c r="AA48" s="10"/>
      <c r="AB48" s="10"/>
      <c r="AC48" s="10"/>
      <c r="AD48" s="10"/>
    </row>
    <row r="49" customFormat="false" ht="14.25" hidden="false" customHeight="true" outlineLevel="0" collapsed="false">
      <c r="A49" s="20" t="s">
        <v>120</v>
      </c>
      <c r="B49" s="21" t="s">
        <v>53</v>
      </c>
      <c r="C49" s="21" t="s">
        <v>17</v>
      </c>
      <c r="D49" s="21" t="s">
        <v>18</v>
      </c>
      <c r="E49" s="22" t="n">
        <v>1</v>
      </c>
      <c r="F49" s="20" t="s">
        <v>127</v>
      </c>
      <c r="G49" s="23" t="n">
        <v>0</v>
      </c>
      <c r="H49" s="24" t="n">
        <v>936.46</v>
      </c>
      <c r="I49" s="24" t="n">
        <v>3745.85</v>
      </c>
      <c r="J49" s="25" t="n">
        <f aca="false">SUM(G49:I49)</f>
        <v>4682.31</v>
      </c>
      <c r="K49" s="26"/>
      <c r="L49" s="26"/>
      <c r="M49" s="26"/>
      <c r="N49" s="26"/>
      <c r="O49" s="26"/>
      <c r="P49" s="26"/>
      <c r="Q49" s="26"/>
      <c r="R49" s="28"/>
      <c r="S49" s="28"/>
      <c r="T49" s="28"/>
      <c r="U49" s="28"/>
      <c r="V49" s="28"/>
      <c r="W49" s="28"/>
      <c r="X49" s="28"/>
      <c r="Y49" s="28"/>
      <c r="Z49" s="28"/>
      <c r="AA49" s="10"/>
      <c r="AB49" s="10"/>
      <c r="AC49" s="10"/>
      <c r="AD49" s="10"/>
    </row>
    <row r="50" customFormat="false" ht="14.25" hidden="false" customHeight="true" outlineLevel="0" collapsed="false">
      <c r="A50" s="20" t="s">
        <v>128</v>
      </c>
      <c r="B50" s="21" t="s">
        <v>53</v>
      </c>
      <c r="C50" s="21" t="s">
        <v>17</v>
      </c>
      <c r="D50" s="21" t="s">
        <v>18</v>
      </c>
      <c r="E50" s="22" t="n">
        <v>1</v>
      </c>
      <c r="F50" s="20" t="s">
        <v>129</v>
      </c>
      <c r="G50" s="23" t="n">
        <v>0</v>
      </c>
      <c r="H50" s="24" t="n">
        <v>936.46</v>
      </c>
      <c r="I50" s="24" t="n">
        <v>3745.85</v>
      </c>
      <c r="J50" s="25" t="n">
        <f aca="false">SUM(G50:I50)</f>
        <v>4682.31</v>
      </c>
      <c r="K50" s="26"/>
      <c r="L50" s="26"/>
      <c r="M50" s="26"/>
      <c r="N50" s="26"/>
      <c r="O50" s="26"/>
      <c r="P50" s="26"/>
      <c r="Q50" s="26"/>
      <c r="R50" s="28"/>
      <c r="S50" s="28"/>
      <c r="T50" s="28"/>
      <c r="U50" s="28"/>
      <c r="V50" s="28"/>
      <c r="W50" s="28"/>
      <c r="X50" s="28"/>
      <c r="Y50" s="28"/>
      <c r="Z50" s="28"/>
      <c r="AA50" s="10"/>
      <c r="AB50" s="10"/>
      <c r="AC50" s="10"/>
      <c r="AD50" s="10"/>
    </row>
    <row r="51" customFormat="false" ht="14.25" hidden="false" customHeight="true" outlineLevel="0" collapsed="false">
      <c r="A51" s="20" t="s">
        <v>96</v>
      </c>
      <c r="B51" s="21" t="s">
        <v>53</v>
      </c>
      <c r="C51" s="21" t="s">
        <v>17</v>
      </c>
      <c r="D51" s="21" t="s">
        <v>18</v>
      </c>
      <c r="E51" s="22" t="n">
        <v>1</v>
      </c>
      <c r="F51" s="20" t="s">
        <v>85</v>
      </c>
      <c r="G51" s="23" t="n">
        <v>0</v>
      </c>
      <c r="H51" s="24" t="n">
        <v>936.46</v>
      </c>
      <c r="I51" s="24" t="n">
        <v>3745.85</v>
      </c>
      <c r="J51" s="25" t="n">
        <f aca="false">SUM(G51:I51)</f>
        <v>4682.31</v>
      </c>
      <c r="K51" s="26"/>
      <c r="L51" s="26"/>
      <c r="M51" s="26"/>
      <c r="N51" s="26"/>
      <c r="O51" s="26"/>
      <c r="P51" s="26"/>
      <c r="Q51" s="26"/>
      <c r="R51" s="28"/>
      <c r="S51" s="28"/>
      <c r="T51" s="28"/>
      <c r="U51" s="28"/>
      <c r="V51" s="28"/>
      <c r="W51" s="28"/>
      <c r="X51" s="28"/>
      <c r="Y51" s="28"/>
      <c r="Z51" s="28"/>
      <c r="AA51" s="10"/>
      <c r="AB51" s="10"/>
      <c r="AC51" s="10"/>
      <c r="AD51" s="10"/>
    </row>
    <row r="52" customFormat="false" ht="14.25" hidden="false" customHeight="true" outlineLevel="0" collapsed="false">
      <c r="A52" s="20" t="s">
        <v>117</v>
      </c>
      <c r="B52" s="21" t="s">
        <v>53</v>
      </c>
      <c r="C52" s="21" t="s">
        <v>17</v>
      </c>
      <c r="D52" s="21" t="s">
        <v>18</v>
      </c>
      <c r="E52" s="22" t="n">
        <v>1</v>
      </c>
      <c r="F52" s="20" t="s">
        <v>132</v>
      </c>
      <c r="G52" s="23" t="n">
        <v>0</v>
      </c>
      <c r="H52" s="24" t="n">
        <v>936.46</v>
      </c>
      <c r="I52" s="24" t="n">
        <v>3745.85</v>
      </c>
      <c r="J52" s="25" t="n">
        <f aca="false">SUM(G52:I52)</f>
        <v>4682.31</v>
      </c>
      <c r="K52" s="26"/>
      <c r="L52" s="26"/>
      <c r="M52" s="26"/>
      <c r="N52" s="26"/>
      <c r="O52" s="26"/>
      <c r="P52" s="26"/>
      <c r="Q52" s="26"/>
      <c r="R52" s="28"/>
      <c r="S52" s="28"/>
      <c r="T52" s="28"/>
      <c r="U52" s="28"/>
      <c r="V52" s="28"/>
      <c r="W52" s="28"/>
      <c r="X52" s="28"/>
      <c r="Y52" s="28"/>
      <c r="Z52" s="28"/>
      <c r="AA52" s="10"/>
      <c r="AB52" s="10"/>
      <c r="AC52" s="10"/>
      <c r="AD52" s="10"/>
    </row>
    <row r="53" customFormat="false" ht="14.25" hidden="false" customHeight="true" outlineLevel="0" collapsed="false">
      <c r="A53" s="20" t="s">
        <v>133</v>
      </c>
      <c r="B53" s="21" t="s">
        <v>53</v>
      </c>
      <c r="C53" s="21" t="s">
        <v>17</v>
      </c>
      <c r="D53" s="21" t="s">
        <v>18</v>
      </c>
      <c r="E53" s="22" t="n">
        <v>1</v>
      </c>
      <c r="F53" s="20" t="s">
        <v>134</v>
      </c>
      <c r="G53" s="23" t="n">
        <v>0</v>
      </c>
      <c r="H53" s="24" t="n">
        <v>936.46</v>
      </c>
      <c r="I53" s="24" t="n">
        <v>3745.85</v>
      </c>
      <c r="J53" s="25" t="n">
        <f aca="false">SUM(G53:I53)</f>
        <v>4682.31</v>
      </c>
      <c r="K53" s="26"/>
      <c r="L53" s="26"/>
      <c r="M53" s="26"/>
      <c r="N53" s="26"/>
      <c r="O53" s="26"/>
      <c r="P53" s="26"/>
      <c r="Q53" s="26"/>
      <c r="R53" s="28"/>
      <c r="S53" s="28"/>
      <c r="T53" s="28"/>
      <c r="U53" s="28"/>
      <c r="V53" s="28"/>
      <c r="W53" s="28"/>
      <c r="X53" s="28"/>
      <c r="Y53" s="28"/>
      <c r="Z53" s="28"/>
      <c r="AA53" s="10"/>
      <c r="AB53" s="10"/>
      <c r="AC53" s="10"/>
      <c r="AD53" s="10"/>
    </row>
    <row r="54" customFormat="false" ht="14.25" hidden="false" customHeight="true" outlineLevel="0" collapsed="false">
      <c r="A54" s="20" t="s">
        <v>111</v>
      </c>
      <c r="B54" s="21" t="s">
        <v>53</v>
      </c>
      <c r="C54" s="21" t="s">
        <v>17</v>
      </c>
      <c r="D54" s="21" t="s">
        <v>18</v>
      </c>
      <c r="E54" s="22" t="n">
        <v>1</v>
      </c>
      <c r="F54" s="20" t="s">
        <v>369</v>
      </c>
      <c r="G54" s="23" t="n">
        <v>0</v>
      </c>
      <c r="H54" s="24" t="n">
        <v>936.46</v>
      </c>
      <c r="I54" s="24" t="n">
        <v>3745.85</v>
      </c>
      <c r="J54" s="25" t="n">
        <f aca="false">SUM(G54:I54)</f>
        <v>4682.31</v>
      </c>
      <c r="K54" s="26"/>
      <c r="L54" s="26"/>
      <c r="M54" s="26"/>
      <c r="N54" s="26"/>
      <c r="O54" s="26"/>
      <c r="P54" s="26"/>
      <c r="Q54" s="26"/>
      <c r="R54" s="28"/>
      <c r="S54" s="28"/>
      <c r="T54" s="28"/>
      <c r="U54" s="28"/>
      <c r="V54" s="28"/>
      <c r="W54" s="28"/>
      <c r="X54" s="28"/>
      <c r="Y54" s="28"/>
      <c r="Z54" s="28"/>
      <c r="AA54" s="10"/>
      <c r="AB54" s="10"/>
      <c r="AC54" s="10"/>
      <c r="AD54" s="10"/>
    </row>
    <row r="55" customFormat="false" ht="14.25" hidden="false" customHeight="true" outlineLevel="0" collapsed="false">
      <c r="A55" s="20" t="s">
        <v>381</v>
      </c>
      <c r="B55" s="21" t="s">
        <v>57</v>
      </c>
      <c r="C55" s="21" t="s">
        <v>17</v>
      </c>
      <c r="D55" s="21" t="s">
        <v>18</v>
      </c>
      <c r="E55" s="22" t="n">
        <v>1</v>
      </c>
      <c r="F55" s="20" t="s">
        <v>137</v>
      </c>
      <c r="G55" s="23" t="n">
        <v>0</v>
      </c>
      <c r="H55" s="24" t="n">
        <v>770.75</v>
      </c>
      <c r="I55" s="24" t="n">
        <v>3083.01</v>
      </c>
      <c r="J55" s="25" t="n">
        <f aca="false">SUM(G55:I55)</f>
        <v>3853.76</v>
      </c>
      <c r="K55" s="26"/>
      <c r="L55" s="26"/>
      <c r="M55" s="26"/>
      <c r="N55" s="26"/>
      <c r="O55" s="26"/>
      <c r="P55" s="26"/>
      <c r="Q55" s="26"/>
      <c r="R55" s="28"/>
      <c r="S55" s="28"/>
      <c r="T55" s="28"/>
      <c r="U55" s="28"/>
      <c r="V55" s="28"/>
      <c r="W55" s="28"/>
      <c r="X55" s="28"/>
      <c r="Y55" s="28"/>
      <c r="Z55" s="28"/>
      <c r="AA55" s="10"/>
      <c r="AB55" s="10"/>
      <c r="AC55" s="10"/>
      <c r="AD55" s="10"/>
    </row>
    <row r="56" customFormat="false" ht="14.25" hidden="false" customHeight="true" outlineLevel="0" collapsed="false">
      <c r="A56" s="20" t="s">
        <v>138</v>
      </c>
      <c r="B56" s="21" t="s">
        <v>57</v>
      </c>
      <c r="C56" s="21" t="s">
        <v>17</v>
      </c>
      <c r="D56" s="21" t="s">
        <v>18</v>
      </c>
      <c r="E56" s="22" t="n">
        <v>1</v>
      </c>
      <c r="F56" s="20" t="s">
        <v>139</v>
      </c>
      <c r="G56" s="23" t="n">
        <v>0</v>
      </c>
      <c r="H56" s="24" t="n">
        <v>770.75</v>
      </c>
      <c r="I56" s="24" t="n">
        <v>3083.01</v>
      </c>
      <c r="J56" s="25" t="n">
        <f aca="false">SUM(G56:I56)</f>
        <v>3853.76</v>
      </c>
      <c r="K56" s="26"/>
      <c r="L56" s="26"/>
      <c r="M56" s="26"/>
      <c r="N56" s="26"/>
      <c r="O56" s="26"/>
      <c r="P56" s="26"/>
      <c r="Q56" s="26"/>
      <c r="R56" s="28"/>
      <c r="S56" s="28"/>
      <c r="T56" s="28"/>
      <c r="U56" s="28"/>
      <c r="V56" s="28"/>
      <c r="W56" s="28"/>
      <c r="X56" s="28"/>
      <c r="Y56" s="28"/>
      <c r="Z56" s="28"/>
      <c r="AA56" s="10"/>
      <c r="AB56" s="10"/>
      <c r="AC56" s="10"/>
      <c r="AD56" s="10"/>
    </row>
    <row r="57" customFormat="false" ht="14.25" hidden="false" customHeight="true" outlineLevel="0" collapsed="false">
      <c r="A57" s="20" t="s">
        <v>382</v>
      </c>
      <c r="B57" s="21" t="s">
        <v>57</v>
      </c>
      <c r="C57" s="21" t="s">
        <v>17</v>
      </c>
      <c r="D57" s="21" t="s">
        <v>27</v>
      </c>
      <c r="E57" s="22" t="n">
        <v>1</v>
      </c>
      <c r="F57" s="20" t="s">
        <v>141</v>
      </c>
      <c r="G57" s="23" t="n">
        <v>0</v>
      </c>
      <c r="H57" s="24" t="n">
        <v>0</v>
      </c>
      <c r="I57" s="24" t="n">
        <v>3083.01</v>
      </c>
      <c r="J57" s="25" t="n">
        <f aca="false">SUM(G57:I57)</f>
        <v>3083.01</v>
      </c>
      <c r="K57" s="26"/>
      <c r="L57" s="26"/>
      <c r="M57" s="26"/>
      <c r="N57" s="26"/>
      <c r="O57" s="26"/>
      <c r="P57" s="26"/>
      <c r="Q57" s="26"/>
      <c r="R57" s="28"/>
      <c r="S57" s="28"/>
      <c r="T57" s="28"/>
      <c r="U57" s="28"/>
      <c r="V57" s="28"/>
      <c r="W57" s="28"/>
      <c r="X57" s="28"/>
      <c r="Y57" s="28"/>
      <c r="Z57" s="28"/>
      <c r="AA57" s="10"/>
      <c r="AB57" s="10"/>
      <c r="AC57" s="10"/>
      <c r="AD57" s="10"/>
    </row>
    <row r="58" customFormat="false" ht="14.25" hidden="false" customHeight="true" outlineLevel="0" collapsed="false">
      <c r="A58" s="20" t="s">
        <v>381</v>
      </c>
      <c r="B58" s="21" t="s">
        <v>57</v>
      </c>
      <c r="C58" s="21" t="s">
        <v>17</v>
      </c>
      <c r="D58" s="21" t="s">
        <v>18</v>
      </c>
      <c r="E58" s="22" t="n">
        <v>1</v>
      </c>
      <c r="F58" s="20" t="s">
        <v>131</v>
      </c>
      <c r="G58" s="23" t="n">
        <v>0</v>
      </c>
      <c r="H58" s="24" t="n">
        <v>770.75</v>
      </c>
      <c r="I58" s="24" t="n">
        <v>3083.01</v>
      </c>
      <c r="J58" s="25" t="n">
        <f aca="false">SUM(G58:I58)</f>
        <v>3853.76</v>
      </c>
      <c r="K58" s="26"/>
      <c r="L58" s="26"/>
      <c r="M58" s="26"/>
      <c r="N58" s="26"/>
      <c r="O58" s="26"/>
      <c r="P58" s="26"/>
      <c r="Q58" s="26"/>
      <c r="R58" s="28"/>
      <c r="S58" s="28"/>
      <c r="T58" s="28"/>
      <c r="U58" s="28"/>
      <c r="V58" s="28"/>
      <c r="W58" s="28"/>
      <c r="X58" s="28"/>
      <c r="Y58" s="28"/>
      <c r="Z58" s="28"/>
      <c r="AA58" s="10"/>
      <c r="AB58" s="10"/>
      <c r="AC58" s="10"/>
      <c r="AD58" s="10"/>
    </row>
    <row r="59" customFormat="false" ht="14.25" hidden="false" customHeight="true" outlineLevel="0" collapsed="false">
      <c r="A59" s="20" t="s">
        <v>383</v>
      </c>
      <c r="B59" s="21" t="s">
        <v>57</v>
      </c>
      <c r="C59" s="21" t="s">
        <v>17</v>
      </c>
      <c r="D59" s="21" t="s">
        <v>18</v>
      </c>
      <c r="E59" s="22" t="n">
        <v>1</v>
      </c>
      <c r="F59" s="20" t="s">
        <v>144</v>
      </c>
      <c r="G59" s="23" t="n">
        <v>0</v>
      </c>
      <c r="H59" s="24" t="n">
        <v>770.75</v>
      </c>
      <c r="I59" s="24" t="n">
        <v>3083.01</v>
      </c>
      <c r="J59" s="25" t="n">
        <f aca="false">SUM(G59:I59)</f>
        <v>3853.76</v>
      </c>
      <c r="K59" s="26"/>
      <c r="L59" s="26"/>
      <c r="M59" s="26"/>
      <c r="N59" s="26"/>
      <c r="O59" s="26"/>
      <c r="P59" s="26"/>
      <c r="Q59" s="26"/>
      <c r="R59" s="28"/>
      <c r="S59" s="28"/>
      <c r="T59" s="28"/>
      <c r="U59" s="28"/>
      <c r="V59" s="28"/>
      <c r="W59" s="28"/>
      <c r="X59" s="28"/>
      <c r="Y59" s="28"/>
      <c r="Z59" s="28"/>
      <c r="AA59" s="10"/>
      <c r="AB59" s="10"/>
      <c r="AC59" s="10"/>
      <c r="AD59" s="10"/>
    </row>
    <row r="60" customFormat="false" ht="14.25" hidden="false" customHeight="true" outlineLevel="0" collapsed="false">
      <c r="A60" s="20" t="s">
        <v>384</v>
      </c>
      <c r="B60" s="21" t="s">
        <v>57</v>
      </c>
      <c r="C60" s="21" t="s">
        <v>17</v>
      </c>
      <c r="D60" s="21" t="s">
        <v>18</v>
      </c>
      <c r="E60" s="22" t="n">
        <v>1</v>
      </c>
      <c r="F60" s="20" t="s">
        <v>358</v>
      </c>
      <c r="G60" s="23" t="n">
        <v>0</v>
      </c>
      <c r="H60" s="24" t="n">
        <v>770.75</v>
      </c>
      <c r="I60" s="24" t="n">
        <v>3083.01</v>
      </c>
      <c r="J60" s="25" t="n">
        <f aca="false">SUM(G60:I60)</f>
        <v>3853.76</v>
      </c>
      <c r="K60" s="26"/>
      <c r="L60" s="26"/>
      <c r="M60" s="26"/>
      <c r="N60" s="26"/>
      <c r="O60" s="26"/>
      <c r="P60" s="26"/>
      <c r="Q60" s="26"/>
      <c r="R60" s="28"/>
      <c r="S60" s="28"/>
      <c r="T60" s="28"/>
      <c r="U60" s="28"/>
      <c r="V60" s="28"/>
      <c r="W60" s="28"/>
      <c r="X60" s="28"/>
      <c r="Y60" s="28"/>
      <c r="Z60" s="28"/>
      <c r="AA60" s="10"/>
      <c r="AB60" s="10"/>
      <c r="AC60" s="10"/>
      <c r="AD60" s="10"/>
    </row>
    <row r="61" customFormat="false" ht="14.25" hidden="false" customHeight="true" outlineLevel="0" collapsed="false">
      <c r="A61" s="20" t="s">
        <v>385</v>
      </c>
      <c r="B61" s="21" t="s">
        <v>57</v>
      </c>
      <c r="C61" s="21" t="s">
        <v>17</v>
      </c>
      <c r="D61" s="21" t="s">
        <v>18</v>
      </c>
      <c r="E61" s="22" t="n">
        <v>1</v>
      </c>
      <c r="F61" s="20" t="s">
        <v>148</v>
      </c>
      <c r="G61" s="23" t="n">
        <v>0</v>
      </c>
      <c r="H61" s="24" t="n">
        <v>770.75</v>
      </c>
      <c r="I61" s="24" t="n">
        <v>3083.01</v>
      </c>
      <c r="J61" s="25" t="n">
        <f aca="false">SUM(G61:I61)</f>
        <v>3853.76</v>
      </c>
      <c r="K61" s="26"/>
      <c r="L61" s="26"/>
      <c r="M61" s="26"/>
      <c r="N61" s="26"/>
      <c r="O61" s="26"/>
      <c r="P61" s="26"/>
      <c r="Q61" s="26"/>
      <c r="R61" s="28"/>
      <c r="S61" s="28"/>
      <c r="T61" s="28"/>
      <c r="U61" s="28"/>
      <c r="V61" s="28"/>
      <c r="W61" s="28"/>
      <c r="X61" s="28"/>
      <c r="Y61" s="28"/>
      <c r="Z61" s="28"/>
      <c r="AA61" s="10"/>
      <c r="AB61" s="10"/>
      <c r="AC61" s="10"/>
      <c r="AD61" s="10"/>
    </row>
    <row r="62" customFormat="false" ht="14.25" hidden="false" customHeight="true" outlineLevel="0" collapsed="false">
      <c r="A62" s="20" t="s">
        <v>381</v>
      </c>
      <c r="B62" s="21" t="s">
        <v>57</v>
      </c>
      <c r="C62" s="21" t="s">
        <v>17</v>
      </c>
      <c r="D62" s="21" t="s">
        <v>18</v>
      </c>
      <c r="E62" s="22" t="n">
        <v>1</v>
      </c>
      <c r="F62" s="20" t="s">
        <v>149</v>
      </c>
      <c r="G62" s="23" t="n">
        <v>0</v>
      </c>
      <c r="H62" s="24" t="n">
        <v>770.75</v>
      </c>
      <c r="I62" s="24" t="n">
        <v>3083.01</v>
      </c>
      <c r="J62" s="25" t="n">
        <f aca="false">SUM(G62:I62)</f>
        <v>3853.76</v>
      </c>
      <c r="K62" s="26"/>
      <c r="L62" s="26"/>
      <c r="M62" s="26"/>
      <c r="N62" s="26"/>
      <c r="O62" s="26"/>
      <c r="P62" s="26"/>
      <c r="Q62" s="26"/>
      <c r="R62" s="28"/>
      <c r="S62" s="28"/>
      <c r="T62" s="28"/>
      <c r="U62" s="28"/>
      <c r="V62" s="28"/>
      <c r="W62" s="28"/>
      <c r="X62" s="28"/>
      <c r="Y62" s="28"/>
      <c r="Z62" s="28"/>
      <c r="AA62" s="10"/>
      <c r="AB62" s="10"/>
      <c r="AC62" s="10"/>
      <c r="AD62" s="10"/>
    </row>
    <row r="63" customFormat="false" ht="14.25" hidden="false" customHeight="true" outlineLevel="0" collapsed="false">
      <c r="A63" s="20" t="s">
        <v>386</v>
      </c>
      <c r="B63" s="21" t="s">
        <v>57</v>
      </c>
      <c r="C63" s="21" t="s">
        <v>17</v>
      </c>
      <c r="D63" s="21" t="s">
        <v>18</v>
      </c>
      <c r="E63" s="22" t="n">
        <v>1</v>
      </c>
      <c r="F63" s="20" t="s">
        <v>116</v>
      </c>
      <c r="G63" s="23" t="n">
        <v>0</v>
      </c>
      <c r="H63" s="24" t="n">
        <v>770.75</v>
      </c>
      <c r="I63" s="24" t="n">
        <v>3083.01</v>
      </c>
      <c r="J63" s="25" t="n">
        <f aca="false">SUM(G63:I63)</f>
        <v>3853.76</v>
      </c>
      <c r="K63" s="26"/>
      <c r="L63" s="26"/>
      <c r="M63" s="26"/>
      <c r="N63" s="26"/>
      <c r="O63" s="26"/>
      <c r="P63" s="26"/>
      <c r="Q63" s="26"/>
      <c r="R63" s="28"/>
      <c r="S63" s="28"/>
      <c r="T63" s="28"/>
      <c r="U63" s="28"/>
      <c r="V63" s="28"/>
      <c r="W63" s="28"/>
      <c r="X63" s="28"/>
      <c r="Y63" s="28"/>
      <c r="Z63" s="28"/>
      <c r="AA63" s="10"/>
      <c r="AB63" s="10"/>
      <c r="AC63" s="10"/>
      <c r="AD63" s="10"/>
    </row>
    <row r="64" customFormat="false" ht="14.25" hidden="false" customHeight="true" outlineLevel="0" collapsed="false">
      <c r="A64" s="20" t="s">
        <v>382</v>
      </c>
      <c r="B64" s="21" t="s">
        <v>57</v>
      </c>
      <c r="C64" s="21" t="s">
        <v>17</v>
      </c>
      <c r="D64" s="21" t="s">
        <v>18</v>
      </c>
      <c r="E64" s="22" t="n">
        <v>1</v>
      </c>
      <c r="F64" s="20" t="s">
        <v>152</v>
      </c>
      <c r="G64" s="23" t="n">
        <v>0</v>
      </c>
      <c r="H64" s="24" t="n">
        <v>770.75</v>
      </c>
      <c r="I64" s="24" t="n">
        <v>3083.01</v>
      </c>
      <c r="J64" s="25" t="n">
        <f aca="false">SUM(G64:I64)</f>
        <v>3853.76</v>
      </c>
      <c r="K64" s="26"/>
      <c r="L64" s="26"/>
      <c r="M64" s="26"/>
      <c r="N64" s="26"/>
      <c r="O64" s="26"/>
      <c r="P64" s="26"/>
      <c r="Q64" s="26"/>
      <c r="R64" s="28"/>
      <c r="S64" s="28"/>
      <c r="T64" s="28"/>
      <c r="U64" s="28"/>
      <c r="V64" s="28"/>
      <c r="W64" s="28"/>
      <c r="X64" s="28"/>
      <c r="Y64" s="28"/>
      <c r="Z64" s="28"/>
      <c r="AA64" s="10"/>
      <c r="AB64" s="10"/>
      <c r="AC64" s="10"/>
      <c r="AD64" s="10"/>
    </row>
    <row r="65" customFormat="false" ht="14.25" hidden="false" customHeight="true" outlineLevel="0" collapsed="false">
      <c r="A65" s="20" t="s">
        <v>387</v>
      </c>
      <c r="B65" s="21" t="s">
        <v>61</v>
      </c>
      <c r="C65" s="21" t="s">
        <v>17</v>
      </c>
      <c r="D65" s="21" t="s">
        <v>18</v>
      </c>
      <c r="E65" s="22" t="n">
        <v>1</v>
      </c>
      <c r="F65" s="20" t="s">
        <v>142</v>
      </c>
      <c r="G65" s="23" t="n">
        <v>0</v>
      </c>
      <c r="H65" s="24" t="n">
        <v>500.99</v>
      </c>
      <c r="I65" s="24" t="n">
        <v>2003.96</v>
      </c>
      <c r="J65" s="25" t="n">
        <f aca="false">SUM(G65:I65)</f>
        <v>2504.95</v>
      </c>
      <c r="K65" s="26"/>
      <c r="L65" s="26"/>
      <c r="M65" s="26"/>
      <c r="N65" s="26"/>
      <c r="O65" s="26"/>
      <c r="P65" s="26"/>
      <c r="Q65" s="26"/>
      <c r="R65" s="28"/>
      <c r="S65" s="28"/>
      <c r="T65" s="28"/>
      <c r="U65" s="28"/>
      <c r="V65" s="28"/>
      <c r="W65" s="28"/>
      <c r="X65" s="28"/>
      <c r="Y65" s="28"/>
      <c r="Z65" s="28"/>
      <c r="AA65" s="10"/>
      <c r="AB65" s="10"/>
      <c r="AC65" s="10"/>
      <c r="AD65" s="10"/>
    </row>
    <row r="66" customFormat="false" ht="14.25" hidden="false" customHeight="true" outlineLevel="0" collapsed="false">
      <c r="A66" s="20" t="s">
        <v>388</v>
      </c>
      <c r="B66" s="21" t="s">
        <v>61</v>
      </c>
      <c r="C66" s="21" t="s">
        <v>17</v>
      </c>
      <c r="D66" s="21" t="s">
        <v>18</v>
      </c>
      <c r="E66" s="22" t="n">
        <v>1</v>
      </c>
      <c r="F66" s="20" t="s">
        <v>156</v>
      </c>
      <c r="G66" s="23" t="n">
        <v>0</v>
      </c>
      <c r="H66" s="24" t="n">
        <v>500.99</v>
      </c>
      <c r="I66" s="24" t="n">
        <v>2003.96</v>
      </c>
      <c r="J66" s="25" t="n">
        <f aca="false">SUM(G66:I66)</f>
        <v>2504.95</v>
      </c>
      <c r="K66" s="26"/>
      <c r="L66" s="26"/>
      <c r="M66" s="26"/>
      <c r="N66" s="26"/>
      <c r="O66" s="26"/>
      <c r="P66" s="26"/>
      <c r="Q66" s="26"/>
      <c r="R66" s="28"/>
      <c r="S66" s="28"/>
      <c r="T66" s="28"/>
      <c r="U66" s="28"/>
      <c r="V66" s="28"/>
      <c r="W66" s="28"/>
      <c r="X66" s="28"/>
      <c r="Y66" s="28"/>
      <c r="Z66" s="28"/>
      <c r="AA66" s="10"/>
      <c r="AB66" s="10"/>
      <c r="AC66" s="10"/>
      <c r="AD66" s="10"/>
    </row>
    <row r="67" customFormat="false" ht="14.25" hidden="false" customHeight="true" outlineLevel="0" collapsed="false">
      <c r="A67" s="20" t="s">
        <v>387</v>
      </c>
      <c r="B67" s="37" t="s">
        <v>61</v>
      </c>
      <c r="C67" s="37" t="s">
        <v>17</v>
      </c>
      <c r="D67" s="37" t="s">
        <v>18</v>
      </c>
      <c r="E67" s="22" t="n">
        <v>1</v>
      </c>
      <c r="F67" s="20" t="s">
        <v>158</v>
      </c>
      <c r="G67" s="39" t="n">
        <v>0</v>
      </c>
      <c r="H67" s="40" t="n">
        <v>500.99</v>
      </c>
      <c r="I67" s="40" t="n">
        <v>2003.96</v>
      </c>
      <c r="J67" s="41" t="n">
        <f aca="false">SUM(G67:I67)</f>
        <v>2504.95</v>
      </c>
      <c r="K67" s="12"/>
      <c r="L67" s="12"/>
      <c r="M67" s="12"/>
      <c r="N67" s="12"/>
      <c r="O67" s="12"/>
      <c r="P67" s="12"/>
      <c r="Q67" s="12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</row>
    <row r="68" customFormat="false" ht="14.25" hidden="false" customHeight="true" outlineLevel="0" collapsed="false">
      <c r="A68" s="20" t="s">
        <v>389</v>
      </c>
      <c r="B68" s="21" t="s">
        <v>61</v>
      </c>
      <c r="C68" s="21" t="s">
        <v>17</v>
      </c>
      <c r="D68" s="21" t="s">
        <v>18</v>
      </c>
      <c r="E68" s="22" t="n">
        <v>1</v>
      </c>
      <c r="F68" s="20" t="s">
        <v>160</v>
      </c>
      <c r="G68" s="23" t="n">
        <v>0</v>
      </c>
      <c r="H68" s="24" t="n">
        <v>500.99</v>
      </c>
      <c r="I68" s="24" t="n">
        <v>2003.96</v>
      </c>
      <c r="J68" s="25" t="n">
        <f aca="false">SUM(G68:I68)</f>
        <v>2504.95</v>
      </c>
      <c r="K68" s="26"/>
      <c r="L68" s="26"/>
      <c r="M68" s="26"/>
      <c r="N68" s="26"/>
      <c r="O68" s="26"/>
      <c r="P68" s="26"/>
      <c r="Q68" s="26"/>
      <c r="R68" s="28"/>
      <c r="S68" s="28"/>
      <c r="T68" s="28"/>
      <c r="U68" s="28"/>
      <c r="V68" s="28"/>
      <c r="W68" s="28"/>
      <c r="X68" s="28"/>
      <c r="Y68" s="28"/>
      <c r="Z68" s="28"/>
      <c r="AA68" s="10"/>
      <c r="AB68" s="10"/>
      <c r="AC68" s="10"/>
      <c r="AD68" s="10"/>
    </row>
    <row r="69" customFormat="false" ht="14.25" hidden="false" customHeight="true" outlineLevel="0" collapsed="false">
      <c r="A69" s="20" t="s">
        <v>390</v>
      </c>
      <c r="B69" s="21" t="s">
        <v>61</v>
      </c>
      <c r="C69" s="21" t="s">
        <v>17</v>
      </c>
      <c r="D69" s="21" t="s">
        <v>18</v>
      </c>
      <c r="E69" s="22" t="n">
        <v>1</v>
      </c>
      <c r="F69" s="20" t="s">
        <v>162</v>
      </c>
      <c r="G69" s="23" t="n">
        <v>0</v>
      </c>
      <c r="H69" s="24" t="n">
        <v>500.99</v>
      </c>
      <c r="I69" s="24" t="n">
        <v>2003.96</v>
      </c>
      <c r="J69" s="25" t="n">
        <f aca="false">SUM(G69:I69)</f>
        <v>2504.95</v>
      </c>
      <c r="K69" s="26"/>
      <c r="L69" s="26"/>
      <c r="M69" s="26"/>
      <c r="N69" s="26"/>
      <c r="O69" s="26"/>
      <c r="P69" s="26"/>
      <c r="Q69" s="26"/>
      <c r="R69" s="28"/>
      <c r="S69" s="28"/>
      <c r="T69" s="28"/>
      <c r="U69" s="28"/>
      <c r="V69" s="28"/>
      <c r="W69" s="28"/>
      <c r="X69" s="28"/>
      <c r="Y69" s="28"/>
      <c r="Z69" s="28"/>
      <c r="AA69" s="10"/>
      <c r="AB69" s="10"/>
      <c r="AC69" s="10"/>
      <c r="AD69" s="10"/>
    </row>
    <row r="70" customFormat="false" ht="14.25" hidden="false" customHeight="true" outlineLevel="0" collapsed="false">
      <c r="A70" s="20" t="s">
        <v>389</v>
      </c>
      <c r="B70" s="21" t="s">
        <v>61</v>
      </c>
      <c r="C70" s="21" t="s">
        <v>17</v>
      </c>
      <c r="D70" s="21" t="s">
        <v>18</v>
      </c>
      <c r="E70" s="22" t="n">
        <v>1</v>
      </c>
      <c r="F70" s="20" t="s">
        <v>163</v>
      </c>
      <c r="G70" s="23" t="n">
        <v>0</v>
      </c>
      <c r="H70" s="24" t="n">
        <v>500.99</v>
      </c>
      <c r="I70" s="24" t="n">
        <v>2003.96</v>
      </c>
      <c r="J70" s="25" t="n">
        <f aca="false">SUM(G70:I70)</f>
        <v>2504.95</v>
      </c>
      <c r="K70" s="26"/>
      <c r="L70" s="26"/>
      <c r="M70" s="26"/>
      <c r="N70" s="26"/>
      <c r="O70" s="26"/>
      <c r="P70" s="26"/>
      <c r="Q70" s="26"/>
      <c r="R70" s="28"/>
      <c r="S70" s="28"/>
      <c r="T70" s="28"/>
      <c r="U70" s="28"/>
      <c r="V70" s="28"/>
      <c r="W70" s="28"/>
      <c r="X70" s="28"/>
      <c r="Y70" s="28"/>
      <c r="Z70" s="28"/>
      <c r="AA70" s="10"/>
      <c r="AB70" s="10"/>
      <c r="AC70" s="10"/>
      <c r="AD70" s="10"/>
    </row>
    <row r="71" customFormat="false" ht="14.25" hidden="false" customHeight="true" outlineLevel="0" collapsed="false">
      <c r="A71" s="20" t="s">
        <v>391</v>
      </c>
      <c r="B71" s="21" t="s">
        <v>61</v>
      </c>
      <c r="C71" s="21" t="s">
        <v>17</v>
      </c>
      <c r="D71" s="21" t="s">
        <v>18</v>
      </c>
      <c r="E71" s="22" t="n">
        <v>1</v>
      </c>
      <c r="F71" s="20" t="s">
        <v>165</v>
      </c>
      <c r="G71" s="23" t="n">
        <v>0</v>
      </c>
      <c r="H71" s="24" t="n">
        <v>500.99</v>
      </c>
      <c r="I71" s="24" t="n">
        <v>2003.96</v>
      </c>
      <c r="J71" s="25" t="n">
        <f aca="false">SUM(G71:I71)</f>
        <v>2504.95</v>
      </c>
      <c r="K71" s="26"/>
      <c r="L71" s="26"/>
      <c r="M71" s="26"/>
      <c r="N71" s="26"/>
      <c r="O71" s="26"/>
      <c r="P71" s="26"/>
      <c r="Q71" s="26"/>
      <c r="R71" s="28"/>
      <c r="S71" s="28"/>
      <c r="T71" s="28"/>
      <c r="U71" s="28"/>
      <c r="V71" s="28"/>
      <c r="W71" s="28"/>
      <c r="X71" s="28"/>
      <c r="Y71" s="28"/>
      <c r="Z71" s="28"/>
      <c r="AA71" s="10"/>
      <c r="AB71" s="10"/>
      <c r="AC71" s="10"/>
      <c r="AD71" s="10"/>
    </row>
    <row r="72" customFormat="false" ht="14.25" hidden="false" customHeight="true" outlineLevel="0" collapsed="false">
      <c r="A72" s="81" t="s">
        <v>370</v>
      </c>
      <c r="B72" s="82" t="s">
        <v>61</v>
      </c>
      <c r="C72" s="82" t="s">
        <v>17</v>
      </c>
      <c r="D72" s="82" t="s">
        <v>91</v>
      </c>
      <c r="E72" s="83" t="n">
        <v>1</v>
      </c>
      <c r="F72" s="81"/>
      <c r="G72" s="84" t="n">
        <v>0</v>
      </c>
      <c r="H72" s="85" t="n">
        <v>500.99</v>
      </c>
      <c r="I72" s="85" t="n">
        <v>2003.96</v>
      </c>
      <c r="J72" s="85" t="n">
        <f aca="false">SUM(G72:I72)</f>
        <v>2504.95</v>
      </c>
      <c r="K72" s="26"/>
      <c r="L72" s="26"/>
      <c r="M72" s="26"/>
      <c r="N72" s="26"/>
      <c r="O72" s="26"/>
      <c r="P72" s="26"/>
      <c r="Q72" s="26"/>
      <c r="R72" s="28"/>
      <c r="S72" s="28"/>
      <c r="T72" s="28"/>
      <c r="U72" s="28"/>
      <c r="V72" s="28"/>
      <c r="W72" s="28"/>
      <c r="X72" s="28"/>
      <c r="Y72" s="28"/>
      <c r="Z72" s="28"/>
      <c r="AA72" s="10"/>
      <c r="AB72" s="10"/>
      <c r="AC72" s="10"/>
      <c r="AD72" s="10"/>
    </row>
    <row r="73" customFormat="false" ht="14.25" hidden="false" customHeight="true" outlineLevel="0" collapsed="false">
      <c r="A73" s="20" t="s">
        <v>387</v>
      </c>
      <c r="B73" s="21" t="s">
        <v>61</v>
      </c>
      <c r="C73" s="21" t="s">
        <v>17</v>
      </c>
      <c r="D73" s="21" t="s">
        <v>18</v>
      </c>
      <c r="E73" s="22" t="n">
        <v>1</v>
      </c>
      <c r="F73" s="20" t="s">
        <v>167</v>
      </c>
      <c r="G73" s="23" t="n">
        <v>0</v>
      </c>
      <c r="H73" s="24" t="n">
        <v>500.99</v>
      </c>
      <c r="I73" s="24" t="n">
        <v>2003.96</v>
      </c>
      <c r="J73" s="25" t="n">
        <f aca="false">SUM(G73:I73)</f>
        <v>2504.95</v>
      </c>
      <c r="K73" s="26"/>
      <c r="L73" s="26"/>
      <c r="M73" s="26"/>
      <c r="N73" s="26"/>
      <c r="O73" s="26"/>
      <c r="P73" s="26"/>
      <c r="Q73" s="26"/>
      <c r="R73" s="28"/>
      <c r="S73" s="28"/>
      <c r="T73" s="28"/>
      <c r="U73" s="28"/>
      <c r="V73" s="28"/>
      <c r="W73" s="28"/>
      <c r="X73" s="28"/>
      <c r="Y73" s="28"/>
      <c r="Z73" s="28"/>
      <c r="AA73" s="10"/>
      <c r="AB73" s="10"/>
      <c r="AC73" s="10"/>
      <c r="AD73" s="10"/>
    </row>
    <row r="74" customFormat="false" ht="14.25" hidden="false" customHeight="true" outlineLevel="0" collapsed="false">
      <c r="A74" s="20" t="s">
        <v>387</v>
      </c>
      <c r="B74" s="21" t="s">
        <v>61</v>
      </c>
      <c r="C74" s="21" t="s">
        <v>17</v>
      </c>
      <c r="D74" s="21" t="s">
        <v>18</v>
      </c>
      <c r="E74" s="22" t="n">
        <v>1</v>
      </c>
      <c r="F74" s="20" t="s">
        <v>168</v>
      </c>
      <c r="G74" s="23" t="n">
        <v>0</v>
      </c>
      <c r="H74" s="24" t="n">
        <v>500.99</v>
      </c>
      <c r="I74" s="24" t="n">
        <v>2003.96</v>
      </c>
      <c r="J74" s="25" t="n">
        <f aca="false">SUM(G74:I74)</f>
        <v>2504.95</v>
      </c>
      <c r="K74" s="26"/>
      <c r="L74" s="26"/>
      <c r="M74" s="26"/>
      <c r="N74" s="26"/>
      <c r="O74" s="26"/>
      <c r="P74" s="26"/>
      <c r="Q74" s="26"/>
      <c r="R74" s="28"/>
      <c r="S74" s="28"/>
      <c r="T74" s="28"/>
      <c r="U74" s="28"/>
      <c r="V74" s="28"/>
      <c r="W74" s="28"/>
      <c r="X74" s="28"/>
      <c r="Y74" s="28"/>
      <c r="Z74" s="28"/>
      <c r="AA74" s="10"/>
      <c r="AB74" s="10"/>
      <c r="AC74" s="10"/>
      <c r="AD74" s="10"/>
    </row>
    <row r="75" customFormat="false" ht="14.25" hidden="false" customHeight="true" outlineLevel="0" collapsed="false">
      <c r="A75" s="81" t="s">
        <v>60</v>
      </c>
      <c r="B75" s="82" t="s">
        <v>61</v>
      </c>
      <c r="C75" s="82" t="s">
        <v>17</v>
      </c>
      <c r="D75" s="82" t="s">
        <v>91</v>
      </c>
      <c r="E75" s="83" t="n">
        <v>1</v>
      </c>
      <c r="F75" s="81"/>
      <c r="G75" s="84" t="n">
        <v>0</v>
      </c>
      <c r="H75" s="24" t="n">
        <v>500.99</v>
      </c>
      <c r="I75" s="24" t="n">
        <v>2004.96</v>
      </c>
      <c r="J75" s="25" t="n">
        <f aca="false">SUM(G75:I75)</f>
        <v>2505.95</v>
      </c>
      <c r="K75" s="26"/>
      <c r="L75" s="26"/>
      <c r="M75" s="26"/>
      <c r="N75" s="26"/>
      <c r="O75" s="26"/>
      <c r="P75" s="26"/>
      <c r="Q75" s="26"/>
      <c r="R75" s="28"/>
      <c r="S75" s="28"/>
      <c r="T75" s="28"/>
      <c r="U75" s="28"/>
      <c r="V75" s="28"/>
      <c r="W75" s="28"/>
      <c r="X75" s="28"/>
      <c r="Y75" s="28"/>
      <c r="Z75" s="28"/>
      <c r="AA75" s="10"/>
      <c r="AB75" s="10"/>
      <c r="AC75" s="10"/>
      <c r="AD75" s="10"/>
    </row>
    <row r="76" customFormat="false" ht="14.25" hidden="false" customHeight="true" outlineLevel="0" collapsed="false">
      <c r="A76" s="20" t="s">
        <v>102</v>
      </c>
      <c r="B76" s="21" t="s">
        <v>65</v>
      </c>
      <c r="C76" s="21" t="s">
        <v>17</v>
      </c>
      <c r="D76" s="21" t="s">
        <v>18</v>
      </c>
      <c r="E76" s="87" t="n">
        <v>1</v>
      </c>
      <c r="F76" s="20" t="s">
        <v>171</v>
      </c>
      <c r="G76" s="23" t="n">
        <v>0</v>
      </c>
      <c r="H76" s="24" t="n">
        <v>269.76</v>
      </c>
      <c r="I76" s="24" t="n">
        <v>1079.06</v>
      </c>
      <c r="J76" s="25" t="n">
        <f aca="false">SUM(G76:I76)</f>
        <v>1348.82</v>
      </c>
      <c r="K76" s="26"/>
      <c r="L76" s="26"/>
      <c r="M76" s="26"/>
      <c r="N76" s="26"/>
      <c r="O76" s="26"/>
      <c r="P76" s="26"/>
      <c r="Q76" s="26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</row>
    <row r="77" customFormat="false" ht="14.25" hidden="false" customHeight="true" outlineLevel="0" collapsed="false">
      <c r="A77" s="20" t="s">
        <v>177</v>
      </c>
      <c r="B77" s="37" t="s">
        <v>65</v>
      </c>
      <c r="C77" s="37" t="s">
        <v>17</v>
      </c>
      <c r="D77" s="37" t="s">
        <v>18</v>
      </c>
      <c r="E77" s="87" t="n">
        <v>1</v>
      </c>
      <c r="F77" s="20" t="s">
        <v>154</v>
      </c>
      <c r="G77" s="39" t="n">
        <v>0</v>
      </c>
      <c r="H77" s="40" t="n">
        <v>269.76</v>
      </c>
      <c r="I77" s="40" t="n">
        <v>1079.06</v>
      </c>
      <c r="J77" s="41" t="n">
        <f aca="false">SUM(G77:I77)</f>
        <v>1348.82</v>
      </c>
      <c r="K77" s="26"/>
      <c r="L77" s="26"/>
      <c r="M77" s="26"/>
      <c r="N77" s="26"/>
      <c r="O77" s="26"/>
      <c r="P77" s="26"/>
      <c r="Q77" s="26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</row>
    <row r="78" customFormat="false" ht="14.25" hidden="false" customHeight="true" outlineLevel="0" collapsed="false">
      <c r="A78" s="20" t="s">
        <v>177</v>
      </c>
      <c r="B78" s="21" t="s">
        <v>65</v>
      </c>
      <c r="C78" s="21" t="s">
        <v>17</v>
      </c>
      <c r="D78" s="21" t="s">
        <v>18</v>
      </c>
      <c r="E78" s="22" t="n">
        <v>1</v>
      </c>
      <c r="F78" s="20" t="s">
        <v>362</v>
      </c>
      <c r="G78" s="23" t="n">
        <v>0</v>
      </c>
      <c r="H78" s="24" t="n">
        <v>269.76</v>
      </c>
      <c r="I78" s="24" t="n">
        <v>1079.06</v>
      </c>
      <c r="J78" s="25" t="n">
        <f aca="false">SUM(G78:I78)</f>
        <v>1348.82</v>
      </c>
      <c r="K78" s="26"/>
      <c r="L78" s="26"/>
      <c r="M78" s="26"/>
      <c r="N78" s="26"/>
      <c r="O78" s="26"/>
      <c r="P78" s="26"/>
      <c r="Q78" s="26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</row>
    <row r="79" customFormat="false" ht="14.25" hidden="false" customHeight="true" outlineLevel="0" collapsed="false">
      <c r="A79" s="20" t="s">
        <v>102</v>
      </c>
      <c r="B79" s="21" t="s">
        <v>65</v>
      </c>
      <c r="C79" s="21" t="s">
        <v>17</v>
      </c>
      <c r="D79" s="21" t="s">
        <v>18</v>
      </c>
      <c r="E79" s="22" t="n">
        <v>1</v>
      </c>
      <c r="F79" s="20" t="s">
        <v>371</v>
      </c>
      <c r="G79" s="23" t="n">
        <v>0</v>
      </c>
      <c r="H79" s="24" t="n">
        <v>269.76</v>
      </c>
      <c r="I79" s="24" t="n">
        <v>1079.06</v>
      </c>
      <c r="J79" s="25" t="n">
        <f aca="false">SUM(G79:I79)</f>
        <v>1348.82</v>
      </c>
      <c r="K79" s="26"/>
      <c r="L79" s="26"/>
      <c r="M79" s="26"/>
      <c r="N79" s="26"/>
      <c r="O79" s="26"/>
      <c r="P79" s="26"/>
      <c r="Q79" s="26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</row>
    <row r="80" customFormat="false" ht="14.25" hidden="false" customHeight="true" outlineLevel="0" collapsed="false">
      <c r="A80" s="20" t="s">
        <v>177</v>
      </c>
      <c r="B80" s="37" t="s">
        <v>65</v>
      </c>
      <c r="C80" s="37" t="s">
        <v>17</v>
      </c>
      <c r="D80" s="37" t="s">
        <v>18</v>
      </c>
      <c r="E80" s="87" t="n">
        <v>1</v>
      </c>
      <c r="F80" s="20" t="s">
        <v>178</v>
      </c>
      <c r="G80" s="39" t="n">
        <v>0</v>
      </c>
      <c r="H80" s="40" t="n">
        <v>269.76</v>
      </c>
      <c r="I80" s="40" t="n">
        <v>1079.06</v>
      </c>
      <c r="J80" s="108" t="n">
        <f aca="false">SUM(G80:I80)</f>
        <v>1348.82</v>
      </c>
      <c r="K80" s="26"/>
      <c r="L80" s="26"/>
      <c r="M80" s="26"/>
      <c r="N80" s="26"/>
      <c r="O80" s="26"/>
      <c r="P80" s="26"/>
      <c r="Q80" s="26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</row>
    <row r="81" customFormat="false" ht="14.25" hidden="false" customHeight="true" outlineLevel="0" collapsed="false">
      <c r="A81" s="20" t="s">
        <v>177</v>
      </c>
      <c r="B81" s="37" t="s">
        <v>65</v>
      </c>
      <c r="C81" s="37" t="s">
        <v>17</v>
      </c>
      <c r="D81" s="37" t="s">
        <v>18</v>
      </c>
      <c r="E81" s="87" t="n">
        <v>1</v>
      </c>
      <c r="F81" s="20" t="s">
        <v>179</v>
      </c>
      <c r="G81" s="39" t="n">
        <v>0</v>
      </c>
      <c r="H81" s="40" t="n">
        <v>269.76</v>
      </c>
      <c r="I81" s="40" t="n">
        <v>1079.06</v>
      </c>
      <c r="J81" s="108" t="n">
        <f aca="false">SUM(G81:I81)</f>
        <v>1348.82</v>
      </c>
      <c r="K81" s="26"/>
      <c r="L81" s="26"/>
      <c r="M81" s="26"/>
      <c r="N81" s="26"/>
      <c r="O81" s="26"/>
      <c r="P81" s="26"/>
      <c r="Q81" s="26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</row>
    <row r="82" customFormat="false" ht="14.25" hidden="false" customHeight="true" outlineLevel="0" collapsed="false">
      <c r="A82" s="81" t="s">
        <v>64</v>
      </c>
      <c r="B82" s="82" t="s">
        <v>65</v>
      </c>
      <c r="C82" s="82" t="s">
        <v>17</v>
      </c>
      <c r="D82" s="82" t="s">
        <v>91</v>
      </c>
      <c r="E82" s="83" t="n">
        <v>1</v>
      </c>
      <c r="F82" s="81"/>
      <c r="G82" s="84" t="n">
        <v>0</v>
      </c>
      <c r="H82" s="40" t="n">
        <v>269.76</v>
      </c>
      <c r="I82" s="40" t="n">
        <v>1079.06</v>
      </c>
      <c r="J82" s="108" t="n">
        <f aca="false">SUM(G82:I82)</f>
        <v>1348.82</v>
      </c>
      <c r="K82" s="26"/>
      <c r="L82" s="26"/>
      <c r="M82" s="26"/>
      <c r="N82" s="26"/>
      <c r="O82" s="26"/>
      <c r="P82" s="26"/>
      <c r="Q82" s="26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</row>
    <row r="83" customFormat="false" ht="14.25" hidden="false" customHeight="true" outlineLevel="0" collapsed="false">
      <c r="A83" s="81" t="s">
        <v>64</v>
      </c>
      <c r="B83" s="82" t="s">
        <v>65</v>
      </c>
      <c r="C83" s="82" t="s">
        <v>17</v>
      </c>
      <c r="D83" s="82" t="s">
        <v>91</v>
      </c>
      <c r="E83" s="83" t="n">
        <v>1</v>
      </c>
      <c r="F83" s="81"/>
      <c r="G83" s="84" t="n">
        <v>0</v>
      </c>
      <c r="H83" s="40" t="n">
        <v>269.76</v>
      </c>
      <c r="I83" s="40" t="n">
        <v>1079.06</v>
      </c>
      <c r="J83" s="108" t="n">
        <f aca="false">SUM(G83:I83)</f>
        <v>1348.82</v>
      </c>
      <c r="K83" s="26"/>
      <c r="L83" s="26"/>
      <c r="M83" s="26"/>
      <c r="N83" s="26"/>
      <c r="O83" s="26"/>
      <c r="P83" s="26"/>
      <c r="Q83" s="26"/>
      <c r="R83" s="28"/>
      <c r="S83" s="28"/>
      <c r="T83" s="28"/>
      <c r="U83" s="28"/>
      <c r="V83" s="28"/>
      <c r="W83" s="28"/>
      <c r="X83" s="28"/>
      <c r="Y83" s="28"/>
      <c r="Z83" s="28"/>
      <c r="AA83" s="10"/>
      <c r="AB83" s="10"/>
      <c r="AC83" s="10"/>
      <c r="AD83" s="10"/>
    </row>
    <row r="84" customFormat="false" ht="14.25" hidden="false" customHeight="true" outlineLevel="0" collapsed="false">
      <c r="A84" s="81" t="s">
        <v>64</v>
      </c>
      <c r="B84" s="82" t="s">
        <v>65</v>
      </c>
      <c r="C84" s="82" t="s">
        <v>17</v>
      </c>
      <c r="D84" s="82" t="s">
        <v>91</v>
      </c>
      <c r="E84" s="83" t="n">
        <v>1</v>
      </c>
      <c r="F84" s="81"/>
      <c r="G84" s="84" t="n">
        <v>0</v>
      </c>
      <c r="H84" s="40" t="n">
        <v>269.76</v>
      </c>
      <c r="I84" s="40" t="n">
        <v>1079.06</v>
      </c>
      <c r="J84" s="108" t="n">
        <f aca="false">SUM(G84:I84)</f>
        <v>1348.82</v>
      </c>
      <c r="K84" s="26"/>
      <c r="L84" s="26"/>
      <c r="M84" s="26"/>
      <c r="N84" s="26"/>
      <c r="O84" s="26"/>
      <c r="P84" s="26"/>
      <c r="Q84" s="26"/>
      <c r="R84" s="28"/>
      <c r="S84" s="28"/>
      <c r="T84" s="28"/>
      <c r="U84" s="28"/>
      <c r="V84" s="28"/>
      <c r="W84" s="28"/>
      <c r="X84" s="28"/>
      <c r="Y84" s="28"/>
      <c r="Z84" s="28"/>
      <c r="AA84" s="10"/>
      <c r="AB84" s="10"/>
      <c r="AC84" s="10"/>
      <c r="AD84" s="10"/>
    </row>
    <row r="85" customFormat="false" ht="14.25" hidden="false" customHeight="true" outlineLevel="0" collapsed="false">
      <c r="A85" s="81" t="s">
        <v>64</v>
      </c>
      <c r="B85" s="82" t="s">
        <v>65</v>
      </c>
      <c r="C85" s="82" t="s">
        <v>17</v>
      </c>
      <c r="D85" s="82" t="s">
        <v>91</v>
      </c>
      <c r="E85" s="83" t="n">
        <v>1</v>
      </c>
      <c r="F85" s="81"/>
      <c r="G85" s="84" t="n">
        <v>0</v>
      </c>
      <c r="H85" s="40" t="n">
        <v>269.76</v>
      </c>
      <c r="I85" s="40" t="n">
        <v>1079.06</v>
      </c>
      <c r="J85" s="108" t="n">
        <f aca="false">SUM(G85:I85)</f>
        <v>1348.82</v>
      </c>
      <c r="K85" s="26"/>
      <c r="L85" s="26"/>
      <c r="M85" s="26"/>
      <c r="N85" s="26"/>
      <c r="O85" s="26"/>
      <c r="P85" s="26"/>
      <c r="Q85" s="26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</row>
    <row r="86" customFormat="false" ht="14.25" hidden="false" customHeight="true" outlineLevel="0" collapsed="false">
      <c r="A86" s="81" t="s">
        <v>64</v>
      </c>
      <c r="B86" s="82" t="s">
        <v>65</v>
      </c>
      <c r="C86" s="82" t="s">
        <v>17</v>
      </c>
      <c r="D86" s="82" t="s">
        <v>91</v>
      </c>
      <c r="E86" s="83" t="n">
        <v>1</v>
      </c>
      <c r="F86" s="81"/>
      <c r="G86" s="84" t="n">
        <v>0</v>
      </c>
      <c r="H86" s="40" t="n">
        <v>269.76</v>
      </c>
      <c r="I86" s="40" t="n">
        <v>1079.06</v>
      </c>
      <c r="J86" s="108" t="n">
        <f aca="false">SUM(G86:I86)</f>
        <v>1348.82</v>
      </c>
      <c r="K86" s="26"/>
      <c r="L86" s="26"/>
      <c r="M86" s="26"/>
      <c r="N86" s="26"/>
      <c r="O86" s="26"/>
      <c r="P86" s="26"/>
      <c r="Q86" s="26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</row>
    <row r="87" customFormat="false" ht="14.25" hidden="false" customHeight="true" outlineLevel="0" collapsed="false">
      <c r="A87" s="48" t="s">
        <v>195</v>
      </c>
      <c r="B87" s="48" t="s">
        <v>196</v>
      </c>
      <c r="C87" s="49" t="s">
        <v>197</v>
      </c>
      <c r="D87" s="49" t="s">
        <v>198</v>
      </c>
      <c r="E87" s="50" t="s">
        <v>199</v>
      </c>
      <c r="F87" s="51"/>
      <c r="G87" s="50" t="s">
        <v>200</v>
      </c>
      <c r="H87" s="50" t="s">
        <v>201</v>
      </c>
      <c r="I87" s="50" t="s">
        <v>202</v>
      </c>
      <c r="J87" s="50" t="s">
        <v>203</v>
      </c>
      <c r="K87" s="26"/>
      <c r="L87" s="26"/>
      <c r="M87" s="26"/>
      <c r="N87" s="26"/>
      <c r="O87" s="26"/>
      <c r="P87" s="26"/>
      <c r="Q87" s="26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</row>
    <row r="88" customFormat="false" ht="14.25" hidden="false" customHeight="true" outlineLevel="0" collapsed="false">
      <c r="A88" s="52" t="s">
        <v>204</v>
      </c>
      <c r="B88" s="53" t="s">
        <v>16</v>
      </c>
      <c r="C88" s="54" t="n">
        <f aca="false">SUMIFS($E$7:$E$86,$B$7:$B$86,"DAS",$D$7:$D$86,"&lt;&gt;VAGO")</f>
        <v>3</v>
      </c>
      <c r="D88" s="54" t="n">
        <f aca="false">SUMIFS($E$7:$E$86,$B$7:$B$86,"DAS",$D$7:$D$86,"VAGO")</f>
        <v>1</v>
      </c>
      <c r="E88" s="54" t="n">
        <f aca="false">C88+D88</f>
        <v>4</v>
      </c>
      <c r="F88" s="55"/>
      <c r="G88" s="25" t="n">
        <f aca="false">SUMIF($B$7:$B$86,"DAS",$G$7:$G$86)</f>
        <v>0</v>
      </c>
      <c r="H88" s="25" t="n">
        <f aca="false">SUMIF($B$7:$B$86,"DAS",$H$7:$H$86)</f>
        <v>6542.4</v>
      </c>
      <c r="I88" s="25" t="n">
        <f aca="false">SUMIF($B$7:$B$86,"DAS",$I$7:$I$86)</f>
        <v>38233.6</v>
      </c>
      <c r="J88" s="25" t="n">
        <f aca="false">SUMIF($B$7:$B$86,"DAS",$J$7:$J$86)</f>
        <v>44776</v>
      </c>
      <c r="K88" s="56"/>
      <c r="L88" s="56"/>
      <c r="M88" s="56"/>
      <c r="N88" s="56"/>
      <c r="O88" s="56"/>
      <c r="P88" s="56"/>
      <c r="Q88" s="56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</row>
    <row r="89" customFormat="false" ht="14.25" hidden="false" customHeight="true" outlineLevel="0" collapsed="false">
      <c r="A89" s="52" t="s">
        <v>205</v>
      </c>
      <c r="B89" s="53" t="s">
        <v>206</v>
      </c>
      <c r="C89" s="54" t="n">
        <f aca="false">SUMIFS($E$7:$E$86,$B$7:$B$86,"DAS-1",$D$7:$D$86,"&lt;&gt;VAGO")</f>
        <v>0</v>
      </c>
      <c r="D89" s="54" t="n">
        <f aca="false">SUMIFS($E$7:$E$86,$B$7:$B$86,"DAS-1",$D$7:$D$86,"VAGO")</f>
        <v>0</v>
      </c>
      <c r="E89" s="54" t="n">
        <f aca="false">C89+D89</f>
        <v>0</v>
      </c>
      <c r="F89" s="57"/>
      <c r="G89" s="25" t="n">
        <f aca="false">SUMIF($B$7:$B$86,"DAS-1",$G$7:$G$86)</f>
        <v>0</v>
      </c>
      <c r="H89" s="25" t="n">
        <f aca="false">SUMIF($B$7:$B$86,"DAS-1",$H$7:$H$86)</f>
        <v>0</v>
      </c>
      <c r="I89" s="25" t="n">
        <f aca="false">SUMIF($B$7:$B$86,"DAS-1",$I$7:$I$86)</f>
        <v>0</v>
      </c>
      <c r="J89" s="25" t="n">
        <f aca="false">SUMIF($B$7:$B$86,"DAS-1",$J$7:$J$86)</f>
        <v>0</v>
      </c>
      <c r="K89" s="56"/>
      <c r="L89" s="56"/>
      <c r="M89" s="56"/>
      <c r="N89" s="56"/>
      <c r="O89" s="56"/>
      <c r="P89" s="56"/>
      <c r="Q89" s="56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</row>
    <row r="90" customFormat="false" ht="14.25" hidden="false" customHeight="true" outlineLevel="0" collapsed="false">
      <c r="A90" s="52" t="s">
        <v>207</v>
      </c>
      <c r="B90" s="53" t="s">
        <v>34</v>
      </c>
      <c r="C90" s="54" t="n">
        <f aca="false">SUMIFS($E$7:$E$86,$B$7:$B$86,"DAS-2",$D$7:$D$86,"&lt;&gt;VAGO")</f>
        <v>6</v>
      </c>
      <c r="D90" s="54" t="n">
        <f aca="false">SUMIFS($E$7:$E$86,$B$7:$B$86,"DAS-2",$D$7:$D$86,"VAGO")</f>
        <v>0</v>
      </c>
      <c r="E90" s="54" t="n">
        <f aca="false">C90+D90</f>
        <v>6</v>
      </c>
      <c r="F90" s="57"/>
      <c r="G90" s="25" t="n">
        <f aca="false">SUMIF($B$7:$B$86,"DAS-2",$G$7:$G$86)</f>
        <v>0</v>
      </c>
      <c r="H90" s="25" t="n">
        <f aca="false">SUMIF($B$7:$B$86,"DAS-2",$H$7:$H$86)</f>
        <v>8478.25</v>
      </c>
      <c r="I90" s="25" t="n">
        <f aca="false">SUMIF($B$7:$B$86,"DAS-2",$I$7:$I$86)</f>
        <v>40695.72</v>
      </c>
      <c r="J90" s="25" t="n">
        <f aca="false">SUMIF($B$7:$B$86,"DAS-2",$J$7:$J$86)</f>
        <v>49173.97</v>
      </c>
      <c r="K90" s="56"/>
      <c r="L90" s="56"/>
      <c r="M90" s="56"/>
      <c r="N90" s="56"/>
      <c r="O90" s="56"/>
      <c r="P90" s="56"/>
      <c r="Q90" s="56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</row>
    <row r="91" customFormat="false" ht="14.25" hidden="false" customHeight="true" outlineLevel="0" collapsed="false">
      <c r="A91" s="52" t="s">
        <v>208</v>
      </c>
      <c r="B91" s="53" t="s">
        <v>209</v>
      </c>
      <c r="C91" s="54" t="n">
        <f aca="false">SUMIFS($E$7:$E$86,$B$7:$B$86,"DAS-3",$D$7:$D$86,"&lt;&gt;VAGO")</f>
        <v>0</v>
      </c>
      <c r="D91" s="54" t="n">
        <f aca="false">SUMIFS($E$7:$E$86,$B$7:$B$86,"DAS-3",$D$7:$D$86,"VAGO")</f>
        <v>0</v>
      </c>
      <c r="E91" s="54" t="n">
        <f aca="false">C91+D91</f>
        <v>0</v>
      </c>
      <c r="F91" s="57"/>
      <c r="G91" s="25" t="n">
        <f aca="false">SUMIF($B$7:$B$86,"DAS-3",$G$7:$G$86)</f>
        <v>0</v>
      </c>
      <c r="H91" s="25" t="n">
        <f aca="false">SUMIF($B$7:$B$86,"DAS-3",$H$7:$H$86)</f>
        <v>0</v>
      </c>
      <c r="I91" s="25" t="n">
        <f aca="false">SUMIF($B$7:$B$86,"DAS-3",$I$7:$I$86)</f>
        <v>0</v>
      </c>
      <c r="J91" s="25" t="n">
        <f aca="false">SUMIF($B$7:$B$86,"DAS-3",$J$7:$J$86)</f>
        <v>0</v>
      </c>
      <c r="K91" s="56"/>
      <c r="L91" s="56"/>
      <c r="M91" s="56"/>
      <c r="N91" s="56"/>
      <c r="O91" s="56"/>
      <c r="P91" s="56"/>
      <c r="Q91" s="56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</row>
    <row r="92" customFormat="false" ht="14.25" hidden="false" customHeight="true" outlineLevel="0" collapsed="false">
      <c r="A92" s="58" t="s">
        <v>210</v>
      </c>
      <c r="B92" s="53" t="s">
        <v>45</v>
      </c>
      <c r="C92" s="54" t="n">
        <f aca="false">SUMIFS($E$7:$E$86,$B$7:$B$86,"DAS-4",$D$7:$D$86,"&lt;&gt;VAGO")</f>
        <v>10</v>
      </c>
      <c r="D92" s="54" t="n">
        <f aca="false">SUMIFS($E$7:$E$86,$B$7:$B$86,"DAS-4",$D$7:$D$86,"VAGO")</f>
        <v>1</v>
      </c>
      <c r="E92" s="54" t="n">
        <f aca="false">C92+D92</f>
        <v>11</v>
      </c>
      <c r="F92" s="59"/>
      <c r="G92" s="25" t="n">
        <f aca="false">SUMIF($B$7:$B$86,"DAS-4",$G$7:$G$86)</f>
        <v>0</v>
      </c>
      <c r="H92" s="25" t="n">
        <f aca="false">SUMIF($B$7:$B$86,"DAS-4",$H$7:$H$86)</f>
        <v>9171.96</v>
      </c>
      <c r="I92" s="25" t="n">
        <f aca="false">SUMIF($B$7:$B$86,"DAS-4",$I$7:$I$86)</f>
        <v>52411.1</v>
      </c>
      <c r="J92" s="25" t="n">
        <f aca="false">SUMIF($B$7:$B$86,"DAS-4",$J$7:$J$86)</f>
        <v>61583.06</v>
      </c>
      <c r="K92" s="56"/>
      <c r="L92" s="56"/>
      <c r="M92" s="56"/>
      <c r="N92" s="56"/>
      <c r="O92" s="56"/>
      <c r="P92" s="56"/>
      <c r="Q92" s="56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</row>
    <row r="93" customFormat="false" ht="14.25" hidden="false" customHeight="true" outlineLevel="0" collapsed="false">
      <c r="A93" s="58" t="s">
        <v>211</v>
      </c>
      <c r="B93" s="53" t="s">
        <v>49</v>
      </c>
      <c r="C93" s="54" t="n">
        <f aca="false">SUMIFS($E$7:$E$86,$B$7:$B$86,"DAS-5",$D$7:$D$86,"&lt;&gt;VAGO")</f>
        <v>4</v>
      </c>
      <c r="D93" s="54" t="n">
        <f aca="false">SUMIFS($E$7:$E$86,$B$7:$B$86,"DAS-5",$D$7:$D$86,"VAGO")</f>
        <v>1</v>
      </c>
      <c r="E93" s="54" t="n">
        <f aca="false">C93+D93</f>
        <v>5</v>
      </c>
      <c r="F93" s="59"/>
      <c r="G93" s="25" t="n">
        <f aca="false">SUMIF($B$7:$B$86,"DAS-5",$G$7:$G$86)</f>
        <v>0</v>
      </c>
      <c r="H93" s="25" t="n">
        <f aca="false">SUMIF($B$7:$B$86,"DAS-5",$H$7:$H$86)</f>
        <v>4316.2</v>
      </c>
      <c r="I93" s="25" t="n">
        <f aca="false">SUMIF($B$7:$B$86,"DAS-5",$I$7:$I$86)</f>
        <v>17264.84</v>
      </c>
      <c r="J93" s="25" t="n">
        <f aca="false">SUMIF($B$7:$B$86,"DAS-5",$J$7:$J$86)</f>
        <v>21581.04</v>
      </c>
      <c r="K93" s="56"/>
      <c r="L93" s="56"/>
      <c r="M93" s="56"/>
      <c r="N93" s="56"/>
      <c r="O93" s="56"/>
      <c r="P93" s="56"/>
      <c r="Q93" s="56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</row>
    <row r="94" customFormat="false" ht="14.25" hidden="false" customHeight="true" outlineLevel="0" collapsed="false">
      <c r="A94" s="58" t="s">
        <v>212</v>
      </c>
      <c r="B94" s="53" t="s">
        <v>53</v>
      </c>
      <c r="C94" s="54" t="n">
        <f aca="false">SUMIFS($E$7:$E$86,$B$7:$B$86,"CAA-1",$D$7:$D$86,"&lt;&gt;VAGO")</f>
        <v>22</v>
      </c>
      <c r="D94" s="54" t="n">
        <f aca="false">SUMIFS($E$7:$E$86,$B$7:$B$86,"CAA-1",$D$7:$D$86,"VAGO")</f>
        <v>0</v>
      </c>
      <c r="E94" s="54" t="n">
        <f aca="false">C94+D94</f>
        <v>22</v>
      </c>
      <c r="F94" s="59"/>
      <c r="G94" s="25" t="n">
        <f aca="false">SUMIF($B$7:$B$86,"CAA-1",$G$7:$G$86)</f>
        <v>0</v>
      </c>
      <c r="H94" s="25" t="n">
        <f aca="false">SUMIF($B$7:$B$86,"CAA-1",$H$7:$H$86)</f>
        <v>20602.12</v>
      </c>
      <c r="I94" s="25" t="n">
        <f aca="false">SUMIF($B$7:$B$86,"CAA-1",$I$7:$I$86)</f>
        <v>82408.7</v>
      </c>
      <c r="J94" s="25" t="n">
        <f aca="false">SUMIF($B$7:$B$86,"CAA-1",$J$7:$J$86)</f>
        <v>103010.82</v>
      </c>
      <c r="K94" s="56"/>
      <c r="L94" s="56"/>
      <c r="M94" s="56"/>
      <c r="N94" s="56"/>
      <c r="O94" s="56"/>
      <c r="P94" s="56"/>
      <c r="Q94" s="56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</row>
    <row r="95" customFormat="false" ht="14.25" hidden="false" customHeight="true" outlineLevel="0" collapsed="false">
      <c r="A95" s="58" t="s">
        <v>213</v>
      </c>
      <c r="B95" s="53" t="s">
        <v>57</v>
      </c>
      <c r="C95" s="54" t="n">
        <f aca="false">SUMIFS($E$7:$E$86,$B$7:$B$86,"CAA-2",$D$7:$D$86,"&lt;&gt;VAGO")</f>
        <v>10</v>
      </c>
      <c r="D95" s="54" t="n">
        <f aca="false">SUMIFS($E$7:$E$86,$B$7:$B$86,"CAA-2",$D$7:$D$86,"VAGO")</f>
        <v>0</v>
      </c>
      <c r="E95" s="54" t="n">
        <f aca="false">C95+D95</f>
        <v>10</v>
      </c>
      <c r="F95" s="59"/>
      <c r="G95" s="25" t="n">
        <f aca="false">SUMIF($B$7:$B$86,"CAA-2",$G$7:$G$86)</f>
        <v>0</v>
      </c>
      <c r="H95" s="25" t="n">
        <f aca="false">SUMIF($B$7:$B$86,"CAA-2",$H$7:$H$86)</f>
        <v>6936.75</v>
      </c>
      <c r="I95" s="25" t="n">
        <f aca="false">SUMIF($B$7:$B$86,"CAA-2",$I$7:$I$86)</f>
        <v>30830.1</v>
      </c>
      <c r="J95" s="25" t="n">
        <f aca="false">SUMIF($B$7:$B$86,"CAA-2",$J$7:$J$86)</f>
        <v>37766.85</v>
      </c>
      <c r="K95" s="56"/>
      <c r="L95" s="56"/>
      <c r="M95" s="56"/>
      <c r="N95" s="56"/>
      <c r="O95" s="56"/>
      <c r="P95" s="56"/>
      <c r="Q95" s="56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</row>
    <row r="96" customFormat="false" ht="14.25" hidden="false" customHeight="true" outlineLevel="0" collapsed="false">
      <c r="A96" s="58" t="s">
        <v>214</v>
      </c>
      <c r="B96" s="53" t="s">
        <v>61</v>
      </c>
      <c r="C96" s="54" t="n">
        <f aca="false">SUMIFS($E$7:$E$86,$B$7:$B$86,"CAA-3",$D$7:$D$86,"&lt;&gt;VAGO")</f>
        <v>9</v>
      </c>
      <c r="D96" s="54" t="n">
        <f aca="false">SUMIFS($E$7:$E$86,$B$7:$B$86,"CAA-3",$D$7:$D$86,"VAGO")</f>
        <v>2</v>
      </c>
      <c r="E96" s="54" t="n">
        <f aca="false">C96+D96</f>
        <v>11</v>
      </c>
      <c r="F96" s="57"/>
      <c r="G96" s="25" t="n">
        <f aca="false">SUMIF($B$7:$B$86,"CAA-3",$G$7:$G$86)</f>
        <v>0</v>
      </c>
      <c r="H96" s="25" t="n">
        <f aca="false">SUMIF($B$7:$B$86,"CAA-3",$H$7:$H$86)</f>
        <v>5510.89</v>
      </c>
      <c r="I96" s="25" t="n">
        <f aca="false">SUMIF($B$7:$B$86,"CAA-3",$I$7:$I$86)</f>
        <v>22044.56</v>
      </c>
      <c r="J96" s="25" t="n">
        <f aca="false">SUMIF($B$7:$B$86,"CAA-3",$J$7:$J$86)</f>
        <v>27555.45</v>
      </c>
      <c r="K96" s="56"/>
      <c r="L96" s="56"/>
      <c r="M96" s="56"/>
      <c r="N96" s="56"/>
      <c r="O96" s="56"/>
      <c r="P96" s="56"/>
      <c r="Q96" s="56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</row>
    <row r="97" customFormat="false" ht="14.25" hidden="false" customHeight="true" outlineLevel="0" collapsed="false">
      <c r="A97" s="58" t="s">
        <v>215</v>
      </c>
      <c r="B97" s="53" t="s">
        <v>216</v>
      </c>
      <c r="C97" s="54" t="n">
        <f aca="false">SUMIFS($E$7:$E$86,$B$7:$B$86,"CAA-4",$D$7:$D$86,"&lt;&gt;VAGO")</f>
        <v>0</v>
      </c>
      <c r="D97" s="54" t="n">
        <f aca="false">SUMIFS($E$7:$E$86,$B$7:$B$86,"CAA-4",$D$7:$D$86,"VAGO")</f>
        <v>0</v>
      </c>
      <c r="E97" s="54" t="n">
        <f aca="false">C97+D97</f>
        <v>0</v>
      </c>
      <c r="F97" s="57"/>
      <c r="G97" s="25" t="n">
        <f aca="false">SUMIF($B$7:$B$86,"CAA-4",$G$7:$G$86)</f>
        <v>0</v>
      </c>
      <c r="H97" s="25" t="n">
        <f aca="false">SUMIF($B$7:$B$86,"CAA-4",$H$7:$H$86)</f>
        <v>0</v>
      </c>
      <c r="I97" s="25" t="n">
        <f aca="false">SUMIF($B$7:$B$86,"CAA-4",$I$7:$I$86)</f>
        <v>0</v>
      </c>
      <c r="J97" s="25" t="n">
        <f aca="false">SUMIF($B$7:$B$86,"CAA-4",$J$7:$J$86)</f>
        <v>0</v>
      </c>
      <c r="K97" s="56"/>
      <c r="L97" s="56"/>
      <c r="M97" s="56"/>
      <c r="N97" s="56"/>
      <c r="O97" s="56"/>
      <c r="P97" s="56"/>
      <c r="Q97" s="56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</row>
    <row r="98" customFormat="false" ht="14.25" hidden="false" customHeight="true" outlineLevel="0" collapsed="false">
      <c r="A98" s="58" t="s">
        <v>217</v>
      </c>
      <c r="B98" s="53" t="s">
        <v>65</v>
      </c>
      <c r="C98" s="54" t="n">
        <f aca="false">SUMIFS($E$7:$E$86,$B$7:$B$86,"CAA-5",$D$7:$D$86,"&lt;&gt;VAGO")</f>
        <v>6</v>
      </c>
      <c r="D98" s="54" t="n">
        <f aca="false">SUMIFS($E$7:$E$86,$B$7:$B$86,"CAA-5",$D$7:$D$86,"VAGO")</f>
        <v>5</v>
      </c>
      <c r="E98" s="54" t="n">
        <f aca="false">C98+D98</f>
        <v>11</v>
      </c>
      <c r="F98" s="57"/>
      <c r="G98" s="25" t="n">
        <f aca="false">SUMIF($B$7:$B$86,"CAA-5",$G$7:$G$86)</f>
        <v>0</v>
      </c>
      <c r="H98" s="25" t="n">
        <f aca="false">SUMIF($B$7:$B$86,"CAA-5",$H$7:$H$86)</f>
        <v>2967.36</v>
      </c>
      <c r="I98" s="25" t="n">
        <f aca="false">SUMIF($B$7:$B$86,"CAA-5",$I$7:$I$86)</f>
        <v>11869.66</v>
      </c>
      <c r="J98" s="25" t="n">
        <f aca="false">SUMIF($B$7:$B$86,"CAA-5",$J$7:$J$86)</f>
        <v>14837.02</v>
      </c>
      <c r="K98" s="56"/>
      <c r="L98" s="56"/>
      <c r="M98" s="56"/>
      <c r="N98" s="56"/>
      <c r="O98" s="56"/>
      <c r="P98" s="56"/>
      <c r="Q98" s="56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</row>
    <row r="99" customFormat="false" ht="14.25" hidden="false" customHeight="true" outlineLevel="0" collapsed="false">
      <c r="A99" s="60" t="s">
        <v>218</v>
      </c>
      <c r="B99" s="61"/>
      <c r="C99" s="50" t="n">
        <f aca="false">SUM(C88:C98)</f>
        <v>70</v>
      </c>
      <c r="D99" s="50" t="n">
        <f aca="false">SUM(D88:D98)</f>
        <v>10</v>
      </c>
      <c r="E99" s="50" t="n">
        <f aca="false">SUM(E88:E98)</f>
        <v>80</v>
      </c>
      <c r="F99" s="61"/>
      <c r="G99" s="62" t="n">
        <f aca="false">SUM(G88:G98)</f>
        <v>0</v>
      </c>
      <c r="H99" s="62" t="n">
        <f aca="false">SUM(H88:H98)</f>
        <v>64525.93</v>
      </c>
      <c r="I99" s="62" t="n">
        <f aca="false">SUM(I88:I98)</f>
        <v>295758.28</v>
      </c>
      <c r="J99" s="62" t="n">
        <f aca="false">SUM(J88:J98)</f>
        <v>360284.21</v>
      </c>
      <c r="K99" s="56"/>
      <c r="L99" s="56"/>
      <c r="M99" s="56"/>
      <c r="N99" s="56"/>
      <c r="O99" s="56"/>
      <c r="P99" s="56"/>
      <c r="Q99" s="56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</row>
    <row r="100" customFormat="false" ht="45.75" hidden="false" customHeight="true" outlineLevel="0" collapsed="false">
      <c r="A100" s="56"/>
      <c r="B100" s="56"/>
      <c r="C100" s="56"/>
      <c r="D100" s="56"/>
      <c r="E100" s="56"/>
      <c r="F100" s="56"/>
      <c r="G100" s="56"/>
      <c r="H100" s="26"/>
      <c r="I100" s="26"/>
      <c r="J100" s="63"/>
      <c r="K100" s="56"/>
      <c r="L100" s="56"/>
      <c r="M100" s="56"/>
      <c r="N100" s="56"/>
      <c r="O100" s="56"/>
      <c r="P100" s="56"/>
      <c r="Q100" s="56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</row>
    <row r="101" customFormat="false" ht="15" hidden="false" customHeight="true" outlineLevel="0" collapsed="false">
      <c r="A101" s="11" t="s">
        <v>219</v>
      </c>
      <c r="B101" s="11"/>
      <c r="C101" s="11"/>
      <c r="D101" s="11"/>
      <c r="E101" s="11"/>
      <c r="F101" s="11"/>
      <c r="G101" s="11"/>
      <c r="H101" s="11"/>
      <c r="I101" s="11"/>
      <c r="J101" s="56"/>
      <c r="K101" s="12"/>
      <c r="L101" s="56"/>
      <c r="M101" s="56"/>
      <c r="N101" s="56"/>
      <c r="O101" s="56"/>
      <c r="P101" s="56"/>
      <c r="Q101" s="56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</row>
    <row r="102" customFormat="false" ht="14.25" hidden="false" customHeight="true" outlineLevel="0" collapsed="false">
      <c r="A102" s="11" t="s">
        <v>220</v>
      </c>
      <c r="B102" s="11" t="s">
        <v>221</v>
      </c>
      <c r="C102" s="11" t="s">
        <v>222</v>
      </c>
      <c r="D102" s="11" t="s">
        <v>223</v>
      </c>
      <c r="E102" s="11" t="s">
        <v>224</v>
      </c>
      <c r="F102" s="11" t="s">
        <v>225</v>
      </c>
      <c r="G102" s="11" t="s">
        <v>226</v>
      </c>
      <c r="H102" s="11" t="s">
        <v>227</v>
      </c>
      <c r="I102" s="11" t="s">
        <v>228</v>
      </c>
      <c r="J102" s="64"/>
      <c r="K102" s="12"/>
      <c r="L102" s="64"/>
      <c r="M102" s="64"/>
      <c r="N102" s="64"/>
      <c r="O102" s="64"/>
      <c r="P102" s="64"/>
      <c r="Q102" s="64"/>
      <c r="R102" s="19"/>
      <c r="S102" s="19"/>
      <c r="T102" s="19"/>
      <c r="U102" s="19"/>
      <c r="V102" s="19"/>
      <c r="W102" s="19"/>
      <c r="X102" s="19"/>
      <c r="Y102" s="19"/>
      <c r="Z102" s="19"/>
      <c r="AA102" s="19"/>
      <c r="AB102" s="19"/>
      <c r="AC102" s="19"/>
      <c r="AD102" s="19"/>
    </row>
    <row r="103" customFormat="false" ht="14.25" hidden="false" customHeight="true" outlineLevel="0" collapsed="false">
      <c r="A103" s="65"/>
      <c r="B103" s="37"/>
      <c r="C103" s="21"/>
      <c r="D103" s="21"/>
      <c r="E103" s="53" t="n">
        <v>0</v>
      </c>
      <c r="F103" s="66"/>
      <c r="G103" s="24" t="n">
        <v>0</v>
      </c>
      <c r="H103" s="24" t="n">
        <v>0</v>
      </c>
      <c r="I103" s="25" t="n">
        <f aca="false">SUM(G103:H103)</f>
        <v>0</v>
      </c>
      <c r="J103" s="56"/>
      <c r="K103" s="26"/>
      <c r="L103" s="26"/>
      <c r="M103" s="26"/>
      <c r="N103" s="26"/>
      <c r="O103" s="26"/>
      <c r="P103" s="26"/>
      <c r="Q103" s="26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</row>
    <row r="104" customFormat="false" ht="14.25" hidden="false" customHeight="true" outlineLevel="0" collapsed="false">
      <c r="A104" s="65"/>
      <c r="B104" s="37"/>
      <c r="C104" s="21"/>
      <c r="D104" s="21"/>
      <c r="E104" s="53" t="n">
        <v>0</v>
      </c>
      <c r="F104" s="66"/>
      <c r="G104" s="24" t="n">
        <v>0</v>
      </c>
      <c r="H104" s="24" t="n">
        <v>0</v>
      </c>
      <c r="I104" s="25" t="n">
        <f aca="false">SUM(G104:H104)</f>
        <v>0</v>
      </c>
      <c r="J104" s="56"/>
      <c r="K104" s="26"/>
      <c r="L104" s="26"/>
      <c r="M104" s="26"/>
      <c r="N104" s="26"/>
      <c r="O104" s="26"/>
      <c r="P104" s="26"/>
      <c r="Q104" s="26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</row>
    <row r="105" customFormat="false" ht="14.25" hidden="false" customHeight="true" outlineLevel="0" collapsed="false">
      <c r="A105" s="65"/>
      <c r="B105" s="37"/>
      <c r="C105" s="21"/>
      <c r="D105" s="21"/>
      <c r="E105" s="53" t="n">
        <v>0</v>
      </c>
      <c r="F105" s="65"/>
      <c r="G105" s="24" t="n">
        <v>0</v>
      </c>
      <c r="H105" s="24" t="n">
        <v>0</v>
      </c>
      <c r="I105" s="25" t="n">
        <f aca="false">SUM(G105:H105)</f>
        <v>0</v>
      </c>
      <c r="J105" s="56"/>
      <c r="K105" s="26"/>
      <c r="L105" s="26"/>
      <c r="M105" s="26"/>
      <c r="N105" s="26"/>
      <c r="O105" s="26"/>
      <c r="P105" s="26"/>
      <c r="Q105" s="26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</row>
    <row r="106" customFormat="false" ht="14.25" hidden="false" customHeight="true" outlineLevel="0" collapsed="false">
      <c r="A106" s="65"/>
      <c r="B106" s="37"/>
      <c r="C106" s="21"/>
      <c r="D106" s="21"/>
      <c r="E106" s="53" t="n">
        <v>0</v>
      </c>
      <c r="F106" s="65"/>
      <c r="G106" s="24" t="n">
        <v>0</v>
      </c>
      <c r="H106" s="24" t="n">
        <v>0</v>
      </c>
      <c r="I106" s="25" t="n">
        <f aca="false">SUM(G106:H106)</f>
        <v>0</v>
      </c>
      <c r="J106" s="56"/>
      <c r="K106" s="26"/>
      <c r="L106" s="26"/>
      <c r="M106" s="26"/>
      <c r="N106" s="26"/>
      <c r="O106" s="26"/>
      <c r="P106" s="26"/>
      <c r="Q106" s="26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</row>
    <row r="107" customFormat="false" ht="14.25" hidden="false" customHeight="true" outlineLevel="0" collapsed="false">
      <c r="A107" s="65"/>
      <c r="B107" s="37"/>
      <c r="C107" s="21"/>
      <c r="D107" s="21"/>
      <c r="E107" s="53" t="n">
        <v>0</v>
      </c>
      <c r="F107" s="65"/>
      <c r="G107" s="24" t="n">
        <v>0</v>
      </c>
      <c r="H107" s="24" t="n">
        <v>0</v>
      </c>
      <c r="I107" s="25" t="n">
        <f aca="false">SUM(G107:H107)</f>
        <v>0</v>
      </c>
      <c r="J107" s="56"/>
      <c r="K107" s="26"/>
      <c r="L107" s="26"/>
      <c r="M107" s="26"/>
      <c r="N107" s="26"/>
      <c r="O107" s="26"/>
      <c r="P107" s="26"/>
      <c r="Q107" s="26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</row>
    <row r="108" customFormat="false" ht="14.25" hidden="false" customHeight="true" outlineLevel="0" collapsed="false">
      <c r="A108" s="65"/>
      <c r="B108" s="37"/>
      <c r="C108" s="21"/>
      <c r="D108" s="21"/>
      <c r="E108" s="53" t="n">
        <v>0</v>
      </c>
      <c r="F108" s="65"/>
      <c r="G108" s="24" t="n">
        <v>0</v>
      </c>
      <c r="H108" s="24" t="n">
        <v>0</v>
      </c>
      <c r="I108" s="25" t="n">
        <f aca="false">SUM(G108:H108)</f>
        <v>0</v>
      </c>
      <c r="J108" s="56"/>
      <c r="K108" s="26"/>
      <c r="L108" s="26"/>
      <c r="M108" s="26"/>
      <c r="N108" s="26"/>
      <c r="O108" s="26"/>
      <c r="P108" s="26"/>
      <c r="Q108" s="26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</row>
    <row r="109" customFormat="false" ht="14.25" hidden="false" customHeight="true" outlineLevel="0" collapsed="false">
      <c r="A109" s="65"/>
      <c r="B109" s="37"/>
      <c r="C109" s="21"/>
      <c r="D109" s="21"/>
      <c r="E109" s="53" t="n">
        <v>0</v>
      </c>
      <c r="F109" s="65"/>
      <c r="G109" s="24" t="n">
        <v>0</v>
      </c>
      <c r="H109" s="24" t="n">
        <v>0</v>
      </c>
      <c r="I109" s="25" t="n">
        <f aca="false">SUM(G109:H109)</f>
        <v>0</v>
      </c>
      <c r="J109" s="56"/>
      <c r="K109" s="26"/>
      <c r="L109" s="26"/>
      <c r="M109" s="26"/>
      <c r="N109" s="26"/>
      <c r="O109" s="26"/>
      <c r="P109" s="26"/>
      <c r="Q109" s="26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</row>
    <row r="110" customFormat="false" ht="14.25" hidden="false" customHeight="true" outlineLevel="0" collapsed="false">
      <c r="A110" s="65"/>
      <c r="B110" s="37"/>
      <c r="C110" s="21"/>
      <c r="D110" s="21"/>
      <c r="E110" s="53" t="n">
        <v>0</v>
      </c>
      <c r="F110" s="65"/>
      <c r="G110" s="24" t="n">
        <v>0</v>
      </c>
      <c r="H110" s="24" t="n">
        <v>0</v>
      </c>
      <c r="I110" s="25" t="n">
        <f aca="false">SUM(G110:H110)</f>
        <v>0</v>
      </c>
      <c r="J110" s="56"/>
      <c r="K110" s="26"/>
      <c r="L110" s="26"/>
      <c r="M110" s="26"/>
      <c r="N110" s="26"/>
      <c r="O110" s="26"/>
      <c r="P110" s="26"/>
      <c r="Q110" s="26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</row>
    <row r="111" customFormat="false" ht="14.25" hidden="false" customHeight="true" outlineLevel="0" collapsed="false">
      <c r="A111" s="65"/>
      <c r="B111" s="37"/>
      <c r="C111" s="21"/>
      <c r="D111" s="21"/>
      <c r="E111" s="53" t="n">
        <v>0</v>
      </c>
      <c r="F111" s="65"/>
      <c r="G111" s="24" t="n">
        <v>0</v>
      </c>
      <c r="H111" s="24" t="n">
        <v>0</v>
      </c>
      <c r="I111" s="25" t="n">
        <f aca="false">SUM(G111:H111)</f>
        <v>0</v>
      </c>
      <c r="J111" s="56"/>
      <c r="K111" s="26"/>
      <c r="L111" s="26"/>
      <c r="M111" s="26"/>
      <c r="N111" s="26"/>
      <c r="O111" s="26"/>
      <c r="P111" s="26"/>
      <c r="Q111" s="26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</row>
    <row r="112" customFormat="false" ht="14.25" hidden="false" customHeight="true" outlineLevel="0" collapsed="false">
      <c r="A112" s="65"/>
      <c r="B112" s="37"/>
      <c r="C112" s="21"/>
      <c r="D112" s="21"/>
      <c r="E112" s="53" t="n">
        <v>0</v>
      </c>
      <c r="F112" s="65"/>
      <c r="G112" s="24" t="n">
        <v>0</v>
      </c>
      <c r="H112" s="24" t="n">
        <v>0</v>
      </c>
      <c r="I112" s="25" t="n">
        <f aca="false">SUM(G112:H112)</f>
        <v>0</v>
      </c>
      <c r="J112" s="56"/>
      <c r="K112" s="26"/>
      <c r="L112" s="26"/>
      <c r="M112" s="26"/>
      <c r="N112" s="26"/>
      <c r="O112" s="26"/>
      <c r="P112" s="26"/>
      <c r="Q112" s="26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</row>
    <row r="113" customFormat="false" ht="14.25" hidden="false" customHeight="true" outlineLevel="0" collapsed="false">
      <c r="A113" s="60" t="s">
        <v>229</v>
      </c>
      <c r="B113" s="60" t="s">
        <v>230</v>
      </c>
      <c r="C113" s="50" t="s">
        <v>231</v>
      </c>
      <c r="D113" s="50" t="s">
        <v>232</v>
      </c>
      <c r="E113" s="50" t="s">
        <v>233</v>
      </c>
      <c r="F113" s="67"/>
      <c r="G113" s="50" t="s">
        <v>234</v>
      </c>
      <c r="H113" s="50" t="s">
        <v>235</v>
      </c>
      <c r="I113" s="50" t="s">
        <v>236</v>
      </c>
      <c r="J113" s="56"/>
      <c r="K113" s="12"/>
      <c r="L113" s="12"/>
      <c r="M113" s="12"/>
      <c r="N113" s="12"/>
      <c r="O113" s="12"/>
      <c r="P113" s="12"/>
      <c r="Q113" s="12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</row>
    <row r="114" customFormat="false" ht="14.25" hidden="false" customHeight="true" outlineLevel="0" collapsed="false">
      <c r="A114" s="52" t="s">
        <v>237</v>
      </c>
      <c r="B114" s="68" t="s">
        <v>238</v>
      </c>
      <c r="C114" s="54" t="n">
        <f aca="false">SUMIFS($E$103:$E$112,$B$103:$B$112,"FDA",$D$103:$D$112,"&lt;&gt;VAGO")</f>
        <v>0</v>
      </c>
      <c r="D114" s="54" t="n">
        <f aca="false">SUMIFS($E$103:$E$112,$B$103:$B$112,"FDA",$D$103:$D$112,"VAGO")</f>
        <v>0</v>
      </c>
      <c r="E114" s="54" t="n">
        <f aca="false">C114+D114</f>
        <v>0</v>
      </c>
      <c r="F114" s="55"/>
      <c r="G114" s="25" t="n">
        <f aca="false">SUMIF($B$103:$B$112,"FDA",$G$103:$G$112)</f>
        <v>0</v>
      </c>
      <c r="H114" s="25" t="n">
        <f aca="false">SUMIF($B$103:$B$112,"FDA",$H$103:$H$112)</f>
        <v>0</v>
      </c>
      <c r="I114" s="25" t="n">
        <f aca="false">SUMIF($B$103:$B$112,"FDA",$I$103:$I$112)</f>
        <v>0</v>
      </c>
      <c r="J114" s="26"/>
      <c r="K114" s="12"/>
      <c r="L114" s="26"/>
      <c r="M114" s="26"/>
      <c r="N114" s="26"/>
      <c r="O114" s="26"/>
      <c r="P114" s="26"/>
      <c r="Q114" s="26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</row>
    <row r="115" customFormat="false" ht="14.25" hidden="false" customHeight="true" outlineLevel="0" collapsed="false">
      <c r="A115" s="52" t="s">
        <v>239</v>
      </c>
      <c r="B115" s="68" t="s">
        <v>240</v>
      </c>
      <c r="C115" s="54" t="n">
        <f aca="false">SUMIFS($E$103:$E$112,$B$103:$B$112,"FDA-1",$D$103:$D$112,"&lt;&gt;VAGO")</f>
        <v>0</v>
      </c>
      <c r="D115" s="54" t="n">
        <f aca="false">SUMIFS($E$103:$E$112,$B$103:$B$112,"FDA-1",$D$103:$D$112,"VAGO")</f>
        <v>0</v>
      </c>
      <c r="E115" s="54" t="n">
        <f aca="false">C115+D115</f>
        <v>0</v>
      </c>
      <c r="F115" s="55"/>
      <c r="G115" s="25" t="n">
        <f aca="false">SUMIF($B$103:$B$112,"FDA-1",$G$103:$G$112)</f>
        <v>0</v>
      </c>
      <c r="H115" s="25" t="n">
        <f aca="false">SUMIF($B$103:$B$112,"FDA-1",$H$103:$H$112)</f>
        <v>0</v>
      </c>
      <c r="I115" s="25" t="n">
        <f aca="false">SUMIF($B$103:$B$112,"FDA-1",$I$103:$I$112)</f>
        <v>0</v>
      </c>
      <c r="J115" s="26"/>
      <c r="K115" s="12"/>
      <c r="L115" s="26"/>
      <c r="M115" s="26"/>
      <c r="N115" s="26"/>
      <c r="O115" s="26"/>
      <c r="P115" s="26"/>
      <c r="Q115" s="26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</row>
    <row r="116" customFormat="false" ht="14.25" hidden="false" customHeight="true" outlineLevel="0" collapsed="false">
      <c r="A116" s="52" t="s">
        <v>241</v>
      </c>
      <c r="B116" s="68" t="s">
        <v>242</v>
      </c>
      <c r="C116" s="54" t="n">
        <f aca="false">SUMIFS($E$103:$E$112,$B$103:$B$112,"FDA-2",$D$103:$D$112,"&lt;&gt;VAGO")</f>
        <v>0</v>
      </c>
      <c r="D116" s="54" t="n">
        <f aca="false">SUMIFS($E$103:$E$112,$B$103:$B$112,"FDA-2",$D$103:$D$112,"VAGO")</f>
        <v>0</v>
      </c>
      <c r="E116" s="54" t="n">
        <f aca="false">C116+D116</f>
        <v>0</v>
      </c>
      <c r="F116" s="57"/>
      <c r="G116" s="25" t="n">
        <f aca="false">SUMIF($B$103:$B$112,"FDA-2",$G$103:$G$112)</f>
        <v>0</v>
      </c>
      <c r="H116" s="25" t="n">
        <f aca="false">SUMIF($B$103:$B$112,"FDA-2",$H$103:$H$112)</f>
        <v>0</v>
      </c>
      <c r="I116" s="25" t="n">
        <f aca="false">SUMIF($B$103:$B$112,"FDA-2",$I$103:$I$112)</f>
        <v>0</v>
      </c>
      <c r="J116" s="26"/>
      <c r="K116" s="12"/>
      <c r="L116" s="26"/>
      <c r="M116" s="26"/>
      <c r="N116" s="26"/>
      <c r="O116" s="26"/>
      <c r="P116" s="26"/>
      <c r="Q116" s="26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</row>
    <row r="117" customFormat="false" ht="14.25" hidden="false" customHeight="true" outlineLevel="0" collapsed="false">
      <c r="A117" s="52" t="s">
        <v>243</v>
      </c>
      <c r="B117" s="68" t="s">
        <v>244</v>
      </c>
      <c r="C117" s="54" t="n">
        <f aca="false">SUMIFS($E$103:$E$112,$B$103:$B$112,"FDA-3",$D$103:$D$112,"&lt;&gt;VAGO")</f>
        <v>0</v>
      </c>
      <c r="D117" s="54" t="n">
        <f aca="false">SUMIFS($E$103:$E$112,$B$103:$B$112,"FDA-3",$D$103:$D$112,"VAGO")</f>
        <v>0</v>
      </c>
      <c r="E117" s="54" t="n">
        <f aca="false">C117+D117</f>
        <v>0</v>
      </c>
      <c r="F117" s="59"/>
      <c r="G117" s="25" t="n">
        <f aca="false">SUMIF($B$103:$B$112,"FDA-3",$G$103:$G$112)</f>
        <v>0</v>
      </c>
      <c r="H117" s="25" t="n">
        <f aca="false">SUMIF($B$103:$B$112,"FDA-3",$H$103:$H$112)</f>
        <v>0</v>
      </c>
      <c r="I117" s="25" t="n">
        <f aca="false">SUMIF($B$103:$B$112,"FDA-3",$I$103:$I$112)</f>
        <v>0</v>
      </c>
      <c r="J117" s="26"/>
      <c r="K117" s="12"/>
      <c r="L117" s="26"/>
      <c r="M117" s="26"/>
      <c r="N117" s="26"/>
      <c r="O117" s="26"/>
      <c r="P117" s="26"/>
      <c r="Q117" s="26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</row>
    <row r="118" customFormat="false" ht="14.25" hidden="false" customHeight="true" outlineLevel="0" collapsed="false">
      <c r="A118" s="52" t="s">
        <v>245</v>
      </c>
      <c r="B118" s="68" t="s">
        <v>246</v>
      </c>
      <c r="C118" s="54" t="n">
        <f aca="false">SUMIFS($E$103:$E$112,$B$103:$B$112,"FDA-4",$D$103:$D$112,"&lt;&gt;VAGO")</f>
        <v>0</v>
      </c>
      <c r="D118" s="54" t="n">
        <f aca="false">SUMIFS($E$103:$E$112,$B$103:$B$112,"FDA-4",$D$103:$D$112,"VAGO")</f>
        <v>0</v>
      </c>
      <c r="E118" s="54" t="n">
        <f aca="false">C118+D118</f>
        <v>0</v>
      </c>
      <c r="F118" s="57"/>
      <c r="G118" s="25" t="n">
        <f aca="false">SUMIF($B$103:$B$112,"FDA-4",$G$103:$G$112)</f>
        <v>0</v>
      </c>
      <c r="H118" s="25" t="n">
        <f aca="false">SUMIF($B$103:$B$112,"FDA-4",$H$103:$H$112)</f>
        <v>0</v>
      </c>
      <c r="I118" s="25" t="n">
        <f aca="false">SUMIF($B$103:$B$112,"FDA-4",$I$103:$I$112)</f>
        <v>0</v>
      </c>
      <c r="J118" s="26"/>
      <c r="K118" s="12"/>
      <c r="L118" s="26"/>
      <c r="M118" s="26"/>
      <c r="N118" s="26"/>
      <c r="O118" s="26"/>
      <c r="P118" s="26"/>
      <c r="Q118" s="26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</row>
    <row r="119" customFormat="false" ht="14.25" hidden="false" customHeight="true" outlineLevel="0" collapsed="false">
      <c r="A119" s="60" t="s">
        <v>247</v>
      </c>
      <c r="B119" s="67"/>
      <c r="C119" s="50" t="n">
        <f aca="false">SUM(C115:C118)</f>
        <v>0</v>
      </c>
      <c r="D119" s="50" t="n">
        <f aca="false">SUM(D115:D118)</f>
        <v>0</v>
      </c>
      <c r="E119" s="50" t="n">
        <f aca="false">SUM(E115:E118)</f>
        <v>0</v>
      </c>
      <c r="F119" s="67"/>
      <c r="G119" s="69" t="n">
        <f aca="false">SUM(G114:G118)</f>
        <v>0</v>
      </c>
      <c r="H119" s="69" t="n">
        <f aca="false">SUM(H114:H118)</f>
        <v>0</v>
      </c>
      <c r="I119" s="69" t="n">
        <f aca="false">SUM(I114:I118)</f>
        <v>0</v>
      </c>
      <c r="J119" s="26"/>
      <c r="K119" s="12"/>
      <c r="L119" s="26"/>
      <c r="M119" s="26"/>
      <c r="N119" s="26"/>
      <c r="O119" s="26"/>
      <c r="P119" s="26"/>
      <c r="Q119" s="26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</row>
    <row r="120" customFormat="false" ht="45" hidden="false" customHeight="true" outlineLevel="0" collapsed="false">
      <c r="A120" s="63"/>
      <c r="B120" s="63"/>
      <c r="C120" s="63"/>
      <c r="D120" s="63"/>
      <c r="E120" s="63"/>
      <c r="F120" s="63"/>
      <c r="G120" s="63"/>
      <c r="H120" s="63"/>
      <c r="I120" s="12"/>
      <c r="J120" s="26"/>
      <c r="K120" s="12"/>
      <c r="L120" s="26"/>
      <c r="M120" s="26"/>
      <c r="N120" s="26"/>
      <c r="O120" s="26"/>
      <c r="P120" s="26"/>
      <c r="Q120" s="26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</row>
    <row r="121" customFormat="false" ht="15" hidden="false" customHeight="true" outlineLevel="0" collapsed="false">
      <c r="A121" s="11" t="s">
        <v>248</v>
      </c>
      <c r="B121" s="11"/>
      <c r="C121" s="11"/>
      <c r="D121" s="11"/>
      <c r="E121" s="11"/>
      <c r="F121" s="11"/>
      <c r="G121" s="11"/>
      <c r="H121" s="11"/>
      <c r="I121" s="11"/>
      <c r="J121" s="26"/>
      <c r="K121" s="12"/>
      <c r="L121" s="26"/>
      <c r="M121" s="26"/>
      <c r="N121" s="26"/>
      <c r="O121" s="26"/>
      <c r="P121" s="26"/>
      <c r="Q121" s="26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</row>
    <row r="122" customFormat="false" ht="14.25" hidden="false" customHeight="true" outlineLevel="0" collapsed="false">
      <c r="A122" s="70" t="s">
        <v>249</v>
      </c>
      <c r="B122" s="11" t="s">
        <v>250</v>
      </c>
      <c r="C122" s="11" t="s">
        <v>251</v>
      </c>
      <c r="D122" s="11" t="s">
        <v>252</v>
      </c>
      <c r="E122" s="11" t="s">
        <v>253</v>
      </c>
      <c r="F122" s="11" t="s">
        <v>254</v>
      </c>
      <c r="G122" s="11" t="s">
        <v>255</v>
      </c>
      <c r="H122" s="11" t="s">
        <v>256</v>
      </c>
      <c r="I122" s="11" t="s">
        <v>257</v>
      </c>
      <c r="J122" s="12"/>
      <c r="K122" s="12"/>
      <c r="L122" s="12"/>
      <c r="M122" s="12"/>
      <c r="N122" s="12"/>
      <c r="O122" s="12"/>
      <c r="P122" s="12"/>
      <c r="Q122" s="12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D122" s="19"/>
    </row>
    <row r="123" customFormat="false" ht="14.25" hidden="false" customHeight="true" outlineLevel="0" collapsed="false">
      <c r="A123" s="71"/>
      <c r="B123" s="72"/>
      <c r="C123" s="72"/>
      <c r="D123" s="21"/>
      <c r="E123" s="53" t="n">
        <v>0</v>
      </c>
      <c r="F123" s="71"/>
      <c r="G123" s="24" t="n">
        <v>0</v>
      </c>
      <c r="H123" s="24" t="n">
        <v>0</v>
      </c>
      <c r="I123" s="25" t="n">
        <f aca="false">SUM(G123:H123)</f>
        <v>0</v>
      </c>
      <c r="J123" s="26"/>
      <c r="K123" s="26"/>
      <c r="L123" s="26"/>
      <c r="M123" s="26"/>
      <c r="N123" s="26"/>
      <c r="O123" s="26"/>
      <c r="P123" s="26"/>
      <c r="Q123" s="26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</row>
    <row r="124" customFormat="false" ht="14.25" hidden="false" customHeight="true" outlineLevel="0" collapsed="false">
      <c r="A124" s="65"/>
      <c r="B124" s="72"/>
      <c r="C124" s="21"/>
      <c r="D124" s="21"/>
      <c r="E124" s="53" t="n">
        <v>0</v>
      </c>
      <c r="F124" s="65"/>
      <c r="G124" s="24" t="n">
        <v>0</v>
      </c>
      <c r="H124" s="24" t="n">
        <v>0</v>
      </c>
      <c r="I124" s="25" t="n">
        <f aca="false">SUM(G124:H124)</f>
        <v>0</v>
      </c>
      <c r="J124" s="26"/>
      <c r="K124" s="26"/>
      <c r="L124" s="26"/>
      <c r="M124" s="26"/>
      <c r="N124" s="26"/>
      <c r="O124" s="26"/>
      <c r="P124" s="26"/>
      <c r="Q124" s="26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</row>
    <row r="125" customFormat="false" ht="14.25" hidden="false" customHeight="true" outlineLevel="0" collapsed="false">
      <c r="A125" s="65"/>
      <c r="B125" s="72"/>
      <c r="C125" s="21"/>
      <c r="D125" s="21"/>
      <c r="E125" s="53" t="n">
        <v>0</v>
      </c>
      <c r="F125" s="66"/>
      <c r="G125" s="24" t="n">
        <v>0</v>
      </c>
      <c r="H125" s="24" t="n">
        <v>0</v>
      </c>
      <c r="I125" s="25" t="n">
        <f aca="false">SUM(G125:H125)</f>
        <v>0</v>
      </c>
      <c r="J125" s="26"/>
      <c r="K125" s="26"/>
      <c r="L125" s="26"/>
      <c r="M125" s="26"/>
      <c r="N125" s="26"/>
      <c r="O125" s="26"/>
      <c r="P125" s="26"/>
      <c r="Q125" s="26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</row>
    <row r="126" customFormat="false" ht="14.25" hidden="false" customHeight="true" outlineLevel="0" collapsed="false">
      <c r="A126" s="71"/>
      <c r="B126" s="72"/>
      <c r="C126" s="21"/>
      <c r="D126" s="21"/>
      <c r="E126" s="53" t="n">
        <v>0</v>
      </c>
      <c r="F126" s="65"/>
      <c r="G126" s="24" t="n">
        <v>0</v>
      </c>
      <c r="H126" s="24" t="n">
        <v>0</v>
      </c>
      <c r="I126" s="25" t="n">
        <f aca="false">SUM(G126:H126)</f>
        <v>0</v>
      </c>
      <c r="J126" s="26"/>
      <c r="K126" s="26"/>
      <c r="L126" s="26"/>
      <c r="M126" s="26"/>
      <c r="N126" s="26"/>
      <c r="O126" s="26"/>
      <c r="P126" s="26"/>
      <c r="Q126" s="26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</row>
    <row r="127" customFormat="false" ht="14.25" hidden="false" customHeight="true" outlineLevel="0" collapsed="false">
      <c r="A127" s="71"/>
      <c r="B127" s="72"/>
      <c r="C127" s="72"/>
      <c r="D127" s="21"/>
      <c r="E127" s="53" t="n">
        <v>0</v>
      </c>
      <c r="F127" s="71"/>
      <c r="G127" s="24" t="n">
        <v>0</v>
      </c>
      <c r="H127" s="24" t="n">
        <v>0</v>
      </c>
      <c r="I127" s="25" t="n">
        <f aca="false">SUM(G127:H127)</f>
        <v>0</v>
      </c>
      <c r="J127" s="26"/>
      <c r="K127" s="26"/>
      <c r="L127" s="26"/>
      <c r="M127" s="26"/>
      <c r="N127" s="26"/>
      <c r="O127" s="26"/>
      <c r="P127" s="26"/>
      <c r="Q127" s="26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</row>
    <row r="128" customFormat="false" ht="14.25" hidden="false" customHeight="true" outlineLevel="0" collapsed="false">
      <c r="A128" s="71"/>
      <c r="B128" s="72"/>
      <c r="C128" s="72"/>
      <c r="D128" s="21"/>
      <c r="E128" s="53" t="n">
        <v>0</v>
      </c>
      <c r="F128" s="71"/>
      <c r="G128" s="24" t="n">
        <v>0</v>
      </c>
      <c r="H128" s="24" t="n">
        <v>0</v>
      </c>
      <c r="I128" s="25" t="n">
        <f aca="false">SUM(G128:H128)</f>
        <v>0</v>
      </c>
      <c r="J128" s="26"/>
      <c r="K128" s="26"/>
      <c r="L128" s="26"/>
      <c r="M128" s="26"/>
      <c r="N128" s="26"/>
      <c r="O128" s="26"/>
      <c r="P128" s="26"/>
      <c r="Q128" s="26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</row>
    <row r="129" customFormat="false" ht="14.25" hidden="false" customHeight="true" outlineLevel="0" collapsed="false">
      <c r="A129" s="71"/>
      <c r="B129" s="72"/>
      <c r="C129" s="72"/>
      <c r="D129" s="21"/>
      <c r="E129" s="53" t="n">
        <v>0</v>
      </c>
      <c r="F129" s="71"/>
      <c r="G129" s="24" t="n">
        <v>0</v>
      </c>
      <c r="H129" s="24" t="n">
        <v>0</v>
      </c>
      <c r="I129" s="25" t="n">
        <f aca="false">SUM(G129:H129)</f>
        <v>0</v>
      </c>
      <c r="J129" s="26"/>
      <c r="K129" s="26"/>
      <c r="L129" s="26"/>
      <c r="M129" s="26"/>
      <c r="N129" s="26"/>
      <c r="O129" s="26"/>
      <c r="P129" s="26"/>
      <c r="Q129" s="26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</row>
    <row r="130" customFormat="false" ht="14.25" hidden="false" customHeight="true" outlineLevel="0" collapsed="false">
      <c r="A130" s="71"/>
      <c r="B130" s="72"/>
      <c r="C130" s="72"/>
      <c r="D130" s="21"/>
      <c r="E130" s="53" t="n">
        <v>0</v>
      </c>
      <c r="F130" s="71"/>
      <c r="G130" s="24" t="n">
        <v>0</v>
      </c>
      <c r="H130" s="24" t="n">
        <v>0</v>
      </c>
      <c r="I130" s="25" t="n">
        <f aca="false">SUM(G130:H130)</f>
        <v>0</v>
      </c>
      <c r="J130" s="26"/>
      <c r="K130" s="26"/>
      <c r="L130" s="26"/>
      <c r="M130" s="26"/>
      <c r="N130" s="26"/>
      <c r="O130" s="26"/>
      <c r="P130" s="26"/>
      <c r="Q130" s="26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</row>
    <row r="131" customFormat="false" ht="14.25" hidden="false" customHeight="true" outlineLevel="0" collapsed="false">
      <c r="A131" s="71"/>
      <c r="B131" s="72"/>
      <c r="C131" s="72"/>
      <c r="D131" s="21"/>
      <c r="E131" s="53" t="n">
        <v>0</v>
      </c>
      <c r="F131" s="71"/>
      <c r="G131" s="24" t="n">
        <v>0</v>
      </c>
      <c r="H131" s="24" t="n">
        <v>0</v>
      </c>
      <c r="I131" s="25" t="n">
        <f aca="false">SUM(G131:H131)</f>
        <v>0</v>
      </c>
      <c r="J131" s="26"/>
      <c r="K131" s="26"/>
      <c r="L131" s="26"/>
      <c r="M131" s="26"/>
      <c r="N131" s="26"/>
      <c r="O131" s="26"/>
      <c r="P131" s="26"/>
      <c r="Q131" s="26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</row>
    <row r="132" customFormat="false" ht="14.25" hidden="false" customHeight="true" outlineLevel="0" collapsed="false">
      <c r="A132" s="71"/>
      <c r="B132" s="72"/>
      <c r="C132" s="72"/>
      <c r="D132" s="21"/>
      <c r="E132" s="53" t="n">
        <v>0</v>
      </c>
      <c r="F132" s="71"/>
      <c r="G132" s="24" t="n">
        <v>0</v>
      </c>
      <c r="H132" s="24" t="n">
        <v>0</v>
      </c>
      <c r="I132" s="25" t="n">
        <f aca="false">SUM(G132:H132)</f>
        <v>0</v>
      </c>
      <c r="J132" s="26"/>
      <c r="K132" s="26"/>
      <c r="L132" s="26"/>
      <c r="M132" s="26"/>
      <c r="N132" s="26"/>
      <c r="O132" s="26"/>
      <c r="P132" s="26"/>
      <c r="Q132" s="26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</row>
    <row r="133" customFormat="false" ht="14.25" hidden="false" customHeight="true" outlineLevel="0" collapsed="false">
      <c r="A133" s="60" t="s">
        <v>258</v>
      </c>
      <c r="B133" s="60" t="s">
        <v>259</v>
      </c>
      <c r="C133" s="50" t="s">
        <v>260</v>
      </c>
      <c r="D133" s="50" t="s">
        <v>261</v>
      </c>
      <c r="E133" s="50" t="s">
        <v>262</v>
      </c>
      <c r="F133" s="67"/>
      <c r="G133" s="50" t="s">
        <v>263</v>
      </c>
      <c r="H133" s="50" t="s">
        <v>264</v>
      </c>
      <c r="I133" s="50" t="s">
        <v>265</v>
      </c>
      <c r="J133" s="26"/>
      <c r="K133" s="26"/>
      <c r="L133" s="26"/>
      <c r="M133" s="26"/>
      <c r="N133" s="26"/>
      <c r="O133" s="26"/>
      <c r="P133" s="26"/>
      <c r="Q133" s="26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</row>
    <row r="134" customFormat="false" ht="14.25" hidden="false" customHeight="true" outlineLevel="0" collapsed="false">
      <c r="A134" s="52" t="s">
        <v>266</v>
      </c>
      <c r="B134" s="68" t="s">
        <v>267</v>
      </c>
      <c r="C134" s="54" t="n">
        <f aca="false">SUMIFS($E$123:$E$132,$B$123:$B$132,"FGS-1",$D$123:$D$132,"&lt;&gt;VAGO")</f>
        <v>0</v>
      </c>
      <c r="D134" s="54" t="n">
        <f aca="false">SUMIFS($E$123:$E$132,$B$123:$B$132,"FGS-1",$D$123:$D$132,"VAGO")</f>
        <v>0</v>
      </c>
      <c r="E134" s="54" t="n">
        <f aca="false">C134+D134</f>
        <v>0</v>
      </c>
      <c r="F134" s="55"/>
      <c r="G134" s="25" t="n">
        <f aca="false">SUMIF($B$123:$B$132,"FGS-1",$G$123:$G$132)</f>
        <v>0</v>
      </c>
      <c r="H134" s="25" t="n">
        <f aca="false">SUMIF($B$123:$B$132,"FGS-1",$G$123:$G$132)</f>
        <v>0</v>
      </c>
      <c r="I134" s="25" t="n">
        <f aca="false">SUMIF($B$123:$B$132,"FGS-1",$G$123:$G$132)</f>
        <v>0</v>
      </c>
      <c r="J134" s="26"/>
      <c r="K134" s="26"/>
      <c r="L134" s="26"/>
      <c r="M134" s="26"/>
      <c r="N134" s="26"/>
      <c r="O134" s="26"/>
      <c r="P134" s="26"/>
      <c r="Q134" s="26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  <c r="AD134" s="19"/>
    </row>
    <row r="135" customFormat="false" ht="14.25" hidden="false" customHeight="true" outlineLevel="0" collapsed="false">
      <c r="A135" s="52" t="s">
        <v>268</v>
      </c>
      <c r="B135" s="68" t="s">
        <v>269</v>
      </c>
      <c r="C135" s="54" t="n">
        <f aca="false">SUMIFS($E$123:$E$132,$B$123:$B$132,"FGS-2",$D$123:$D$132,"&lt;&gt;VAGO")</f>
        <v>0</v>
      </c>
      <c r="D135" s="54" t="n">
        <f aca="false">SUMIFS($E$123:$E$132,$B$123:$B$132,"FGS-2",$D$123:$D$132,"VAGO")</f>
        <v>0</v>
      </c>
      <c r="E135" s="54" t="n">
        <f aca="false">C135+D135</f>
        <v>0</v>
      </c>
      <c r="F135" s="57"/>
      <c r="G135" s="25" t="n">
        <f aca="false">SUMIF($B$123:$B$132,"FGS-2",$G$123:$G$132)</f>
        <v>0</v>
      </c>
      <c r="H135" s="25" t="n">
        <f aca="false">SUMIF($B$123:$B$132,"FGS-2",$G$123:$G$132)</f>
        <v>0</v>
      </c>
      <c r="I135" s="25" t="n">
        <f aca="false">SUMIF($B$123:$B$132,"FGS-2",$G$123:$G$132)</f>
        <v>0</v>
      </c>
      <c r="J135" s="26"/>
      <c r="K135" s="26"/>
      <c r="L135" s="26"/>
      <c r="M135" s="26"/>
      <c r="N135" s="26"/>
      <c r="O135" s="26"/>
      <c r="P135" s="26"/>
      <c r="Q135" s="26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</row>
    <row r="136" customFormat="false" ht="14.25" hidden="false" customHeight="true" outlineLevel="0" collapsed="false">
      <c r="A136" s="52" t="s">
        <v>270</v>
      </c>
      <c r="B136" s="68" t="s">
        <v>271</v>
      </c>
      <c r="C136" s="54" t="n">
        <f aca="false">SUMIFS($E$123:$E$132,$B$123:$B$132,"FGS-3",$D$123:$D$132,"&lt;&gt;VAGO")</f>
        <v>0</v>
      </c>
      <c r="D136" s="54" t="n">
        <f aca="false">SUMIFS($E$123:$E$132,$B$123:$B$132,"FGS-3",$D$123:$D$132,"VAGO")</f>
        <v>0</v>
      </c>
      <c r="E136" s="54" t="n">
        <f aca="false">C136+D136</f>
        <v>0</v>
      </c>
      <c r="F136" s="57"/>
      <c r="G136" s="25" t="n">
        <f aca="false">SUMIF($B$123:$B$132,"FGS-3",$G$123:$G$132)</f>
        <v>0</v>
      </c>
      <c r="H136" s="25" t="n">
        <f aca="false">SUMIF($B$123:$B$132,"FGS-3",$G$123:$G$132)</f>
        <v>0</v>
      </c>
      <c r="I136" s="25" t="n">
        <f aca="false">SUMIF($B$123:$B$132,"FGS-3",$G$123:$G$132)</f>
        <v>0</v>
      </c>
      <c r="J136" s="26"/>
      <c r="K136" s="26"/>
      <c r="L136" s="26"/>
      <c r="M136" s="26"/>
      <c r="N136" s="26"/>
      <c r="O136" s="26"/>
      <c r="P136" s="26"/>
      <c r="Q136" s="26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</row>
    <row r="137" customFormat="false" ht="14.25" hidden="false" customHeight="true" outlineLevel="0" collapsed="false">
      <c r="A137" s="58" t="s">
        <v>272</v>
      </c>
      <c r="B137" s="73" t="s">
        <v>273</v>
      </c>
      <c r="C137" s="54" t="n">
        <f aca="false">SUMIFS($E$123:$E$132,$B$123:$B$132,"FGA-1",$D$123:$D$132,"&lt;&gt;VAGO")</f>
        <v>0</v>
      </c>
      <c r="D137" s="54" t="n">
        <f aca="false">SUMIFS($E$123:$E$132,$B$123:$B$132,"FGA-1",$D$123:$D$132,"VAGO")</f>
        <v>0</v>
      </c>
      <c r="E137" s="54" t="n">
        <f aca="false">C137+D137</f>
        <v>0</v>
      </c>
      <c r="F137" s="59"/>
      <c r="G137" s="25" t="n">
        <f aca="false">SUMIF($B$123:$B$132,"FGA-1",$G$123:$G$132)</f>
        <v>0</v>
      </c>
      <c r="H137" s="25" t="n">
        <f aca="false">SUMIF($B$123:$B$132,"FGA-1",$G$123:$G$132)</f>
        <v>0</v>
      </c>
      <c r="I137" s="25" t="n">
        <f aca="false">SUMIF($B$123:$B$132,"FGA-1",$G$123:$G$132)</f>
        <v>0</v>
      </c>
      <c r="J137" s="26"/>
      <c r="K137" s="26"/>
      <c r="L137" s="26"/>
      <c r="M137" s="26"/>
      <c r="N137" s="26"/>
      <c r="O137" s="26"/>
      <c r="P137" s="26"/>
      <c r="Q137" s="26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19"/>
    </row>
    <row r="138" customFormat="false" ht="14.25" hidden="false" customHeight="true" outlineLevel="0" collapsed="false">
      <c r="A138" s="52" t="s">
        <v>274</v>
      </c>
      <c r="B138" s="68" t="s">
        <v>275</v>
      </c>
      <c r="C138" s="54" t="n">
        <f aca="false">SUMIFS($E$123:$E$132,$B$123:$B$132,"FGA-2",$D$123:$D$132,"&lt;&gt;VAGO")</f>
        <v>0</v>
      </c>
      <c r="D138" s="54" t="n">
        <f aca="false">SUMIFS($E$123:$E$132,$B$123:$B$132,"FGA-2",$D$123:$D$132,"VAGO")</f>
        <v>0</v>
      </c>
      <c r="E138" s="54" t="n">
        <f aca="false">C138+D138</f>
        <v>0</v>
      </c>
      <c r="F138" s="59"/>
      <c r="G138" s="25" t="n">
        <f aca="false">SUMIF($B$123:$B$132,"FGA-2",$G$123:$G$132)</f>
        <v>0</v>
      </c>
      <c r="H138" s="25" t="n">
        <f aca="false">SUMIF($B$123:$B$132,"FGA-2",$G$123:$G$132)</f>
        <v>0</v>
      </c>
      <c r="I138" s="25" t="n">
        <f aca="false">SUMIF($B$123:$B$132,"FGA-2",$G$123:$G$132)</f>
        <v>0</v>
      </c>
      <c r="J138" s="26"/>
      <c r="K138" s="26"/>
      <c r="L138" s="26"/>
      <c r="M138" s="26"/>
      <c r="N138" s="26"/>
      <c r="O138" s="26"/>
      <c r="P138" s="26"/>
      <c r="Q138" s="26"/>
      <c r="R138" s="19"/>
      <c r="S138" s="19"/>
      <c r="T138" s="19"/>
      <c r="U138" s="19"/>
      <c r="V138" s="19"/>
      <c r="W138" s="19"/>
      <c r="X138" s="19"/>
      <c r="Y138" s="19"/>
      <c r="Z138" s="19"/>
      <c r="AA138" s="19"/>
      <c r="AB138" s="19"/>
      <c r="AC138" s="19"/>
      <c r="AD138" s="19"/>
    </row>
    <row r="139" customFormat="false" ht="14.25" hidden="false" customHeight="true" outlineLevel="0" collapsed="false">
      <c r="A139" s="52" t="s">
        <v>276</v>
      </c>
      <c r="B139" s="68" t="s">
        <v>277</v>
      </c>
      <c r="C139" s="54" t="n">
        <f aca="false">SUMIFS($E$123:$E$132,$B$123:$B$132,"FGA-3",$D$123:$D$132,"&lt;&gt;VAGO")</f>
        <v>0</v>
      </c>
      <c r="D139" s="54" t="n">
        <f aca="false">SUMIFS($E$123:$E$132,$B$123:$B$132,"FGA-3",$D$123:$D$132,"VAGO")</f>
        <v>0</v>
      </c>
      <c r="E139" s="54" t="n">
        <f aca="false">C139+D139</f>
        <v>0</v>
      </c>
      <c r="F139" s="57"/>
      <c r="G139" s="25" t="n">
        <f aca="false">SUMIF($B$123:$B$132,"FGA-3",$G$123:$G$132)</f>
        <v>0</v>
      </c>
      <c r="H139" s="25" t="n">
        <f aca="false">SUMIF($B$123:$B$132,"FGA-3",$G$123:$G$132)</f>
        <v>0</v>
      </c>
      <c r="I139" s="25" t="n">
        <f aca="false">SUMIF($B$123:$B$132,"FGA-3",$G$123:$G$132)</f>
        <v>0</v>
      </c>
      <c r="J139" s="26"/>
      <c r="K139" s="26"/>
      <c r="L139" s="26"/>
      <c r="M139" s="26"/>
      <c r="N139" s="26"/>
      <c r="O139" s="26"/>
      <c r="P139" s="26"/>
      <c r="Q139" s="26"/>
      <c r="R139" s="28"/>
      <c r="S139" s="28"/>
      <c r="T139" s="28"/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</row>
    <row r="140" customFormat="false" ht="14.25" hidden="false" customHeight="true" outlineLevel="0" collapsed="false">
      <c r="A140" s="60" t="s">
        <v>278</v>
      </c>
      <c r="B140" s="67"/>
      <c r="C140" s="50" t="n">
        <f aca="false">SUM(C134:C139)</f>
        <v>0</v>
      </c>
      <c r="D140" s="50" t="n">
        <f aca="false">SUM(D134:D139)</f>
        <v>0</v>
      </c>
      <c r="E140" s="50" t="n">
        <f aca="false">SUM(E134:E139)</f>
        <v>0</v>
      </c>
      <c r="F140" s="67"/>
      <c r="G140" s="69" t="n">
        <f aca="false">SUM(G134:G139)</f>
        <v>0</v>
      </c>
      <c r="H140" s="69" t="n">
        <f aca="false">SUM(H134:H139)</f>
        <v>0</v>
      </c>
      <c r="I140" s="69" t="n">
        <f aca="false">SUM(I134:I139)</f>
        <v>0</v>
      </c>
      <c r="J140" s="26"/>
      <c r="K140" s="26"/>
      <c r="L140" s="26"/>
      <c r="M140" s="26"/>
      <c r="N140" s="26"/>
      <c r="O140" s="26"/>
      <c r="P140" s="26"/>
      <c r="Q140" s="26"/>
      <c r="R140" s="28"/>
      <c r="S140" s="28"/>
      <c r="T140" s="28"/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</row>
    <row r="141" customFormat="false" ht="33" hidden="false" customHeight="true" outlineLevel="0" collapsed="false">
      <c r="A141" s="56"/>
      <c r="B141" s="56"/>
      <c r="C141" s="56"/>
      <c r="D141" s="56"/>
      <c r="E141" s="56"/>
      <c r="F141" s="56"/>
      <c r="G141" s="56"/>
      <c r="H141" s="56"/>
      <c r="I141" s="64"/>
      <c r="J141" s="64"/>
      <c r="K141" s="12"/>
      <c r="L141" s="64"/>
      <c r="M141" s="64"/>
      <c r="N141" s="64"/>
      <c r="O141" s="64"/>
      <c r="P141" s="64"/>
      <c r="Q141" s="64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</row>
    <row r="142" customFormat="false" ht="14.25" hidden="false" customHeight="true" outlineLevel="0" collapsed="false">
      <c r="A142" s="60"/>
      <c r="B142" s="60"/>
      <c r="C142" s="50" t="s">
        <v>279</v>
      </c>
      <c r="D142" s="50" t="s">
        <v>280</v>
      </c>
      <c r="E142" s="50" t="s">
        <v>281</v>
      </c>
      <c r="F142" s="61"/>
      <c r="G142" s="50" t="s">
        <v>282</v>
      </c>
      <c r="H142" s="50" t="s">
        <v>283</v>
      </c>
      <c r="I142" s="50" t="s">
        <v>284</v>
      </c>
      <c r="J142" s="64"/>
      <c r="K142" s="12"/>
      <c r="L142" s="64"/>
      <c r="M142" s="64"/>
      <c r="N142" s="64"/>
      <c r="O142" s="64"/>
      <c r="P142" s="64"/>
      <c r="Q142" s="64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</row>
    <row r="143" customFormat="false" ht="14.25" hidden="false" customHeight="true" outlineLevel="0" collapsed="false">
      <c r="A143" s="60" t="s">
        <v>285</v>
      </c>
      <c r="B143" s="61"/>
      <c r="C143" s="50" t="n">
        <f aca="false">SUM(C99+C119+C140)</f>
        <v>70</v>
      </c>
      <c r="D143" s="50" t="n">
        <f aca="false">SUM(D99+D119+D140)</f>
        <v>10</v>
      </c>
      <c r="E143" s="50" t="n">
        <f aca="false">SUM(E99+E119+E140)</f>
        <v>80</v>
      </c>
      <c r="F143" s="61"/>
      <c r="G143" s="69" t="n">
        <f aca="false">SUM(H99+G119+G140)</f>
        <v>64525.93</v>
      </c>
      <c r="H143" s="69" t="n">
        <f aca="false">SUM(I99+H119+H140)</f>
        <v>295758.28</v>
      </c>
      <c r="I143" s="69" t="n">
        <f aca="false">SUM(J99+I119+I140)</f>
        <v>360284.21</v>
      </c>
      <c r="J143" s="64"/>
      <c r="K143" s="12"/>
      <c r="L143" s="64"/>
      <c r="M143" s="64"/>
      <c r="N143" s="64"/>
      <c r="O143" s="64"/>
      <c r="P143" s="64"/>
      <c r="Q143" s="64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  <c r="AD143" s="19"/>
    </row>
    <row r="144" customFormat="false" ht="30" hidden="false" customHeight="true" outlineLevel="0" collapsed="false">
      <c r="A144" s="56"/>
      <c r="B144" s="56"/>
      <c r="C144" s="56"/>
      <c r="D144" s="56"/>
      <c r="E144" s="56"/>
      <c r="F144" s="56"/>
      <c r="G144" s="56"/>
      <c r="H144" s="56"/>
      <c r="I144" s="64"/>
      <c r="J144" s="64"/>
      <c r="K144" s="12"/>
      <c r="L144" s="64"/>
      <c r="M144" s="64"/>
      <c r="N144" s="64"/>
      <c r="O144" s="64"/>
      <c r="P144" s="64"/>
      <c r="Q144" s="64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</row>
    <row r="145" customFormat="false" ht="15" hidden="false" customHeight="true" outlineLevel="0" collapsed="false">
      <c r="A145" s="74" t="s">
        <v>286</v>
      </c>
      <c r="B145" s="74"/>
      <c r="C145" s="74"/>
      <c r="D145" s="74"/>
      <c r="E145" s="74"/>
      <c r="F145" s="74"/>
      <c r="G145" s="26"/>
      <c r="H145" s="56"/>
      <c r="I145" s="56"/>
      <c r="J145" s="56"/>
      <c r="K145" s="26"/>
      <c r="L145" s="56"/>
      <c r="M145" s="64"/>
      <c r="N145" s="64"/>
      <c r="O145" s="64"/>
      <c r="P145" s="64"/>
      <c r="Q145" s="64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</row>
    <row r="146" customFormat="false" ht="15" hidden="false" customHeight="true" outlineLevel="0" collapsed="false">
      <c r="A146" s="75" t="s">
        <v>287</v>
      </c>
      <c r="B146" s="75"/>
      <c r="C146" s="75"/>
      <c r="D146" s="75"/>
      <c r="E146" s="75"/>
      <c r="F146" s="75"/>
      <c r="G146" s="26"/>
      <c r="H146" s="56"/>
      <c r="I146" s="56"/>
      <c r="J146" s="56"/>
      <c r="K146" s="56"/>
      <c r="L146" s="56"/>
      <c r="M146" s="64"/>
      <c r="N146" s="64"/>
      <c r="O146" s="64"/>
      <c r="P146" s="64"/>
      <c r="Q146" s="64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  <c r="AC146" s="19"/>
      <c r="AD146" s="19"/>
    </row>
    <row r="147" customFormat="false" ht="15" hidden="false" customHeight="true" outlineLevel="0" collapsed="false">
      <c r="A147" s="75" t="s">
        <v>288</v>
      </c>
      <c r="B147" s="75"/>
      <c r="C147" s="75"/>
      <c r="D147" s="75"/>
      <c r="E147" s="75"/>
      <c r="F147" s="75"/>
      <c r="G147" s="26"/>
      <c r="H147" s="56"/>
      <c r="I147" s="56"/>
      <c r="J147" s="56"/>
      <c r="K147" s="56"/>
      <c r="L147" s="56"/>
      <c r="M147" s="64"/>
      <c r="N147" s="64"/>
      <c r="O147" s="64"/>
      <c r="P147" s="64"/>
      <c r="Q147" s="64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  <c r="AD147" s="19"/>
    </row>
    <row r="148" customFormat="false" ht="15" hidden="false" customHeight="true" outlineLevel="0" collapsed="false">
      <c r="A148" s="65" t="s">
        <v>289</v>
      </c>
      <c r="B148" s="65"/>
      <c r="C148" s="65"/>
      <c r="D148" s="65"/>
      <c r="E148" s="65"/>
      <c r="F148" s="65"/>
      <c r="G148" s="26"/>
      <c r="H148" s="56"/>
      <c r="I148" s="56"/>
      <c r="J148" s="56"/>
      <c r="K148" s="56"/>
      <c r="L148" s="56"/>
      <c r="M148" s="64"/>
      <c r="N148" s="64"/>
      <c r="O148" s="64"/>
      <c r="P148" s="64"/>
      <c r="Q148" s="64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  <c r="AD148" s="19"/>
    </row>
    <row r="149" customFormat="false" ht="15" hidden="false" customHeight="true" outlineLevel="0" collapsed="false">
      <c r="A149" s="65" t="s">
        <v>290</v>
      </c>
      <c r="B149" s="65"/>
      <c r="C149" s="65"/>
      <c r="D149" s="65"/>
      <c r="E149" s="65"/>
      <c r="F149" s="65"/>
      <c r="G149" s="26"/>
      <c r="H149" s="56"/>
      <c r="I149" s="56"/>
      <c r="J149" s="56"/>
      <c r="K149" s="56"/>
      <c r="L149" s="56"/>
      <c r="M149" s="64"/>
      <c r="N149" s="64"/>
      <c r="O149" s="64"/>
      <c r="P149" s="64"/>
      <c r="Q149" s="64"/>
      <c r="R149" s="19"/>
      <c r="S149" s="19"/>
      <c r="T149" s="19"/>
      <c r="U149" s="19"/>
      <c r="V149" s="19"/>
      <c r="W149" s="19"/>
      <c r="X149" s="19"/>
      <c r="Y149" s="19"/>
      <c r="Z149" s="19"/>
      <c r="AA149" s="19"/>
      <c r="AB149" s="19"/>
      <c r="AC149" s="19"/>
      <c r="AD149" s="19"/>
    </row>
    <row r="150" customFormat="false" ht="15" hidden="false" customHeight="true" outlineLevel="0" collapsed="false">
      <c r="A150" s="65" t="s">
        <v>291</v>
      </c>
      <c r="B150" s="65"/>
      <c r="C150" s="65"/>
      <c r="D150" s="65"/>
      <c r="E150" s="65"/>
      <c r="F150" s="65"/>
      <c r="G150" s="26"/>
      <c r="H150" s="56"/>
      <c r="I150" s="56"/>
      <c r="J150" s="56"/>
      <c r="K150" s="56"/>
      <c r="L150" s="56"/>
      <c r="M150" s="64"/>
      <c r="N150" s="64"/>
      <c r="O150" s="64"/>
      <c r="P150" s="64"/>
      <c r="Q150" s="64"/>
      <c r="R150" s="19"/>
      <c r="S150" s="19"/>
      <c r="T150" s="19"/>
      <c r="U150" s="19"/>
      <c r="V150" s="19"/>
      <c r="W150" s="19"/>
      <c r="X150" s="19"/>
      <c r="Y150" s="19"/>
      <c r="Z150" s="19"/>
      <c r="AA150" s="19"/>
      <c r="AB150" s="19"/>
      <c r="AC150" s="19"/>
      <c r="AD150" s="19"/>
    </row>
    <row r="151" customFormat="false" ht="14.25" hidden="false" customHeight="true" outlineLevel="0" collapsed="false">
      <c r="A151" s="65"/>
      <c r="B151" s="65"/>
      <c r="C151" s="65"/>
      <c r="D151" s="65"/>
      <c r="E151" s="65"/>
      <c r="F151" s="65"/>
      <c r="G151" s="26"/>
      <c r="H151" s="56"/>
      <c r="I151" s="56"/>
      <c r="J151" s="56"/>
      <c r="K151" s="56"/>
      <c r="L151" s="56"/>
      <c r="M151" s="64"/>
      <c r="N151" s="64"/>
      <c r="O151" s="64"/>
      <c r="P151" s="64"/>
      <c r="Q151" s="64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</row>
    <row r="152" customFormat="false" ht="14.25" hidden="false" customHeight="true" outlineLevel="0" collapsed="false">
      <c r="A152" s="65"/>
      <c r="B152" s="65"/>
      <c r="C152" s="65"/>
      <c r="D152" s="65"/>
      <c r="E152" s="65"/>
      <c r="F152" s="65"/>
      <c r="G152" s="26"/>
      <c r="H152" s="56"/>
      <c r="I152" s="56"/>
      <c r="J152" s="56"/>
      <c r="K152" s="56"/>
      <c r="L152" s="56"/>
      <c r="M152" s="64"/>
      <c r="N152" s="64"/>
      <c r="O152" s="64"/>
      <c r="P152" s="64"/>
      <c r="Q152" s="64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</row>
    <row r="153" customFormat="false" ht="14.25" hidden="false" customHeight="true" outlineLevel="0" collapsed="false">
      <c r="A153" s="76"/>
      <c r="B153" s="76"/>
      <c r="C153" s="76"/>
      <c r="D153" s="76"/>
      <c r="E153" s="76"/>
      <c r="F153" s="76"/>
      <c r="G153" s="26"/>
      <c r="H153" s="56"/>
      <c r="I153" s="56"/>
      <c r="J153" s="56"/>
      <c r="K153" s="56"/>
      <c r="L153" s="56"/>
      <c r="M153" s="64"/>
      <c r="N153" s="64"/>
      <c r="O153" s="64"/>
      <c r="P153" s="64"/>
      <c r="Q153" s="64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</row>
    <row r="154" customFormat="false" ht="14.25" hidden="false" customHeight="true" outlineLevel="0" collapsed="false">
      <c r="A154" s="76"/>
      <c r="B154" s="76"/>
      <c r="C154" s="76"/>
      <c r="D154" s="76"/>
      <c r="E154" s="76"/>
      <c r="F154" s="76"/>
      <c r="G154" s="26"/>
      <c r="H154" s="56"/>
      <c r="I154" s="56"/>
      <c r="J154" s="56"/>
      <c r="K154" s="56"/>
      <c r="L154" s="56"/>
      <c r="M154" s="64"/>
      <c r="N154" s="64"/>
      <c r="O154" s="64"/>
      <c r="P154" s="64"/>
      <c r="Q154" s="64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  <c r="AD154" s="19"/>
    </row>
    <row r="155" customFormat="false" ht="14.25" hidden="false" customHeight="true" outlineLevel="0" collapsed="false">
      <c r="A155" s="76"/>
      <c r="B155" s="76"/>
      <c r="C155" s="76"/>
      <c r="D155" s="76"/>
      <c r="E155" s="76"/>
      <c r="F155" s="76"/>
      <c r="G155" s="26"/>
      <c r="H155" s="56"/>
      <c r="I155" s="56"/>
      <c r="J155" s="56"/>
      <c r="K155" s="56"/>
      <c r="L155" s="56"/>
      <c r="M155" s="64"/>
      <c r="N155" s="64"/>
      <c r="O155" s="64"/>
      <c r="P155" s="64"/>
      <c r="Q155" s="64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</row>
    <row r="156" customFormat="false" ht="14.25" hidden="false" customHeight="true" outlineLevel="0" collapsed="false">
      <c r="A156" s="76"/>
      <c r="B156" s="76"/>
      <c r="C156" s="76"/>
      <c r="D156" s="76"/>
      <c r="E156" s="76"/>
      <c r="F156" s="76"/>
      <c r="G156" s="26"/>
      <c r="H156" s="56"/>
      <c r="I156" s="56"/>
      <c r="J156" s="56"/>
      <c r="K156" s="56"/>
      <c r="L156" s="56"/>
      <c r="M156" s="64"/>
      <c r="N156" s="64"/>
      <c r="O156" s="64"/>
      <c r="P156" s="64"/>
      <c r="Q156" s="64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19"/>
    </row>
    <row r="157" customFormat="false" ht="14.25" hidden="false" customHeight="true" outlineLevel="0" collapsed="false">
      <c r="A157" s="76"/>
      <c r="B157" s="76"/>
      <c r="C157" s="76"/>
      <c r="D157" s="76"/>
      <c r="E157" s="76"/>
      <c r="F157" s="76"/>
      <c r="G157" s="26"/>
      <c r="H157" s="56"/>
      <c r="I157" s="56"/>
      <c r="J157" s="56"/>
      <c r="K157" s="56"/>
      <c r="L157" s="56"/>
      <c r="M157" s="64"/>
      <c r="N157" s="64"/>
      <c r="O157" s="64"/>
      <c r="P157" s="64"/>
      <c r="Q157" s="64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</row>
    <row r="158" customFormat="false" ht="32.25" hidden="false" customHeight="true" outlineLevel="0" collapsed="false">
      <c r="A158" s="77"/>
      <c r="B158" s="77"/>
      <c r="C158" s="77"/>
      <c r="D158" s="77"/>
      <c r="E158" s="77"/>
      <c r="F158" s="77"/>
      <c r="G158" s="26"/>
      <c r="H158" s="56"/>
      <c r="I158" s="56"/>
      <c r="J158" s="56"/>
      <c r="K158" s="56"/>
      <c r="L158" s="56"/>
      <c r="M158" s="64"/>
      <c r="N158" s="64"/>
      <c r="O158" s="64"/>
      <c r="P158" s="64"/>
      <c r="Q158" s="64"/>
      <c r="R158" s="19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  <c r="AC158" s="19"/>
      <c r="AD158" s="19"/>
    </row>
    <row r="159" customFormat="false" ht="15" hidden="false" customHeight="true" outlineLevel="0" collapsed="false">
      <c r="A159" s="74" t="s">
        <v>292</v>
      </c>
      <c r="B159" s="74"/>
      <c r="C159" s="74"/>
      <c r="D159" s="74"/>
      <c r="E159" s="74"/>
      <c r="F159" s="74"/>
      <c r="G159" s="26"/>
      <c r="H159" s="56"/>
      <c r="I159" s="56"/>
      <c r="J159" s="56"/>
      <c r="K159" s="56"/>
      <c r="L159" s="56"/>
      <c r="M159" s="64"/>
      <c r="N159" s="64"/>
      <c r="O159" s="64"/>
      <c r="P159" s="64"/>
      <c r="Q159" s="64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19"/>
    </row>
    <row r="160" customFormat="false" ht="15" hidden="false" customHeight="true" outlineLevel="0" collapsed="false">
      <c r="A160" s="75" t="s">
        <v>293</v>
      </c>
      <c r="B160" s="75"/>
      <c r="C160" s="75"/>
      <c r="D160" s="75"/>
      <c r="E160" s="75"/>
      <c r="F160" s="75"/>
      <c r="G160" s="26"/>
      <c r="H160" s="56"/>
      <c r="I160" s="56"/>
      <c r="J160" s="56"/>
      <c r="K160" s="56"/>
      <c r="L160" s="56"/>
      <c r="M160" s="64"/>
      <c r="N160" s="64"/>
      <c r="O160" s="64"/>
      <c r="P160" s="64"/>
      <c r="Q160" s="64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</row>
    <row r="161" customFormat="false" ht="15" hidden="false" customHeight="true" outlineLevel="0" collapsed="false">
      <c r="A161" s="65" t="s">
        <v>294</v>
      </c>
      <c r="B161" s="65"/>
      <c r="C161" s="65"/>
      <c r="D161" s="65"/>
      <c r="E161" s="65"/>
      <c r="F161" s="65"/>
      <c r="G161" s="26"/>
      <c r="H161" s="56"/>
      <c r="I161" s="56"/>
      <c r="J161" s="56"/>
      <c r="K161" s="56"/>
      <c r="L161" s="56"/>
      <c r="M161" s="64"/>
      <c r="N161" s="64"/>
      <c r="O161" s="64"/>
      <c r="P161" s="64"/>
      <c r="Q161" s="64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19"/>
    </row>
    <row r="162" customFormat="false" ht="15" hidden="false" customHeight="true" outlineLevel="0" collapsed="false">
      <c r="A162" s="65" t="s">
        <v>295</v>
      </c>
      <c r="B162" s="65"/>
      <c r="C162" s="65"/>
      <c r="D162" s="65"/>
      <c r="E162" s="65"/>
      <c r="F162" s="65"/>
      <c r="G162" s="26"/>
      <c r="H162" s="56"/>
      <c r="I162" s="56"/>
      <c r="J162" s="56"/>
      <c r="K162" s="56"/>
      <c r="L162" s="56"/>
      <c r="M162" s="64"/>
      <c r="N162" s="64"/>
      <c r="O162" s="64"/>
      <c r="P162" s="64"/>
      <c r="Q162" s="64"/>
      <c r="R162" s="19"/>
      <c r="S162" s="19"/>
      <c r="T162" s="19"/>
      <c r="U162" s="19"/>
      <c r="V162" s="19"/>
      <c r="W162" s="19"/>
      <c r="X162" s="19"/>
      <c r="Y162" s="19"/>
      <c r="Z162" s="19"/>
      <c r="AA162" s="19"/>
      <c r="AB162" s="19"/>
      <c r="AC162" s="19"/>
      <c r="AD162" s="19"/>
    </row>
    <row r="163" customFormat="false" ht="15" hidden="false" customHeight="true" outlineLevel="0" collapsed="false">
      <c r="A163" s="65" t="s">
        <v>296</v>
      </c>
      <c r="B163" s="65"/>
      <c r="C163" s="65"/>
      <c r="D163" s="65"/>
      <c r="E163" s="65"/>
      <c r="F163" s="65"/>
      <c r="G163" s="26"/>
      <c r="H163" s="56"/>
      <c r="I163" s="56"/>
      <c r="J163" s="56"/>
      <c r="K163" s="56"/>
      <c r="L163" s="56"/>
      <c r="M163" s="64"/>
      <c r="N163" s="64"/>
      <c r="O163" s="64"/>
      <c r="P163" s="64"/>
      <c r="Q163" s="64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  <c r="AD163" s="19"/>
    </row>
    <row r="164" customFormat="false" ht="15" hidden="false" customHeight="true" outlineLevel="0" collapsed="false">
      <c r="A164" s="65" t="s">
        <v>297</v>
      </c>
      <c r="B164" s="65"/>
      <c r="C164" s="65"/>
      <c r="D164" s="65"/>
      <c r="E164" s="65"/>
      <c r="F164" s="65"/>
      <c r="G164" s="26"/>
      <c r="H164" s="56"/>
      <c r="I164" s="56"/>
      <c r="J164" s="56"/>
      <c r="K164" s="56"/>
      <c r="L164" s="56"/>
      <c r="M164" s="64"/>
      <c r="N164" s="64"/>
      <c r="O164" s="64"/>
      <c r="P164" s="64"/>
      <c r="Q164" s="64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D164" s="19"/>
    </row>
    <row r="165" customFormat="false" ht="15" hidden="false" customHeight="true" outlineLevel="0" collapsed="false">
      <c r="A165" s="65" t="s">
        <v>298</v>
      </c>
      <c r="B165" s="65"/>
      <c r="C165" s="65"/>
      <c r="D165" s="65"/>
      <c r="E165" s="65"/>
      <c r="F165" s="65"/>
      <c r="G165" s="26"/>
      <c r="H165" s="56"/>
      <c r="I165" s="56"/>
      <c r="J165" s="56"/>
      <c r="K165" s="56"/>
      <c r="L165" s="56"/>
      <c r="M165" s="64"/>
      <c r="N165" s="64"/>
      <c r="O165" s="64"/>
      <c r="P165" s="64"/>
      <c r="Q165" s="64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D165" s="19"/>
    </row>
    <row r="166" customFormat="false" ht="15" hidden="false" customHeight="true" outlineLevel="0" collapsed="false">
      <c r="A166" s="65" t="s">
        <v>299</v>
      </c>
      <c r="B166" s="65"/>
      <c r="C166" s="65"/>
      <c r="D166" s="65"/>
      <c r="E166" s="65"/>
      <c r="F166" s="65"/>
      <c r="G166" s="26"/>
      <c r="H166" s="56"/>
      <c r="I166" s="56"/>
      <c r="J166" s="56"/>
      <c r="K166" s="56"/>
      <c r="L166" s="56"/>
      <c r="M166" s="64"/>
      <c r="N166" s="64"/>
      <c r="O166" s="64"/>
      <c r="P166" s="64"/>
      <c r="Q166" s="64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  <c r="AD166" s="19"/>
    </row>
    <row r="167" customFormat="false" ht="15" hidden="false" customHeight="true" outlineLevel="0" collapsed="false">
      <c r="A167" s="65" t="s">
        <v>300</v>
      </c>
      <c r="B167" s="65"/>
      <c r="C167" s="65"/>
      <c r="D167" s="65"/>
      <c r="E167" s="65"/>
      <c r="F167" s="65"/>
      <c r="G167" s="26"/>
      <c r="H167" s="56"/>
      <c r="I167" s="56"/>
      <c r="J167" s="56"/>
      <c r="K167" s="56"/>
      <c r="L167" s="56"/>
      <c r="M167" s="64"/>
      <c r="N167" s="64"/>
      <c r="O167" s="64"/>
      <c r="P167" s="64"/>
      <c r="Q167" s="64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</row>
    <row r="168" customFormat="false" ht="15" hidden="false" customHeight="true" outlineLevel="0" collapsed="false">
      <c r="A168" s="65" t="s">
        <v>301</v>
      </c>
      <c r="B168" s="65"/>
      <c r="C168" s="65"/>
      <c r="D168" s="65"/>
      <c r="E168" s="65"/>
      <c r="F168" s="65"/>
      <c r="G168" s="26"/>
      <c r="H168" s="56"/>
      <c r="I168" s="56"/>
      <c r="J168" s="56"/>
      <c r="K168" s="56"/>
      <c r="L168" s="56"/>
      <c r="M168" s="64"/>
      <c r="N168" s="64"/>
      <c r="O168" s="64"/>
      <c r="P168" s="64"/>
      <c r="Q168" s="64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</row>
    <row r="169" customFormat="false" ht="15" hidden="false" customHeight="true" outlineLevel="0" collapsed="false">
      <c r="A169" s="65" t="s">
        <v>302</v>
      </c>
      <c r="B169" s="65"/>
      <c r="C169" s="65"/>
      <c r="D169" s="65"/>
      <c r="E169" s="65"/>
      <c r="F169" s="65"/>
      <c r="G169" s="26"/>
      <c r="H169" s="56"/>
      <c r="I169" s="56"/>
      <c r="J169" s="56"/>
      <c r="K169" s="56"/>
      <c r="L169" s="56"/>
      <c r="M169" s="64"/>
      <c r="N169" s="64"/>
      <c r="O169" s="64"/>
      <c r="P169" s="64"/>
      <c r="Q169" s="64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</row>
    <row r="170" customFormat="false" ht="15" hidden="false" customHeight="true" outlineLevel="0" collapsed="false">
      <c r="A170" s="65" t="s">
        <v>303</v>
      </c>
      <c r="B170" s="65"/>
      <c r="C170" s="65"/>
      <c r="D170" s="65"/>
      <c r="E170" s="65"/>
      <c r="F170" s="65"/>
      <c r="G170" s="26"/>
      <c r="H170" s="56"/>
      <c r="I170" s="56"/>
      <c r="J170" s="56"/>
      <c r="K170" s="56"/>
      <c r="L170" s="56"/>
      <c r="M170" s="64"/>
      <c r="N170" s="64"/>
      <c r="O170" s="64"/>
      <c r="P170" s="64"/>
      <c r="Q170" s="64"/>
      <c r="R170" s="19"/>
      <c r="S170" s="19"/>
      <c r="T170" s="19"/>
      <c r="U170" s="19"/>
      <c r="V170" s="19"/>
      <c r="W170" s="19"/>
      <c r="X170" s="19"/>
      <c r="Y170" s="19"/>
      <c r="Z170" s="19"/>
      <c r="AA170" s="19"/>
      <c r="AB170" s="19"/>
      <c r="AC170" s="19"/>
      <c r="AD170" s="19"/>
    </row>
    <row r="171" customFormat="false" ht="15" hidden="false" customHeight="true" outlineLevel="0" collapsed="false">
      <c r="A171" s="65" t="s">
        <v>304</v>
      </c>
      <c r="B171" s="65"/>
      <c r="C171" s="65"/>
      <c r="D171" s="65"/>
      <c r="E171" s="65"/>
      <c r="F171" s="65"/>
      <c r="G171" s="26"/>
      <c r="H171" s="56"/>
      <c r="I171" s="56"/>
      <c r="J171" s="56"/>
      <c r="K171" s="56"/>
      <c r="L171" s="56"/>
      <c r="M171" s="64"/>
      <c r="N171" s="64"/>
      <c r="O171" s="64"/>
      <c r="P171" s="64"/>
      <c r="Q171" s="64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  <c r="AD171" s="19"/>
    </row>
    <row r="172" customFormat="false" ht="15" hidden="false" customHeight="true" outlineLevel="0" collapsed="false">
      <c r="A172" s="65" t="s">
        <v>305</v>
      </c>
      <c r="B172" s="65"/>
      <c r="C172" s="65"/>
      <c r="D172" s="65"/>
      <c r="E172" s="65"/>
      <c r="F172" s="65"/>
      <c r="G172" s="26"/>
      <c r="H172" s="56"/>
      <c r="I172" s="56"/>
      <c r="J172" s="56"/>
      <c r="K172" s="56"/>
      <c r="L172" s="56"/>
      <c r="M172" s="64"/>
      <c r="N172" s="64"/>
      <c r="O172" s="64"/>
      <c r="P172" s="64"/>
      <c r="Q172" s="64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D172" s="19"/>
    </row>
    <row r="173" customFormat="false" ht="15" hidden="false" customHeight="true" outlineLevel="0" collapsed="false">
      <c r="A173" s="65" t="s">
        <v>306</v>
      </c>
      <c r="B173" s="65"/>
      <c r="C173" s="65"/>
      <c r="D173" s="65"/>
      <c r="E173" s="65"/>
      <c r="F173" s="65"/>
      <c r="G173" s="26"/>
      <c r="H173" s="56"/>
      <c r="I173" s="56"/>
      <c r="J173" s="56"/>
      <c r="K173" s="56"/>
      <c r="L173" s="56"/>
      <c r="M173" s="64"/>
      <c r="N173" s="64"/>
      <c r="O173" s="64"/>
      <c r="P173" s="64"/>
      <c r="Q173" s="64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  <c r="AD173" s="19"/>
    </row>
    <row r="174" customFormat="false" ht="15" hidden="false" customHeight="true" outlineLevel="0" collapsed="false">
      <c r="A174" s="65" t="s">
        <v>307</v>
      </c>
      <c r="B174" s="65"/>
      <c r="C174" s="65"/>
      <c r="D174" s="65"/>
      <c r="E174" s="65"/>
      <c r="F174" s="65"/>
      <c r="G174" s="26"/>
      <c r="H174" s="56"/>
      <c r="I174" s="56"/>
      <c r="J174" s="56"/>
      <c r="K174" s="56"/>
      <c r="L174" s="56"/>
      <c r="M174" s="64"/>
      <c r="N174" s="64"/>
      <c r="O174" s="64"/>
      <c r="P174" s="64"/>
      <c r="Q174" s="64"/>
      <c r="R174" s="19"/>
      <c r="S174" s="19"/>
      <c r="T174" s="19"/>
      <c r="U174" s="19"/>
      <c r="V174" s="19"/>
      <c r="W174" s="19"/>
      <c r="X174" s="19"/>
      <c r="Y174" s="19"/>
      <c r="Z174" s="19"/>
      <c r="AA174" s="19"/>
      <c r="AB174" s="19"/>
      <c r="AC174" s="19"/>
      <c r="AD174" s="19"/>
    </row>
    <row r="175" customFormat="false" ht="15" hidden="false" customHeight="true" outlineLevel="0" collapsed="false">
      <c r="A175" s="65" t="s">
        <v>308</v>
      </c>
      <c r="B175" s="65"/>
      <c r="C175" s="65"/>
      <c r="D175" s="65"/>
      <c r="E175" s="65"/>
      <c r="F175" s="65"/>
      <c r="G175" s="26"/>
      <c r="H175" s="56"/>
      <c r="I175" s="56"/>
      <c r="J175" s="56"/>
      <c r="K175" s="56"/>
      <c r="L175" s="56"/>
      <c r="M175" s="64"/>
      <c r="N175" s="64"/>
      <c r="O175" s="64"/>
      <c r="P175" s="64"/>
      <c r="Q175" s="64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  <c r="AD175" s="19"/>
    </row>
    <row r="176" customFormat="false" ht="15" hidden="false" customHeight="true" outlineLevel="0" collapsed="false">
      <c r="A176" s="65" t="s">
        <v>309</v>
      </c>
      <c r="B176" s="65"/>
      <c r="C176" s="65"/>
      <c r="D176" s="65"/>
      <c r="E176" s="65"/>
      <c r="F176" s="65"/>
      <c r="G176" s="26"/>
      <c r="H176" s="56"/>
      <c r="I176" s="56"/>
      <c r="J176" s="56"/>
      <c r="K176" s="56"/>
      <c r="L176" s="56"/>
      <c r="M176" s="64"/>
      <c r="N176" s="64"/>
      <c r="O176" s="64"/>
      <c r="P176" s="64"/>
      <c r="Q176" s="64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D176" s="19"/>
    </row>
    <row r="177" customFormat="false" ht="15" hidden="false" customHeight="true" outlineLevel="0" collapsed="false">
      <c r="A177" s="65" t="s">
        <v>310</v>
      </c>
      <c r="B177" s="65"/>
      <c r="C177" s="65"/>
      <c r="D177" s="65"/>
      <c r="E177" s="65"/>
      <c r="F177" s="65"/>
      <c r="G177" s="26"/>
      <c r="H177" s="56"/>
      <c r="I177" s="56"/>
      <c r="J177" s="56"/>
      <c r="K177" s="56"/>
      <c r="L177" s="56"/>
      <c r="M177" s="64"/>
      <c r="N177" s="64"/>
      <c r="O177" s="64"/>
      <c r="P177" s="64"/>
      <c r="Q177" s="64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  <c r="AD177" s="19"/>
    </row>
    <row r="178" customFormat="false" ht="15" hidden="false" customHeight="true" outlineLevel="0" collapsed="false">
      <c r="A178" s="65" t="s">
        <v>311</v>
      </c>
      <c r="B178" s="65"/>
      <c r="C178" s="65"/>
      <c r="D178" s="65"/>
      <c r="E178" s="65"/>
      <c r="F178" s="65"/>
      <c r="G178" s="26"/>
      <c r="H178" s="56"/>
      <c r="I178" s="56"/>
      <c r="J178" s="56"/>
      <c r="K178" s="56"/>
      <c r="L178" s="56"/>
      <c r="M178" s="64"/>
      <c r="N178" s="64"/>
      <c r="O178" s="64"/>
      <c r="P178" s="64"/>
      <c r="Q178" s="64"/>
      <c r="R178" s="19"/>
      <c r="S178" s="19"/>
      <c r="T178" s="19"/>
      <c r="U178" s="19"/>
      <c r="V178" s="19"/>
      <c r="W178" s="19"/>
      <c r="X178" s="19"/>
      <c r="Y178" s="19"/>
      <c r="Z178" s="19"/>
      <c r="AA178" s="19"/>
      <c r="AB178" s="19"/>
      <c r="AC178" s="19"/>
      <c r="AD178" s="19"/>
    </row>
    <row r="179" customFormat="false" ht="15" hidden="false" customHeight="true" outlineLevel="0" collapsed="false">
      <c r="A179" s="65" t="s">
        <v>312</v>
      </c>
      <c r="B179" s="65"/>
      <c r="C179" s="65"/>
      <c r="D179" s="65"/>
      <c r="E179" s="65"/>
      <c r="F179" s="65"/>
      <c r="G179" s="26"/>
      <c r="H179" s="56"/>
      <c r="I179" s="56"/>
      <c r="J179" s="56"/>
      <c r="K179" s="56"/>
      <c r="L179" s="56"/>
      <c r="M179" s="64"/>
      <c r="N179" s="64"/>
      <c r="O179" s="64"/>
      <c r="P179" s="64"/>
      <c r="Q179" s="64"/>
      <c r="R179" s="19"/>
      <c r="S179" s="19"/>
      <c r="T179" s="19"/>
      <c r="U179" s="19"/>
      <c r="V179" s="19"/>
      <c r="W179" s="19"/>
      <c r="X179" s="19"/>
      <c r="Y179" s="19"/>
      <c r="Z179" s="19"/>
      <c r="AA179" s="19"/>
      <c r="AB179" s="19"/>
      <c r="AC179" s="19"/>
      <c r="AD179" s="19"/>
    </row>
    <row r="180" customFormat="false" ht="15" hidden="false" customHeight="true" outlineLevel="0" collapsed="false">
      <c r="A180" s="65" t="s">
        <v>313</v>
      </c>
      <c r="B180" s="65"/>
      <c r="C180" s="65"/>
      <c r="D180" s="65"/>
      <c r="E180" s="65"/>
      <c r="F180" s="65"/>
      <c r="G180" s="26"/>
      <c r="H180" s="56"/>
      <c r="I180" s="56"/>
      <c r="J180" s="56"/>
      <c r="K180" s="56"/>
      <c r="L180" s="56"/>
      <c r="M180" s="64"/>
      <c r="N180" s="64"/>
      <c r="O180" s="64"/>
      <c r="P180" s="64"/>
      <c r="Q180" s="64"/>
      <c r="R180" s="19"/>
      <c r="S180" s="19"/>
      <c r="T180" s="19"/>
      <c r="U180" s="19"/>
      <c r="V180" s="19"/>
      <c r="W180" s="19"/>
      <c r="X180" s="19"/>
      <c r="Y180" s="19"/>
      <c r="Z180" s="19"/>
      <c r="AA180" s="19"/>
      <c r="AB180" s="19"/>
      <c r="AC180" s="19"/>
      <c r="AD180" s="19"/>
    </row>
    <row r="181" customFormat="false" ht="15" hidden="false" customHeight="true" outlineLevel="0" collapsed="false">
      <c r="A181" s="65" t="s">
        <v>314</v>
      </c>
      <c r="B181" s="65"/>
      <c r="C181" s="65"/>
      <c r="D181" s="65"/>
      <c r="E181" s="65"/>
      <c r="F181" s="65"/>
      <c r="G181" s="26"/>
      <c r="H181" s="56"/>
      <c r="I181" s="56"/>
      <c r="J181" s="56"/>
      <c r="K181" s="56"/>
      <c r="L181" s="56"/>
      <c r="M181" s="64"/>
      <c r="N181" s="64"/>
      <c r="O181" s="64"/>
      <c r="P181" s="64"/>
      <c r="Q181" s="64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</row>
    <row r="182" customFormat="false" ht="15" hidden="false" customHeight="true" outlineLevel="0" collapsed="false">
      <c r="A182" s="65" t="s">
        <v>315</v>
      </c>
      <c r="B182" s="65"/>
      <c r="C182" s="65"/>
      <c r="D182" s="65"/>
      <c r="E182" s="65"/>
      <c r="F182" s="65"/>
      <c r="G182" s="26"/>
      <c r="H182" s="56"/>
      <c r="I182" s="56"/>
      <c r="J182" s="56"/>
      <c r="K182" s="56"/>
      <c r="L182" s="56"/>
      <c r="M182" s="64"/>
      <c r="N182" s="64"/>
      <c r="O182" s="64"/>
      <c r="P182" s="64"/>
      <c r="Q182" s="64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  <c r="AD182" s="19"/>
    </row>
    <row r="183" customFormat="false" ht="15" hidden="false" customHeight="true" outlineLevel="0" collapsed="false">
      <c r="A183" s="65" t="s">
        <v>316</v>
      </c>
      <c r="B183" s="65"/>
      <c r="C183" s="65"/>
      <c r="D183" s="65"/>
      <c r="E183" s="65"/>
      <c r="F183" s="65"/>
      <c r="G183" s="26"/>
      <c r="H183" s="56"/>
      <c r="I183" s="56"/>
      <c r="J183" s="56"/>
      <c r="K183" s="56"/>
      <c r="L183" s="56"/>
      <c r="M183" s="64"/>
      <c r="N183" s="64"/>
      <c r="O183" s="64"/>
      <c r="P183" s="64"/>
      <c r="Q183" s="64"/>
      <c r="R183" s="78"/>
      <c r="S183" s="78"/>
      <c r="T183" s="78"/>
      <c r="U183" s="78"/>
      <c r="V183" s="78"/>
      <c r="W183" s="78"/>
      <c r="X183" s="78"/>
      <c r="Y183" s="78"/>
      <c r="Z183" s="78"/>
      <c r="AA183" s="78"/>
      <c r="AB183" s="78"/>
      <c r="AC183" s="78"/>
      <c r="AD183" s="78"/>
    </row>
    <row r="184" customFormat="false" ht="15" hidden="false" customHeight="true" outlineLevel="0" collapsed="false">
      <c r="A184" s="65" t="s">
        <v>317</v>
      </c>
      <c r="B184" s="65"/>
      <c r="C184" s="65"/>
      <c r="D184" s="65"/>
      <c r="E184" s="65"/>
      <c r="F184" s="65"/>
      <c r="G184" s="26"/>
      <c r="H184" s="56"/>
      <c r="I184" s="56"/>
      <c r="J184" s="56"/>
      <c r="K184" s="56"/>
      <c r="L184" s="56"/>
      <c r="M184" s="64"/>
      <c r="N184" s="64"/>
      <c r="O184" s="64"/>
      <c r="P184" s="64"/>
      <c r="Q184" s="64"/>
      <c r="R184" s="78"/>
      <c r="S184" s="78"/>
      <c r="T184" s="78"/>
      <c r="U184" s="78"/>
      <c r="V184" s="78"/>
      <c r="W184" s="78"/>
      <c r="X184" s="78"/>
      <c r="Y184" s="78"/>
      <c r="Z184" s="78"/>
      <c r="AA184" s="78"/>
      <c r="AB184" s="78"/>
      <c r="AC184" s="78"/>
      <c r="AD184" s="78"/>
    </row>
    <row r="185" customFormat="false" ht="15" hidden="false" customHeight="true" outlineLevel="0" collapsed="false">
      <c r="A185" s="65" t="s">
        <v>318</v>
      </c>
      <c r="B185" s="65"/>
      <c r="C185" s="65"/>
      <c r="D185" s="65"/>
      <c r="E185" s="65"/>
      <c r="F185" s="65"/>
      <c r="G185" s="26"/>
      <c r="H185" s="56"/>
      <c r="I185" s="56"/>
      <c r="J185" s="56"/>
      <c r="K185" s="56"/>
      <c r="L185" s="56"/>
      <c r="M185" s="64"/>
      <c r="N185" s="64"/>
      <c r="O185" s="64"/>
      <c r="P185" s="64"/>
      <c r="Q185" s="64"/>
      <c r="R185" s="78"/>
      <c r="S185" s="78"/>
      <c r="T185" s="78"/>
      <c r="U185" s="78"/>
      <c r="V185" s="78"/>
      <c r="W185" s="78"/>
      <c r="X185" s="78"/>
      <c r="Y185" s="78"/>
      <c r="Z185" s="78"/>
      <c r="AA185" s="78"/>
      <c r="AB185" s="78"/>
      <c r="AC185" s="78"/>
      <c r="AD185" s="78"/>
    </row>
    <row r="186" customFormat="false" ht="15" hidden="false" customHeight="true" outlineLevel="0" collapsed="false">
      <c r="A186" s="65" t="s">
        <v>319</v>
      </c>
      <c r="B186" s="65"/>
      <c r="C186" s="65"/>
      <c r="D186" s="65"/>
      <c r="E186" s="65"/>
      <c r="F186" s="65"/>
      <c r="G186" s="26"/>
      <c r="H186" s="56"/>
      <c r="I186" s="56"/>
      <c r="J186" s="56"/>
      <c r="K186" s="56"/>
      <c r="L186" s="56"/>
      <c r="M186" s="64"/>
      <c r="N186" s="64"/>
      <c r="O186" s="64"/>
      <c r="P186" s="64"/>
      <c r="Q186" s="64"/>
      <c r="R186" s="78"/>
      <c r="S186" s="78"/>
      <c r="T186" s="78"/>
      <c r="U186" s="78"/>
      <c r="V186" s="78"/>
      <c r="W186" s="78"/>
      <c r="X186" s="78"/>
      <c r="Y186" s="78"/>
      <c r="Z186" s="78"/>
      <c r="AA186" s="78"/>
      <c r="AB186" s="78"/>
      <c r="AC186" s="78"/>
      <c r="AD186" s="78"/>
    </row>
    <row r="187" customFormat="false" ht="15" hidden="false" customHeight="true" outlineLevel="0" collapsed="false">
      <c r="A187" s="65" t="s">
        <v>320</v>
      </c>
      <c r="B187" s="65"/>
      <c r="C187" s="65"/>
      <c r="D187" s="65"/>
      <c r="E187" s="65"/>
      <c r="F187" s="65"/>
      <c r="G187" s="26"/>
      <c r="H187" s="56"/>
      <c r="I187" s="56"/>
      <c r="J187" s="56"/>
      <c r="K187" s="56"/>
      <c r="L187" s="56"/>
      <c r="M187" s="64"/>
      <c r="N187" s="64"/>
      <c r="O187" s="64"/>
      <c r="P187" s="64"/>
      <c r="Q187" s="64"/>
      <c r="R187" s="78"/>
      <c r="S187" s="78"/>
      <c r="T187" s="78"/>
      <c r="U187" s="78"/>
      <c r="V187" s="78"/>
      <c r="W187" s="78"/>
      <c r="X187" s="78"/>
      <c r="Y187" s="78"/>
      <c r="Z187" s="78"/>
      <c r="AA187" s="78"/>
      <c r="AB187" s="78"/>
      <c r="AC187" s="78"/>
      <c r="AD187" s="78"/>
    </row>
    <row r="188" customFormat="false" ht="15" hidden="false" customHeight="true" outlineLevel="0" collapsed="false">
      <c r="A188" s="65" t="s">
        <v>321</v>
      </c>
      <c r="B188" s="65"/>
      <c r="C188" s="65"/>
      <c r="D188" s="65"/>
      <c r="E188" s="65"/>
      <c r="F188" s="65"/>
      <c r="G188" s="26"/>
      <c r="H188" s="56"/>
      <c r="I188" s="56"/>
      <c r="J188" s="56"/>
      <c r="K188" s="56"/>
      <c r="L188" s="56"/>
      <c r="M188" s="64"/>
      <c r="N188" s="64"/>
      <c r="O188" s="64"/>
      <c r="P188" s="64"/>
      <c r="Q188" s="64"/>
      <c r="R188" s="78"/>
      <c r="S188" s="78"/>
      <c r="T188" s="78"/>
      <c r="U188" s="78"/>
      <c r="V188" s="78"/>
      <c r="W188" s="78"/>
      <c r="X188" s="78"/>
      <c r="Y188" s="78"/>
      <c r="Z188" s="78"/>
      <c r="AA188" s="78"/>
      <c r="AB188" s="78"/>
      <c r="AC188" s="78"/>
      <c r="AD188" s="78"/>
    </row>
    <row r="189" customFormat="false" ht="15" hidden="false" customHeight="true" outlineLevel="0" collapsed="false">
      <c r="A189" s="65" t="s">
        <v>322</v>
      </c>
      <c r="B189" s="65"/>
      <c r="C189" s="65"/>
      <c r="D189" s="65"/>
      <c r="E189" s="65"/>
      <c r="F189" s="65"/>
      <c r="G189" s="26"/>
      <c r="H189" s="56"/>
      <c r="I189" s="56"/>
      <c r="J189" s="56"/>
      <c r="K189" s="56"/>
      <c r="L189" s="56"/>
      <c r="M189" s="64"/>
      <c r="N189" s="64"/>
      <c r="O189" s="64"/>
      <c r="P189" s="64"/>
      <c r="Q189" s="64"/>
      <c r="R189" s="78"/>
      <c r="S189" s="78"/>
      <c r="T189" s="78"/>
      <c r="U189" s="78"/>
      <c r="V189" s="78"/>
      <c r="W189" s="78"/>
      <c r="X189" s="78"/>
      <c r="Y189" s="78"/>
      <c r="Z189" s="78"/>
      <c r="AA189" s="78"/>
      <c r="AB189" s="78"/>
      <c r="AC189" s="78"/>
      <c r="AD189" s="78"/>
    </row>
    <row r="190" customFormat="false" ht="15" hidden="false" customHeight="true" outlineLevel="0" collapsed="false">
      <c r="A190" s="65" t="s">
        <v>323</v>
      </c>
      <c r="B190" s="65"/>
      <c r="C190" s="65"/>
      <c r="D190" s="65"/>
      <c r="E190" s="65"/>
      <c r="F190" s="65"/>
      <c r="G190" s="26"/>
      <c r="H190" s="56"/>
      <c r="I190" s="56"/>
      <c r="J190" s="56"/>
      <c r="K190" s="56"/>
      <c r="L190" s="56"/>
      <c r="M190" s="64"/>
      <c r="N190" s="64"/>
      <c r="O190" s="64"/>
      <c r="P190" s="64"/>
      <c r="Q190" s="64"/>
      <c r="R190" s="78"/>
      <c r="S190" s="78"/>
      <c r="T190" s="78"/>
      <c r="U190" s="78"/>
      <c r="V190" s="78"/>
      <c r="W190" s="78"/>
      <c r="X190" s="78"/>
      <c r="Y190" s="78"/>
      <c r="Z190" s="78"/>
      <c r="AA190" s="78"/>
      <c r="AB190" s="78"/>
      <c r="AC190" s="78"/>
      <c r="AD190" s="78"/>
    </row>
    <row r="191" customFormat="false" ht="15" hidden="false" customHeight="true" outlineLevel="0" collapsed="false">
      <c r="A191" s="65" t="s">
        <v>324</v>
      </c>
      <c r="B191" s="65"/>
      <c r="C191" s="65"/>
      <c r="D191" s="65"/>
      <c r="E191" s="65"/>
      <c r="F191" s="65"/>
      <c r="G191" s="26"/>
      <c r="H191" s="56"/>
      <c r="I191" s="56"/>
      <c r="J191" s="56"/>
      <c r="K191" s="56"/>
      <c r="L191" s="56"/>
      <c r="M191" s="64"/>
      <c r="N191" s="64"/>
      <c r="O191" s="64"/>
      <c r="P191" s="64"/>
      <c r="Q191" s="64"/>
      <c r="R191" s="78"/>
      <c r="S191" s="78"/>
      <c r="T191" s="78"/>
      <c r="U191" s="78"/>
      <c r="V191" s="78"/>
      <c r="W191" s="78"/>
      <c r="X191" s="78"/>
      <c r="Y191" s="78"/>
      <c r="Z191" s="78"/>
      <c r="AA191" s="78"/>
      <c r="AB191" s="78"/>
      <c r="AC191" s="78"/>
      <c r="AD191" s="78"/>
    </row>
    <row r="192" customFormat="false" ht="15" hidden="false" customHeight="true" outlineLevel="0" collapsed="false">
      <c r="A192" s="65" t="s">
        <v>325</v>
      </c>
      <c r="B192" s="65"/>
      <c r="C192" s="65"/>
      <c r="D192" s="65"/>
      <c r="E192" s="65"/>
      <c r="F192" s="65"/>
      <c r="G192" s="26"/>
      <c r="H192" s="56"/>
      <c r="I192" s="56"/>
      <c r="J192" s="56"/>
      <c r="K192" s="56"/>
      <c r="L192" s="56"/>
      <c r="M192" s="64"/>
      <c r="N192" s="64"/>
      <c r="O192" s="64"/>
      <c r="P192" s="64"/>
      <c r="Q192" s="64"/>
      <c r="R192" s="78"/>
      <c r="S192" s="78"/>
      <c r="T192" s="78"/>
      <c r="U192" s="78"/>
      <c r="V192" s="78"/>
      <c r="W192" s="78"/>
      <c r="X192" s="78"/>
      <c r="Y192" s="78"/>
      <c r="Z192" s="78"/>
      <c r="AA192" s="78"/>
      <c r="AB192" s="78"/>
      <c r="AC192" s="78"/>
      <c r="AD192" s="78"/>
    </row>
    <row r="193" customFormat="false" ht="15" hidden="false" customHeight="true" outlineLevel="0" collapsed="false">
      <c r="A193" s="65" t="s">
        <v>326</v>
      </c>
      <c r="B193" s="65"/>
      <c r="C193" s="65"/>
      <c r="D193" s="65"/>
      <c r="E193" s="65"/>
      <c r="F193" s="65"/>
      <c r="G193" s="26"/>
      <c r="H193" s="56"/>
      <c r="I193" s="56"/>
      <c r="J193" s="56"/>
      <c r="K193" s="56"/>
      <c r="L193" s="56"/>
      <c r="M193" s="64"/>
      <c r="N193" s="64"/>
      <c r="O193" s="64"/>
      <c r="P193" s="64"/>
      <c r="Q193" s="64"/>
      <c r="R193" s="78"/>
      <c r="S193" s="78"/>
      <c r="T193" s="78"/>
      <c r="U193" s="78"/>
      <c r="V193" s="78"/>
      <c r="W193" s="78"/>
      <c r="X193" s="78"/>
      <c r="Y193" s="78"/>
      <c r="Z193" s="78"/>
      <c r="AA193" s="78"/>
      <c r="AB193" s="78"/>
      <c r="AC193" s="78"/>
      <c r="AD193" s="78"/>
    </row>
    <row r="194" customFormat="false" ht="15" hidden="false" customHeight="true" outlineLevel="0" collapsed="false">
      <c r="A194" s="65" t="s">
        <v>327</v>
      </c>
      <c r="B194" s="65"/>
      <c r="C194" s="65"/>
      <c r="D194" s="65"/>
      <c r="E194" s="65"/>
      <c r="F194" s="65"/>
      <c r="G194" s="26"/>
      <c r="H194" s="56"/>
      <c r="I194" s="56"/>
      <c r="J194" s="56"/>
      <c r="K194" s="56"/>
      <c r="L194" s="56"/>
      <c r="M194" s="64"/>
      <c r="N194" s="64"/>
      <c r="O194" s="64"/>
      <c r="P194" s="64"/>
      <c r="Q194" s="64"/>
      <c r="R194" s="78"/>
      <c r="S194" s="78"/>
      <c r="T194" s="78"/>
      <c r="U194" s="78"/>
      <c r="V194" s="78"/>
      <c r="W194" s="78"/>
      <c r="X194" s="78"/>
      <c r="Y194" s="78"/>
      <c r="Z194" s="78"/>
      <c r="AA194" s="78"/>
      <c r="AB194" s="78"/>
      <c r="AC194" s="78"/>
      <c r="AD194" s="78"/>
    </row>
    <row r="195" customFormat="false" ht="15" hidden="false" customHeight="true" outlineLevel="0" collapsed="false">
      <c r="A195" s="65" t="s">
        <v>328</v>
      </c>
      <c r="B195" s="65"/>
      <c r="C195" s="65"/>
      <c r="D195" s="65"/>
      <c r="E195" s="65"/>
      <c r="F195" s="65"/>
      <c r="G195" s="26"/>
      <c r="H195" s="56"/>
      <c r="I195" s="56"/>
      <c r="J195" s="56"/>
      <c r="K195" s="56"/>
      <c r="L195" s="56"/>
      <c r="M195" s="64"/>
      <c r="N195" s="64"/>
      <c r="O195" s="64"/>
      <c r="P195" s="64"/>
      <c r="Q195" s="64"/>
      <c r="R195" s="78"/>
      <c r="S195" s="78"/>
      <c r="T195" s="78"/>
      <c r="U195" s="78"/>
      <c r="V195" s="78"/>
      <c r="W195" s="78"/>
      <c r="X195" s="78"/>
      <c r="Y195" s="78"/>
      <c r="Z195" s="78"/>
      <c r="AA195" s="78"/>
      <c r="AB195" s="78"/>
      <c r="AC195" s="78"/>
      <c r="AD195" s="78"/>
    </row>
    <row r="196" customFormat="false" ht="15" hidden="false" customHeight="true" outlineLevel="0" collapsed="false">
      <c r="A196" s="65" t="s">
        <v>329</v>
      </c>
      <c r="B196" s="65"/>
      <c r="C196" s="65"/>
      <c r="D196" s="65"/>
      <c r="E196" s="65"/>
      <c r="F196" s="65"/>
      <c r="G196" s="26"/>
      <c r="H196" s="56"/>
      <c r="I196" s="56"/>
      <c r="J196" s="56"/>
      <c r="K196" s="56"/>
      <c r="L196" s="56"/>
      <c r="M196" s="64"/>
      <c r="N196" s="64"/>
      <c r="O196" s="64"/>
      <c r="P196" s="64"/>
      <c r="Q196" s="64"/>
      <c r="R196" s="78"/>
      <c r="S196" s="78"/>
      <c r="T196" s="78"/>
      <c r="U196" s="78"/>
      <c r="V196" s="78"/>
      <c r="W196" s="78"/>
      <c r="X196" s="78"/>
      <c r="Y196" s="78"/>
      <c r="Z196" s="78"/>
      <c r="AA196" s="78"/>
      <c r="AB196" s="78"/>
      <c r="AC196" s="78"/>
      <c r="AD196" s="78"/>
    </row>
    <row r="197" customFormat="false" ht="15" hidden="false" customHeight="true" outlineLevel="0" collapsed="false">
      <c r="A197" s="65" t="s">
        <v>330</v>
      </c>
      <c r="B197" s="65"/>
      <c r="C197" s="65"/>
      <c r="D197" s="65"/>
      <c r="E197" s="65"/>
      <c r="F197" s="65"/>
      <c r="G197" s="26"/>
      <c r="H197" s="56"/>
      <c r="I197" s="56"/>
      <c r="J197" s="56"/>
      <c r="K197" s="56"/>
      <c r="L197" s="56"/>
      <c r="M197" s="64"/>
      <c r="N197" s="64"/>
      <c r="O197" s="64"/>
      <c r="P197" s="64"/>
      <c r="Q197" s="64"/>
      <c r="R197" s="78"/>
      <c r="S197" s="78"/>
      <c r="T197" s="78"/>
      <c r="U197" s="78"/>
      <c r="V197" s="78"/>
      <c r="W197" s="78"/>
      <c r="X197" s="78"/>
      <c r="Y197" s="78"/>
      <c r="Z197" s="78"/>
      <c r="AA197" s="78"/>
      <c r="AB197" s="78"/>
      <c r="AC197" s="78"/>
      <c r="AD197" s="78"/>
    </row>
    <row r="198" customFormat="false" ht="15" hidden="false" customHeight="true" outlineLevel="0" collapsed="false">
      <c r="A198" s="65" t="s">
        <v>331</v>
      </c>
      <c r="B198" s="65"/>
      <c r="C198" s="65"/>
      <c r="D198" s="65"/>
      <c r="E198" s="65"/>
      <c r="F198" s="65"/>
      <c r="G198" s="26"/>
      <c r="H198" s="56"/>
      <c r="I198" s="56"/>
      <c r="J198" s="56"/>
      <c r="K198" s="56"/>
      <c r="L198" s="56"/>
      <c r="M198" s="64"/>
      <c r="N198" s="64"/>
      <c r="O198" s="64"/>
      <c r="P198" s="64"/>
      <c r="Q198" s="64"/>
      <c r="R198" s="78"/>
      <c r="S198" s="78"/>
      <c r="T198" s="78"/>
      <c r="U198" s="78"/>
      <c r="V198" s="78"/>
      <c r="W198" s="78"/>
      <c r="X198" s="78"/>
      <c r="Y198" s="78"/>
      <c r="Z198" s="78"/>
      <c r="AA198" s="78"/>
      <c r="AB198" s="78"/>
      <c r="AC198" s="78"/>
      <c r="AD198" s="78"/>
    </row>
    <row r="199" customFormat="false" ht="15" hidden="false" customHeight="true" outlineLevel="0" collapsed="false">
      <c r="A199" s="65" t="s">
        <v>332</v>
      </c>
      <c r="B199" s="65"/>
      <c r="C199" s="65"/>
      <c r="D199" s="65"/>
      <c r="E199" s="65"/>
      <c r="F199" s="65"/>
      <c r="G199" s="26"/>
      <c r="H199" s="56"/>
      <c r="I199" s="56"/>
      <c r="J199" s="56"/>
      <c r="K199" s="56"/>
      <c r="L199" s="56"/>
      <c r="M199" s="64"/>
      <c r="N199" s="64"/>
      <c r="O199" s="64"/>
      <c r="P199" s="64"/>
      <c r="Q199" s="64"/>
      <c r="R199" s="78"/>
      <c r="S199" s="78"/>
      <c r="T199" s="78"/>
      <c r="U199" s="78"/>
      <c r="V199" s="78"/>
      <c r="W199" s="78"/>
      <c r="X199" s="78"/>
      <c r="Y199" s="78"/>
      <c r="Z199" s="78"/>
      <c r="AA199" s="78"/>
      <c r="AB199" s="78"/>
      <c r="AC199" s="78"/>
      <c r="AD199" s="78"/>
    </row>
    <row r="200" customFormat="false" ht="15" hidden="false" customHeight="true" outlineLevel="0" collapsed="false">
      <c r="A200" s="65" t="s">
        <v>333</v>
      </c>
      <c r="B200" s="65"/>
      <c r="C200" s="65"/>
      <c r="D200" s="65"/>
      <c r="E200" s="65"/>
      <c r="F200" s="65"/>
      <c r="G200" s="26"/>
      <c r="H200" s="56"/>
      <c r="I200" s="56"/>
      <c r="J200" s="56"/>
      <c r="K200" s="56"/>
      <c r="L200" s="56"/>
      <c r="M200" s="64"/>
      <c r="N200" s="64"/>
      <c r="O200" s="64"/>
      <c r="P200" s="64"/>
      <c r="Q200" s="64"/>
      <c r="R200" s="78"/>
      <c r="S200" s="78"/>
      <c r="T200" s="78"/>
      <c r="U200" s="78"/>
      <c r="V200" s="78"/>
      <c r="W200" s="78"/>
      <c r="X200" s="78"/>
      <c r="Y200" s="78"/>
      <c r="Z200" s="78"/>
      <c r="AA200" s="78"/>
      <c r="AB200" s="78"/>
      <c r="AC200" s="78"/>
      <c r="AD200" s="78"/>
    </row>
    <row r="201" customFormat="false" ht="14.25" hidden="false" customHeight="true" outlineLevel="0" collapsed="false">
      <c r="A201" s="65" t="s">
        <v>334</v>
      </c>
      <c r="B201" s="65"/>
      <c r="C201" s="65"/>
      <c r="D201" s="65"/>
      <c r="E201" s="65"/>
      <c r="F201" s="65"/>
      <c r="G201" s="79"/>
      <c r="H201" s="79"/>
      <c r="I201" s="79"/>
      <c r="J201" s="79"/>
      <c r="K201" s="79"/>
      <c r="L201" s="79"/>
      <c r="M201" s="79"/>
      <c r="N201" s="79"/>
      <c r="O201" s="79"/>
      <c r="P201" s="79"/>
      <c r="Q201" s="79"/>
      <c r="R201" s="78"/>
      <c r="S201" s="78"/>
      <c r="T201" s="78"/>
      <c r="U201" s="78"/>
      <c r="V201" s="78"/>
      <c r="W201" s="78"/>
      <c r="X201" s="78"/>
      <c r="Y201" s="78"/>
      <c r="Z201" s="78"/>
      <c r="AA201" s="78"/>
      <c r="AB201" s="78"/>
      <c r="AC201" s="78"/>
      <c r="AD201" s="78"/>
    </row>
    <row r="202" customFormat="false" ht="14.25" hidden="false" customHeight="true" outlineLevel="0" collapsed="false">
      <c r="A202" s="65" t="s">
        <v>335</v>
      </c>
      <c r="B202" s="65"/>
      <c r="C202" s="65"/>
      <c r="D202" s="65"/>
      <c r="E202" s="65"/>
      <c r="F202" s="65"/>
      <c r="G202" s="79"/>
      <c r="H202" s="79"/>
      <c r="I202" s="79"/>
      <c r="J202" s="79"/>
      <c r="K202" s="79"/>
      <c r="L202" s="79"/>
      <c r="M202" s="79"/>
      <c r="N202" s="79"/>
      <c r="O202" s="79"/>
      <c r="P202" s="79"/>
      <c r="Q202" s="79"/>
      <c r="R202" s="78"/>
      <c r="S202" s="78"/>
      <c r="T202" s="78"/>
      <c r="U202" s="78"/>
      <c r="V202" s="78"/>
      <c r="W202" s="78"/>
      <c r="X202" s="78"/>
      <c r="Y202" s="78"/>
      <c r="Z202" s="78"/>
      <c r="AA202" s="78"/>
      <c r="AB202" s="78"/>
      <c r="AC202" s="78"/>
      <c r="AD202" s="78"/>
    </row>
    <row r="203" customFormat="false" ht="14.25" hidden="false" customHeight="true" outlineLevel="0" collapsed="false">
      <c r="A203" s="65" t="s">
        <v>336</v>
      </c>
      <c r="B203" s="65"/>
      <c r="C203" s="65"/>
      <c r="D203" s="65"/>
      <c r="E203" s="65"/>
      <c r="F203" s="65"/>
      <c r="G203" s="79"/>
      <c r="H203" s="79"/>
      <c r="I203" s="79"/>
      <c r="J203" s="79"/>
      <c r="K203" s="79"/>
      <c r="L203" s="79"/>
      <c r="M203" s="79"/>
      <c r="N203" s="79"/>
      <c r="O203" s="79"/>
      <c r="P203" s="79"/>
      <c r="Q203" s="79"/>
      <c r="R203" s="78"/>
      <c r="S203" s="78"/>
      <c r="T203" s="78"/>
      <c r="U203" s="78"/>
      <c r="V203" s="78"/>
      <c r="W203" s="78"/>
      <c r="X203" s="78"/>
      <c r="Y203" s="78"/>
      <c r="Z203" s="78"/>
      <c r="AA203" s="78"/>
      <c r="AB203" s="78"/>
      <c r="AC203" s="78"/>
      <c r="AD203" s="78"/>
    </row>
    <row r="204" customFormat="false" ht="14.25" hidden="false" customHeight="true" outlineLevel="0" collapsed="false">
      <c r="A204" s="65" t="s">
        <v>337</v>
      </c>
      <c r="B204" s="65"/>
      <c r="C204" s="65"/>
      <c r="D204" s="65"/>
      <c r="E204" s="65"/>
      <c r="F204" s="65"/>
      <c r="G204" s="79"/>
      <c r="H204" s="79"/>
      <c r="I204" s="79"/>
      <c r="J204" s="79"/>
      <c r="K204" s="79"/>
      <c r="L204" s="79"/>
      <c r="M204" s="79"/>
      <c r="N204" s="79"/>
      <c r="O204" s="79"/>
      <c r="P204" s="79"/>
      <c r="Q204" s="79"/>
      <c r="R204" s="78"/>
      <c r="S204" s="78"/>
      <c r="T204" s="78"/>
      <c r="U204" s="78"/>
      <c r="V204" s="78"/>
      <c r="W204" s="78"/>
      <c r="X204" s="78"/>
      <c r="Y204" s="78"/>
      <c r="Z204" s="78"/>
      <c r="AA204" s="78"/>
      <c r="AB204" s="78"/>
      <c r="AC204" s="78"/>
      <c r="AD204" s="78"/>
    </row>
    <row r="205" customFormat="false" ht="14.25" hidden="false" customHeight="true" outlineLevel="0" collapsed="false">
      <c r="A205" s="65" t="s">
        <v>338</v>
      </c>
      <c r="B205" s="65"/>
      <c r="C205" s="65"/>
      <c r="D205" s="65"/>
      <c r="E205" s="65"/>
      <c r="F205" s="65"/>
      <c r="G205" s="79"/>
      <c r="H205" s="79"/>
      <c r="I205" s="79"/>
      <c r="J205" s="79"/>
      <c r="K205" s="79"/>
      <c r="L205" s="79"/>
      <c r="M205" s="79"/>
      <c r="N205" s="79"/>
      <c r="O205" s="79"/>
      <c r="P205" s="79"/>
      <c r="Q205" s="79"/>
      <c r="R205" s="78"/>
      <c r="S205" s="78"/>
      <c r="T205" s="78"/>
      <c r="U205" s="78"/>
      <c r="V205" s="78"/>
      <c r="W205" s="78"/>
      <c r="X205" s="78"/>
      <c r="Y205" s="78"/>
      <c r="Z205" s="78"/>
      <c r="AA205" s="78"/>
      <c r="AB205" s="78"/>
      <c r="AC205" s="78"/>
      <c r="AD205" s="78"/>
    </row>
    <row r="206" customFormat="false" ht="14.25" hidden="false" customHeight="true" outlineLevel="0" collapsed="false">
      <c r="A206" s="65" t="s">
        <v>339</v>
      </c>
      <c r="B206" s="65"/>
      <c r="C206" s="65"/>
      <c r="D206" s="65"/>
      <c r="E206" s="65"/>
      <c r="F206" s="65"/>
      <c r="G206" s="79"/>
      <c r="H206" s="79"/>
      <c r="I206" s="79"/>
      <c r="J206" s="79"/>
      <c r="K206" s="79"/>
      <c r="L206" s="79"/>
      <c r="M206" s="79"/>
      <c r="N206" s="79"/>
      <c r="O206" s="79"/>
      <c r="P206" s="79"/>
      <c r="Q206" s="79"/>
      <c r="R206" s="78"/>
      <c r="S206" s="78"/>
      <c r="T206" s="78"/>
      <c r="U206" s="78"/>
      <c r="V206" s="78"/>
      <c r="W206" s="78"/>
      <c r="X206" s="78"/>
      <c r="Y206" s="78"/>
      <c r="Z206" s="78"/>
      <c r="AA206" s="78"/>
      <c r="AB206" s="78"/>
      <c r="AC206" s="78"/>
      <c r="AD206" s="78"/>
    </row>
    <row r="207" customFormat="false" ht="14.25" hidden="false" customHeight="true" outlineLevel="0" collapsed="false">
      <c r="A207" s="65" t="s">
        <v>340</v>
      </c>
      <c r="B207" s="65"/>
      <c r="C207" s="65"/>
      <c r="D207" s="65"/>
      <c r="E207" s="65"/>
      <c r="F207" s="65"/>
      <c r="G207" s="79"/>
      <c r="H207" s="79"/>
      <c r="I207" s="79"/>
      <c r="J207" s="79"/>
      <c r="K207" s="79"/>
      <c r="L207" s="79"/>
      <c r="M207" s="79"/>
      <c r="N207" s="79"/>
      <c r="O207" s="79"/>
      <c r="P207" s="79"/>
      <c r="Q207" s="79"/>
      <c r="R207" s="78"/>
      <c r="S207" s="78"/>
      <c r="T207" s="78"/>
      <c r="U207" s="78"/>
      <c r="V207" s="78"/>
      <c r="W207" s="78"/>
      <c r="X207" s="78"/>
      <c r="Y207" s="78"/>
      <c r="Z207" s="78"/>
      <c r="AA207" s="78"/>
      <c r="AB207" s="78"/>
      <c r="AC207" s="78"/>
      <c r="AD207" s="78"/>
    </row>
    <row r="208" customFormat="false" ht="14.25" hidden="false" customHeight="true" outlineLevel="0" collapsed="false">
      <c r="A208" s="65" t="s">
        <v>341</v>
      </c>
      <c r="B208" s="65"/>
      <c r="C208" s="65"/>
      <c r="D208" s="65"/>
      <c r="E208" s="65"/>
      <c r="F208" s="65"/>
      <c r="G208" s="79"/>
      <c r="H208" s="79"/>
      <c r="I208" s="79"/>
      <c r="J208" s="79"/>
      <c r="K208" s="79"/>
      <c r="L208" s="79"/>
      <c r="M208" s="79"/>
      <c r="N208" s="79"/>
      <c r="O208" s="79"/>
      <c r="P208" s="79"/>
      <c r="Q208" s="79"/>
      <c r="R208" s="78"/>
      <c r="S208" s="78"/>
      <c r="T208" s="78"/>
      <c r="U208" s="78"/>
      <c r="V208" s="78"/>
      <c r="W208" s="78"/>
      <c r="X208" s="78"/>
      <c r="Y208" s="78"/>
      <c r="Z208" s="78"/>
      <c r="AA208" s="78"/>
      <c r="AB208" s="78"/>
      <c r="AC208" s="78"/>
      <c r="AD208" s="78"/>
    </row>
    <row r="209" customFormat="false" ht="14.25" hidden="false" customHeight="true" outlineLevel="0" collapsed="false">
      <c r="A209" s="65" t="s">
        <v>342</v>
      </c>
      <c r="B209" s="65"/>
      <c r="C209" s="65"/>
      <c r="D209" s="65"/>
      <c r="E209" s="65"/>
      <c r="F209" s="65"/>
      <c r="G209" s="79"/>
      <c r="H209" s="79"/>
      <c r="I209" s="79"/>
      <c r="J209" s="79"/>
      <c r="K209" s="79"/>
      <c r="L209" s="79"/>
      <c r="M209" s="79"/>
      <c r="N209" s="79"/>
      <c r="O209" s="79"/>
      <c r="P209" s="79"/>
      <c r="Q209" s="79"/>
      <c r="R209" s="78"/>
      <c r="S209" s="78"/>
      <c r="T209" s="78"/>
      <c r="U209" s="78"/>
      <c r="V209" s="78"/>
      <c r="W209" s="78"/>
      <c r="X209" s="78"/>
      <c r="Y209" s="78"/>
      <c r="Z209" s="78"/>
      <c r="AA209" s="78"/>
      <c r="AB209" s="78"/>
      <c r="AC209" s="78"/>
      <c r="AD209" s="78"/>
    </row>
    <row r="210" customFormat="false" ht="14.25" hidden="false" customHeight="true" outlineLevel="0" collapsed="false">
      <c r="A210" s="65" t="s">
        <v>343</v>
      </c>
      <c r="B210" s="65"/>
      <c r="C210" s="65"/>
      <c r="D210" s="65"/>
      <c r="E210" s="65"/>
      <c r="F210" s="65"/>
      <c r="G210" s="79"/>
      <c r="H210" s="79"/>
      <c r="I210" s="79"/>
      <c r="J210" s="79"/>
      <c r="K210" s="79"/>
      <c r="L210" s="79"/>
      <c r="M210" s="79"/>
      <c r="N210" s="79"/>
      <c r="O210" s="79"/>
      <c r="P210" s="79"/>
      <c r="Q210" s="79"/>
      <c r="R210" s="78"/>
      <c r="S210" s="78"/>
      <c r="T210" s="78"/>
      <c r="U210" s="78"/>
      <c r="V210" s="78"/>
      <c r="W210" s="78"/>
      <c r="X210" s="78"/>
      <c r="Y210" s="78"/>
      <c r="Z210" s="78"/>
      <c r="AA210" s="78"/>
      <c r="AB210" s="78"/>
      <c r="AC210" s="78"/>
      <c r="AD210" s="78"/>
    </row>
    <row r="211" customFormat="false" ht="14.25" hidden="false" customHeight="true" outlineLevel="0" collapsed="false">
      <c r="A211" s="65" t="s">
        <v>344</v>
      </c>
      <c r="B211" s="65"/>
      <c r="C211" s="65"/>
      <c r="D211" s="65"/>
      <c r="E211" s="65"/>
      <c r="F211" s="65"/>
      <c r="G211" s="79"/>
      <c r="H211" s="79"/>
      <c r="I211" s="79"/>
      <c r="J211" s="79"/>
      <c r="K211" s="79"/>
      <c r="L211" s="79"/>
      <c r="M211" s="79"/>
      <c r="N211" s="79"/>
      <c r="O211" s="79"/>
      <c r="P211" s="79"/>
      <c r="Q211" s="79"/>
      <c r="R211" s="78"/>
      <c r="S211" s="78"/>
      <c r="T211" s="78"/>
      <c r="U211" s="78"/>
      <c r="V211" s="78"/>
      <c r="W211" s="78"/>
      <c r="X211" s="78"/>
      <c r="Y211" s="78"/>
      <c r="Z211" s="78"/>
      <c r="AA211" s="78"/>
      <c r="AB211" s="78"/>
      <c r="AC211" s="78"/>
      <c r="AD211" s="78"/>
    </row>
    <row r="212" customFormat="false" ht="14.25" hidden="false" customHeight="true" outlineLevel="0" collapsed="false">
      <c r="A212" s="65" t="s">
        <v>345</v>
      </c>
      <c r="B212" s="65"/>
      <c r="C212" s="65"/>
      <c r="D212" s="65"/>
      <c r="E212" s="65"/>
      <c r="F212" s="65"/>
      <c r="G212" s="79"/>
      <c r="H212" s="79"/>
      <c r="I212" s="79"/>
      <c r="J212" s="79"/>
      <c r="K212" s="79"/>
      <c r="L212" s="79"/>
      <c r="M212" s="79"/>
      <c r="N212" s="79"/>
      <c r="O212" s="79"/>
      <c r="P212" s="79"/>
      <c r="Q212" s="79"/>
      <c r="R212" s="78"/>
      <c r="S212" s="78"/>
      <c r="T212" s="78"/>
      <c r="U212" s="78"/>
      <c r="V212" s="78"/>
      <c r="W212" s="78"/>
      <c r="X212" s="78"/>
      <c r="Y212" s="78"/>
      <c r="Z212" s="78"/>
      <c r="AA212" s="78"/>
      <c r="AB212" s="78"/>
      <c r="AC212" s="78"/>
      <c r="AD212" s="78"/>
    </row>
    <row r="213" customFormat="false" ht="14.25" hidden="false" customHeight="true" outlineLevel="0" collapsed="false">
      <c r="A213" s="65" t="s">
        <v>346</v>
      </c>
      <c r="B213" s="65"/>
      <c r="C213" s="65"/>
      <c r="D213" s="65"/>
      <c r="E213" s="65"/>
      <c r="F213" s="65"/>
      <c r="G213" s="79"/>
      <c r="H213" s="79"/>
      <c r="I213" s="79"/>
      <c r="J213" s="79"/>
      <c r="K213" s="79"/>
      <c r="L213" s="79"/>
      <c r="M213" s="79"/>
      <c r="N213" s="79"/>
      <c r="O213" s="79"/>
      <c r="P213" s="79"/>
      <c r="Q213" s="79"/>
      <c r="R213" s="78"/>
      <c r="S213" s="78"/>
      <c r="T213" s="78"/>
      <c r="U213" s="78"/>
      <c r="V213" s="78"/>
      <c r="W213" s="78"/>
      <c r="X213" s="78"/>
      <c r="Y213" s="78"/>
      <c r="Z213" s="78"/>
      <c r="AA213" s="78"/>
      <c r="AB213" s="78"/>
      <c r="AC213" s="78"/>
      <c r="AD213" s="78"/>
    </row>
    <row r="214" customFormat="false" ht="14.25" hidden="false" customHeight="true" outlineLevel="0" collapsed="false">
      <c r="A214" s="65" t="s">
        <v>347</v>
      </c>
      <c r="B214" s="65"/>
      <c r="C214" s="65"/>
      <c r="D214" s="65"/>
      <c r="E214" s="65"/>
      <c r="F214" s="65"/>
      <c r="G214" s="79"/>
      <c r="H214" s="79"/>
      <c r="I214" s="79"/>
      <c r="J214" s="79"/>
      <c r="K214" s="79"/>
      <c r="L214" s="79"/>
      <c r="M214" s="79"/>
      <c r="N214" s="79"/>
      <c r="O214" s="79"/>
      <c r="P214" s="79"/>
      <c r="Q214" s="79"/>
      <c r="R214" s="78"/>
      <c r="S214" s="78"/>
      <c r="T214" s="78"/>
      <c r="U214" s="78"/>
      <c r="V214" s="78"/>
      <c r="W214" s="78"/>
      <c r="X214" s="78"/>
      <c r="Y214" s="78"/>
      <c r="Z214" s="78"/>
      <c r="AA214" s="78"/>
      <c r="AB214" s="78"/>
      <c r="AC214" s="78"/>
      <c r="AD214" s="78"/>
    </row>
    <row r="215" customFormat="false" ht="14.25" hidden="false" customHeight="true" outlineLevel="0" collapsed="false">
      <c r="A215" s="65" t="s">
        <v>348</v>
      </c>
      <c r="B215" s="65"/>
      <c r="C215" s="65"/>
      <c r="D215" s="65"/>
      <c r="E215" s="65"/>
      <c r="F215" s="65"/>
      <c r="G215" s="79"/>
      <c r="H215" s="79"/>
      <c r="I215" s="79"/>
      <c r="J215" s="79"/>
      <c r="K215" s="79"/>
      <c r="L215" s="79"/>
      <c r="M215" s="79"/>
      <c r="N215" s="79"/>
      <c r="O215" s="79"/>
      <c r="P215" s="79"/>
      <c r="Q215" s="79"/>
      <c r="R215" s="78"/>
      <c r="S215" s="78"/>
      <c r="T215" s="78"/>
      <c r="U215" s="78"/>
      <c r="V215" s="78"/>
      <c r="W215" s="78"/>
      <c r="X215" s="78"/>
      <c r="Y215" s="78"/>
      <c r="Z215" s="78"/>
      <c r="AA215" s="78"/>
      <c r="AB215" s="78"/>
      <c r="AC215" s="78"/>
      <c r="AD215" s="78"/>
    </row>
    <row r="216" customFormat="false" ht="14.25" hidden="false" customHeight="true" outlineLevel="0" collapsed="false">
      <c r="A216" s="65" t="s">
        <v>349</v>
      </c>
      <c r="B216" s="65"/>
      <c r="C216" s="65"/>
      <c r="D216" s="65"/>
      <c r="E216" s="65"/>
      <c r="F216" s="65"/>
      <c r="G216" s="79"/>
      <c r="H216" s="79"/>
      <c r="I216" s="79"/>
      <c r="J216" s="79"/>
      <c r="K216" s="79"/>
      <c r="L216" s="79"/>
      <c r="M216" s="79"/>
      <c r="N216" s="79"/>
      <c r="O216" s="79"/>
      <c r="P216" s="79"/>
      <c r="Q216" s="79"/>
      <c r="R216" s="78"/>
      <c r="S216" s="78"/>
      <c r="T216" s="78"/>
      <c r="U216" s="78"/>
      <c r="V216" s="78"/>
      <c r="W216" s="78"/>
      <c r="X216" s="78"/>
      <c r="Y216" s="78"/>
      <c r="Z216" s="78"/>
      <c r="AA216" s="78"/>
      <c r="AB216" s="78"/>
      <c r="AC216" s="78"/>
      <c r="AD216" s="78"/>
    </row>
    <row r="217" customFormat="false" ht="14.25" hidden="false" customHeight="true" outlineLevel="0" collapsed="false">
      <c r="A217" s="65" t="s">
        <v>350</v>
      </c>
      <c r="B217" s="65"/>
      <c r="C217" s="65"/>
      <c r="D217" s="65"/>
      <c r="E217" s="65"/>
      <c r="F217" s="65"/>
      <c r="G217" s="79"/>
      <c r="H217" s="79"/>
      <c r="I217" s="79"/>
      <c r="J217" s="79"/>
      <c r="K217" s="79"/>
      <c r="L217" s="79"/>
      <c r="M217" s="79"/>
      <c r="N217" s="79"/>
      <c r="O217" s="79"/>
      <c r="P217" s="79"/>
      <c r="Q217" s="79"/>
      <c r="R217" s="78"/>
      <c r="S217" s="78"/>
      <c r="T217" s="78"/>
      <c r="U217" s="78"/>
      <c r="V217" s="78"/>
      <c r="W217" s="78"/>
      <c r="X217" s="78"/>
      <c r="Y217" s="78"/>
      <c r="Z217" s="78"/>
      <c r="AA217" s="78"/>
      <c r="AB217" s="78"/>
      <c r="AC217" s="78"/>
      <c r="AD217" s="78"/>
    </row>
    <row r="218" customFormat="false" ht="14.25" hidden="false" customHeight="true" outlineLevel="0" collapsed="false">
      <c r="A218" s="65" t="s">
        <v>351</v>
      </c>
      <c r="B218" s="65"/>
      <c r="C218" s="65"/>
      <c r="D218" s="65"/>
      <c r="E218" s="65"/>
      <c r="F218" s="65"/>
      <c r="G218" s="79"/>
      <c r="H218" s="79"/>
      <c r="I218" s="79"/>
      <c r="J218" s="79"/>
      <c r="K218" s="79"/>
      <c r="L218" s="79"/>
      <c r="M218" s="79"/>
      <c r="N218" s="79"/>
      <c r="O218" s="79"/>
      <c r="P218" s="79"/>
      <c r="Q218" s="79"/>
      <c r="R218" s="78"/>
      <c r="S218" s="78"/>
      <c r="T218" s="78"/>
      <c r="U218" s="78"/>
      <c r="V218" s="78"/>
      <c r="W218" s="78"/>
      <c r="X218" s="78"/>
      <c r="Y218" s="78"/>
      <c r="Z218" s="78"/>
      <c r="AA218" s="78"/>
      <c r="AB218" s="78"/>
      <c r="AC218" s="78"/>
      <c r="AD218" s="78"/>
    </row>
    <row r="219" customFormat="false" ht="14.25" hidden="false" customHeight="true" outlineLevel="0" collapsed="false">
      <c r="A219" s="65" t="s">
        <v>352</v>
      </c>
      <c r="B219" s="65"/>
      <c r="C219" s="65"/>
      <c r="D219" s="65"/>
      <c r="E219" s="65"/>
      <c r="F219" s="65"/>
      <c r="G219" s="79"/>
      <c r="H219" s="79"/>
      <c r="I219" s="79"/>
      <c r="J219" s="79"/>
      <c r="K219" s="79"/>
      <c r="L219" s="79"/>
      <c r="M219" s="79"/>
      <c r="N219" s="79"/>
      <c r="O219" s="79"/>
      <c r="P219" s="79"/>
      <c r="Q219" s="79"/>
      <c r="R219" s="78"/>
      <c r="S219" s="78"/>
      <c r="T219" s="78"/>
      <c r="U219" s="78"/>
      <c r="V219" s="78"/>
      <c r="W219" s="78"/>
      <c r="X219" s="78"/>
      <c r="Y219" s="78"/>
      <c r="Z219" s="78"/>
      <c r="AA219" s="78"/>
      <c r="AB219" s="78"/>
      <c r="AC219" s="78"/>
      <c r="AD219" s="78"/>
    </row>
    <row r="220" customFormat="false" ht="14.25" hidden="false" customHeight="true" outlineLevel="0" collapsed="false">
      <c r="A220" s="65" t="s">
        <v>353</v>
      </c>
      <c r="B220" s="65"/>
      <c r="C220" s="65"/>
      <c r="D220" s="65"/>
      <c r="E220" s="65"/>
      <c r="F220" s="65"/>
      <c r="G220" s="79"/>
      <c r="H220" s="79"/>
      <c r="I220" s="79"/>
      <c r="J220" s="79"/>
      <c r="K220" s="79"/>
      <c r="L220" s="79"/>
      <c r="M220" s="79"/>
      <c r="N220" s="79"/>
      <c r="O220" s="79"/>
      <c r="P220" s="79"/>
      <c r="Q220" s="79"/>
      <c r="R220" s="78"/>
      <c r="S220" s="78"/>
      <c r="T220" s="78"/>
      <c r="U220" s="78"/>
      <c r="V220" s="78"/>
      <c r="W220" s="78"/>
      <c r="X220" s="78"/>
      <c r="Y220" s="78"/>
      <c r="Z220" s="78"/>
      <c r="AA220" s="78"/>
      <c r="AB220" s="78"/>
      <c r="AC220" s="78"/>
      <c r="AD220" s="78"/>
    </row>
    <row r="221" customFormat="false" ht="14.25" hidden="false" customHeight="true" outlineLevel="0" collapsed="false">
      <c r="A221" s="80"/>
      <c r="B221" s="80"/>
      <c r="C221" s="80"/>
      <c r="D221" s="80"/>
      <c r="E221" s="80"/>
      <c r="F221" s="80"/>
      <c r="G221" s="80"/>
      <c r="H221" s="80"/>
      <c r="I221" s="80"/>
      <c r="J221" s="80"/>
      <c r="K221" s="80"/>
      <c r="L221" s="80"/>
      <c r="M221" s="80"/>
      <c r="N221" s="80"/>
      <c r="O221" s="80"/>
      <c r="P221" s="80"/>
      <c r="Q221" s="80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</row>
    <row r="222" customFormat="false" ht="14.25" hidden="false" customHeight="true" outlineLevel="0" collapsed="false">
      <c r="A222" s="80"/>
      <c r="B222" s="80"/>
      <c r="C222" s="80"/>
      <c r="D222" s="80"/>
      <c r="E222" s="80"/>
      <c r="F222" s="80"/>
      <c r="G222" s="80"/>
      <c r="H222" s="80"/>
      <c r="I222" s="80"/>
      <c r="J222" s="80"/>
      <c r="K222" s="80"/>
      <c r="L222" s="80"/>
      <c r="M222" s="80"/>
      <c r="N222" s="80"/>
      <c r="O222" s="80"/>
      <c r="P222" s="80"/>
      <c r="Q222" s="80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</row>
    <row r="223" customFormat="false" ht="14.25" hidden="false" customHeight="true" outlineLevel="0" collapsed="false">
      <c r="A223" s="80"/>
      <c r="B223" s="80"/>
      <c r="C223" s="80"/>
      <c r="D223" s="80"/>
      <c r="E223" s="80"/>
      <c r="F223" s="80"/>
      <c r="G223" s="80"/>
      <c r="H223" s="80"/>
      <c r="I223" s="80"/>
      <c r="J223" s="80"/>
      <c r="K223" s="80"/>
      <c r="L223" s="80"/>
      <c r="M223" s="80"/>
      <c r="N223" s="80"/>
      <c r="O223" s="80"/>
      <c r="P223" s="80"/>
      <c r="Q223" s="80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</row>
    <row r="224" customFormat="false" ht="14.25" hidden="false" customHeight="true" outlineLevel="0" collapsed="false">
      <c r="A224" s="80"/>
      <c r="B224" s="80"/>
      <c r="C224" s="80"/>
      <c r="D224" s="80"/>
      <c r="E224" s="80"/>
      <c r="F224" s="80"/>
      <c r="G224" s="80"/>
      <c r="H224" s="80"/>
      <c r="I224" s="80"/>
      <c r="J224" s="80"/>
      <c r="K224" s="80"/>
      <c r="L224" s="80"/>
      <c r="M224" s="80"/>
      <c r="N224" s="80"/>
      <c r="O224" s="80"/>
      <c r="P224" s="80"/>
      <c r="Q224" s="80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</row>
    <row r="225" customFormat="false" ht="14.25" hidden="false" customHeight="true" outlineLevel="0" collapsed="false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</row>
    <row r="226" customFormat="false" ht="14.25" hidden="false" customHeight="true" outlineLevel="0" collapsed="false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</row>
    <row r="227" customFormat="false" ht="14.25" hidden="false" customHeight="true" outlineLevel="0" collapsed="false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</row>
    <row r="228" customFormat="false" ht="14.25" hidden="false" customHeight="true" outlineLevel="0" collapsed="false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</row>
    <row r="229" customFormat="false" ht="14.25" hidden="false" customHeight="true" outlineLevel="0" collapsed="false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</row>
    <row r="230" customFormat="false" ht="14.25" hidden="false" customHeight="true" outlineLevel="0" collapsed="false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</row>
    <row r="231" customFormat="false" ht="14.25" hidden="false" customHeight="true" outlineLevel="0" collapsed="false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</row>
    <row r="232" customFormat="false" ht="14.25" hidden="false" customHeight="true" outlineLevel="0" collapsed="false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</row>
    <row r="233" customFormat="false" ht="14.25" hidden="false" customHeight="true" outlineLevel="0" collapsed="false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</row>
    <row r="234" customFormat="false" ht="14.25" hidden="false" customHeight="true" outlineLevel="0" collapsed="false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</row>
    <row r="235" customFormat="false" ht="14.25" hidden="false" customHeight="true" outlineLevel="0" collapsed="false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</row>
    <row r="236" customFormat="false" ht="14.25" hidden="false" customHeight="true" outlineLevel="0" collapsed="false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</row>
    <row r="237" customFormat="false" ht="14.25" hidden="false" customHeight="true" outlineLevel="0" collapsed="false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</row>
    <row r="238" customFormat="false" ht="14.25" hidden="false" customHeight="true" outlineLevel="0" collapsed="false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</row>
    <row r="239" customFormat="false" ht="14.25" hidden="false" customHeight="true" outlineLevel="0" collapsed="false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</row>
    <row r="240" customFormat="false" ht="14.25" hidden="false" customHeight="true" outlineLevel="0" collapsed="false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</row>
    <row r="241" customFormat="false" ht="14.25" hidden="false" customHeight="true" outlineLevel="0" collapsed="false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</row>
    <row r="242" customFormat="false" ht="14.25" hidden="false" customHeight="true" outlineLevel="0" collapsed="false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</row>
    <row r="243" customFormat="false" ht="14.25" hidden="false" customHeight="true" outlineLevel="0" collapsed="false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</row>
    <row r="244" customFormat="false" ht="14.25" hidden="false" customHeight="true" outlineLevel="0" collapsed="false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</row>
    <row r="245" customFormat="false" ht="14.25" hidden="false" customHeight="true" outlineLevel="0" collapsed="false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</row>
    <row r="246" customFormat="false" ht="14.25" hidden="false" customHeight="true" outlineLevel="0" collapsed="false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</row>
    <row r="247" customFormat="false" ht="14.25" hidden="false" customHeight="true" outlineLevel="0" collapsed="false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</row>
    <row r="248" customFormat="false" ht="14.25" hidden="false" customHeight="true" outlineLevel="0" collapsed="false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</row>
    <row r="249" customFormat="false" ht="14.25" hidden="false" customHeight="true" outlineLevel="0" collapsed="false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</row>
    <row r="250" customFormat="false" ht="14.25" hidden="false" customHeight="true" outlineLevel="0" collapsed="false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</row>
    <row r="251" customFormat="false" ht="14.25" hidden="false" customHeight="true" outlineLevel="0" collapsed="false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</row>
    <row r="252" customFormat="false" ht="14.25" hidden="false" customHeight="true" outlineLevel="0" collapsed="false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</row>
    <row r="253" customFormat="false" ht="14.25" hidden="false" customHeight="true" outlineLevel="0" collapsed="false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</row>
    <row r="254" customFormat="false" ht="14.25" hidden="false" customHeight="true" outlineLevel="0" collapsed="false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</row>
    <row r="255" customFormat="false" ht="14.25" hidden="false" customHeight="true" outlineLevel="0" collapsed="false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</row>
    <row r="256" customFormat="false" ht="14.25" hidden="false" customHeight="true" outlineLevel="0" collapsed="false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</row>
    <row r="257" customFormat="false" ht="14.25" hidden="false" customHeight="true" outlineLevel="0" collapsed="false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</row>
    <row r="258" customFormat="false" ht="14.25" hidden="false" customHeight="true" outlineLevel="0" collapsed="false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</row>
    <row r="259" customFormat="false" ht="14.25" hidden="false" customHeight="true" outlineLevel="0" collapsed="false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</row>
    <row r="260" customFormat="false" ht="14.25" hidden="false" customHeight="true" outlineLevel="0" collapsed="false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</row>
    <row r="261" customFormat="false" ht="14.25" hidden="false" customHeight="true" outlineLevel="0" collapsed="false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</row>
    <row r="262" customFormat="false" ht="14.25" hidden="false" customHeight="true" outlineLevel="0" collapsed="false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</row>
    <row r="263" customFormat="false" ht="14.25" hidden="false" customHeight="true" outlineLevel="0" collapsed="false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</row>
    <row r="264" customFormat="false" ht="14.25" hidden="false" customHeight="true" outlineLevel="0" collapsed="false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</row>
    <row r="265" customFormat="false" ht="14.25" hidden="false" customHeight="true" outlineLevel="0" collapsed="false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</row>
    <row r="266" customFormat="false" ht="14.25" hidden="false" customHeight="true" outlineLevel="0" collapsed="false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</row>
    <row r="267" customFormat="false" ht="14.25" hidden="false" customHeight="true" outlineLevel="0" collapsed="false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</row>
    <row r="268" customFormat="false" ht="14.25" hidden="false" customHeight="true" outlineLevel="0" collapsed="false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</row>
    <row r="269" customFormat="false" ht="14.25" hidden="false" customHeight="true" outlineLevel="0" collapsed="false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</row>
    <row r="270" customFormat="false" ht="14.25" hidden="false" customHeight="true" outlineLevel="0" collapsed="false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</row>
    <row r="271" customFormat="false" ht="14.25" hidden="false" customHeight="true" outlineLevel="0" collapsed="false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</row>
    <row r="272" customFormat="false" ht="14.25" hidden="false" customHeight="true" outlineLevel="0" collapsed="false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</row>
    <row r="273" customFormat="false" ht="14.25" hidden="false" customHeight="true" outlineLevel="0" collapsed="false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</row>
    <row r="274" customFormat="false" ht="14.25" hidden="false" customHeight="true" outlineLevel="0" collapsed="false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</row>
    <row r="275" customFormat="false" ht="14.25" hidden="false" customHeight="true" outlineLevel="0" collapsed="false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</row>
    <row r="276" customFormat="false" ht="14.25" hidden="false" customHeight="true" outlineLevel="0" collapsed="false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</row>
    <row r="277" customFormat="false" ht="14.25" hidden="false" customHeight="true" outlineLevel="0" collapsed="false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</row>
    <row r="278" customFormat="false" ht="14.25" hidden="false" customHeight="true" outlineLevel="0" collapsed="false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</row>
    <row r="279" customFormat="false" ht="14.25" hidden="false" customHeight="true" outlineLevel="0" collapsed="false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</row>
    <row r="280" customFormat="false" ht="14.25" hidden="false" customHeight="true" outlineLevel="0" collapsed="false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</row>
    <row r="281" customFormat="false" ht="14.25" hidden="false" customHeight="true" outlineLevel="0" collapsed="false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</row>
    <row r="282" customFormat="false" ht="14.25" hidden="false" customHeight="true" outlineLevel="0" collapsed="false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</row>
    <row r="283" customFormat="false" ht="14.25" hidden="false" customHeight="true" outlineLevel="0" collapsed="false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</row>
    <row r="284" customFormat="false" ht="14.25" hidden="false" customHeight="true" outlineLevel="0" collapsed="false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</row>
    <row r="285" customFormat="false" ht="14.25" hidden="false" customHeight="true" outlineLevel="0" collapsed="false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</row>
    <row r="286" customFormat="false" ht="14.25" hidden="false" customHeight="true" outlineLevel="0" collapsed="false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</row>
    <row r="287" customFormat="false" ht="14.25" hidden="false" customHeight="true" outlineLevel="0" collapsed="false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</row>
    <row r="288" customFormat="false" ht="14.25" hidden="false" customHeight="true" outlineLevel="0" collapsed="false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</row>
    <row r="289" customFormat="false" ht="14.25" hidden="false" customHeight="true" outlineLevel="0" collapsed="false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</row>
    <row r="290" customFormat="false" ht="14.25" hidden="false" customHeight="true" outlineLevel="0" collapsed="false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</row>
    <row r="291" customFormat="false" ht="14.25" hidden="false" customHeight="true" outlineLevel="0" collapsed="false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</row>
    <row r="292" customFormat="false" ht="14.25" hidden="false" customHeight="true" outlineLevel="0" collapsed="false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</row>
    <row r="293" customFormat="false" ht="14.25" hidden="false" customHeight="true" outlineLevel="0" collapsed="false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</row>
    <row r="294" customFormat="false" ht="14.25" hidden="false" customHeight="true" outlineLevel="0" collapsed="false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</row>
    <row r="295" customFormat="false" ht="14.25" hidden="false" customHeight="true" outlineLevel="0" collapsed="false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</row>
    <row r="296" customFormat="false" ht="14.25" hidden="false" customHeight="true" outlineLevel="0" collapsed="false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</row>
    <row r="297" customFormat="false" ht="14.25" hidden="false" customHeight="true" outlineLevel="0" collapsed="false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</row>
    <row r="298" customFormat="false" ht="14.25" hidden="false" customHeight="true" outlineLevel="0" collapsed="false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</row>
    <row r="299" customFormat="false" ht="14.25" hidden="false" customHeight="true" outlineLevel="0" collapsed="false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</row>
    <row r="300" customFormat="false" ht="14.25" hidden="false" customHeight="true" outlineLevel="0" collapsed="false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</row>
    <row r="301" customFormat="false" ht="14.25" hidden="false" customHeight="true" outlineLevel="0" collapsed="false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</row>
    <row r="302" customFormat="false" ht="14.25" hidden="false" customHeight="true" outlineLevel="0" collapsed="false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</row>
    <row r="303" customFormat="false" ht="14.25" hidden="false" customHeight="true" outlineLevel="0" collapsed="false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</row>
    <row r="304" customFormat="false" ht="14.25" hidden="false" customHeight="true" outlineLevel="0" collapsed="false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</row>
    <row r="305" customFormat="false" ht="14.25" hidden="false" customHeight="true" outlineLevel="0" collapsed="false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</row>
    <row r="306" customFormat="false" ht="14.25" hidden="false" customHeight="true" outlineLevel="0" collapsed="false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</row>
    <row r="307" customFormat="false" ht="14.25" hidden="false" customHeight="true" outlineLevel="0" collapsed="false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</row>
    <row r="308" customFormat="false" ht="14.25" hidden="false" customHeight="true" outlineLevel="0" collapsed="false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</row>
    <row r="309" customFormat="false" ht="14.25" hidden="false" customHeight="true" outlineLevel="0" collapsed="false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</row>
    <row r="310" customFormat="false" ht="14.25" hidden="false" customHeight="true" outlineLevel="0" collapsed="false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</row>
    <row r="311" customFormat="false" ht="14.25" hidden="false" customHeight="true" outlineLevel="0" collapsed="false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</row>
    <row r="312" customFormat="false" ht="14.25" hidden="false" customHeight="true" outlineLevel="0" collapsed="false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</row>
    <row r="313" customFormat="false" ht="14.25" hidden="false" customHeight="true" outlineLevel="0" collapsed="false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</row>
    <row r="314" customFormat="false" ht="14.25" hidden="false" customHeight="true" outlineLevel="0" collapsed="false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</row>
    <row r="315" customFormat="false" ht="14.25" hidden="false" customHeight="true" outlineLevel="0" collapsed="false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</row>
    <row r="316" customFormat="false" ht="14.25" hidden="false" customHeight="true" outlineLevel="0" collapsed="false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</row>
    <row r="317" customFormat="false" ht="14.25" hidden="false" customHeight="true" outlineLevel="0" collapsed="false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</row>
    <row r="318" customFormat="false" ht="14.25" hidden="false" customHeight="true" outlineLevel="0" collapsed="false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</row>
    <row r="319" customFormat="false" ht="14.25" hidden="false" customHeight="true" outlineLevel="0" collapsed="false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</row>
    <row r="320" customFormat="false" ht="14.25" hidden="false" customHeight="true" outlineLevel="0" collapsed="false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</row>
    <row r="321" customFormat="false" ht="14.25" hidden="false" customHeight="true" outlineLevel="0" collapsed="false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</row>
    <row r="322" customFormat="false" ht="14.25" hidden="false" customHeight="true" outlineLevel="0" collapsed="false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</row>
    <row r="323" customFormat="false" ht="14.25" hidden="false" customHeight="true" outlineLevel="0" collapsed="false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</row>
    <row r="324" customFormat="false" ht="14.25" hidden="false" customHeight="true" outlineLevel="0" collapsed="false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</row>
    <row r="325" customFormat="false" ht="14.25" hidden="false" customHeight="true" outlineLevel="0" collapsed="false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</row>
    <row r="326" customFormat="false" ht="14.25" hidden="false" customHeight="true" outlineLevel="0" collapsed="false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</row>
    <row r="327" customFormat="false" ht="14.25" hidden="false" customHeight="true" outlineLevel="0" collapsed="false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</row>
    <row r="328" customFormat="false" ht="14.25" hidden="false" customHeight="true" outlineLevel="0" collapsed="false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</row>
    <row r="329" customFormat="false" ht="14.25" hidden="false" customHeight="true" outlineLevel="0" collapsed="false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</row>
    <row r="330" customFormat="false" ht="14.25" hidden="false" customHeight="true" outlineLevel="0" collapsed="false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</row>
    <row r="331" customFormat="false" ht="14.25" hidden="false" customHeight="true" outlineLevel="0" collapsed="false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</row>
    <row r="332" customFormat="false" ht="14.25" hidden="false" customHeight="true" outlineLevel="0" collapsed="false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</row>
    <row r="333" customFormat="false" ht="14.25" hidden="false" customHeight="true" outlineLevel="0" collapsed="false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</row>
    <row r="334" customFormat="false" ht="14.25" hidden="false" customHeight="true" outlineLevel="0" collapsed="false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</row>
    <row r="335" customFormat="false" ht="14.25" hidden="false" customHeight="true" outlineLevel="0" collapsed="false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</row>
    <row r="336" customFormat="false" ht="14.25" hidden="false" customHeight="true" outlineLevel="0" collapsed="false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</row>
    <row r="337" customFormat="false" ht="14.25" hidden="false" customHeight="true" outlineLevel="0" collapsed="false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</row>
    <row r="338" customFormat="false" ht="14.25" hidden="false" customHeight="true" outlineLevel="0" collapsed="false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</row>
    <row r="339" customFormat="false" ht="14.25" hidden="false" customHeight="true" outlineLevel="0" collapsed="false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</row>
    <row r="340" customFormat="false" ht="14.25" hidden="false" customHeight="true" outlineLevel="0" collapsed="false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</row>
    <row r="341" customFormat="false" ht="14.25" hidden="false" customHeight="true" outlineLevel="0" collapsed="false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</row>
    <row r="342" customFormat="false" ht="14.25" hidden="false" customHeight="true" outlineLevel="0" collapsed="false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</row>
    <row r="343" customFormat="false" ht="14.25" hidden="false" customHeight="true" outlineLevel="0" collapsed="false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</row>
    <row r="344" customFormat="false" ht="14.25" hidden="false" customHeight="true" outlineLevel="0" collapsed="false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</row>
    <row r="345" customFormat="false" ht="14.25" hidden="false" customHeight="true" outlineLevel="0" collapsed="false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</row>
    <row r="346" customFormat="false" ht="14.25" hidden="false" customHeight="true" outlineLevel="0" collapsed="false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</row>
    <row r="347" customFormat="false" ht="14.25" hidden="false" customHeight="true" outlineLevel="0" collapsed="false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</row>
    <row r="348" customFormat="false" ht="14.25" hidden="false" customHeight="true" outlineLevel="0" collapsed="false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</row>
    <row r="349" customFormat="false" ht="14.25" hidden="false" customHeight="true" outlineLevel="0" collapsed="false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</row>
    <row r="350" customFormat="false" ht="14.25" hidden="false" customHeight="true" outlineLevel="0" collapsed="false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</row>
    <row r="351" customFormat="false" ht="14.25" hidden="false" customHeight="true" outlineLevel="0" collapsed="false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</row>
    <row r="352" customFormat="false" ht="14.25" hidden="false" customHeight="true" outlineLevel="0" collapsed="false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</row>
    <row r="353" customFormat="false" ht="14.25" hidden="false" customHeight="true" outlineLevel="0" collapsed="false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</row>
    <row r="354" customFormat="false" ht="14.25" hidden="false" customHeight="true" outlineLevel="0" collapsed="false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</row>
    <row r="355" customFormat="false" ht="14.25" hidden="false" customHeight="true" outlineLevel="0" collapsed="false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</row>
    <row r="356" customFormat="false" ht="14.25" hidden="false" customHeight="true" outlineLevel="0" collapsed="false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</row>
    <row r="357" customFormat="false" ht="14.25" hidden="false" customHeight="true" outlineLevel="0" collapsed="false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</row>
    <row r="358" customFormat="false" ht="14.25" hidden="false" customHeight="true" outlineLevel="0" collapsed="false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</row>
    <row r="359" customFormat="false" ht="14.25" hidden="false" customHeight="true" outlineLevel="0" collapsed="false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</row>
    <row r="360" customFormat="false" ht="14.25" hidden="false" customHeight="true" outlineLevel="0" collapsed="false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</row>
    <row r="361" customFormat="false" ht="14.25" hidden="false" customHeight="true" outlineLevel="0" collapsed="false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</row>
    <row r="362" customFormat="false" ht="14.25" hidden="false" customHeight="true" outlineLevel="0" collapsed="false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</row>
    <row r="363" customFormat="false" ht="14.25" hidden="false" customHeight="true" outlineLevel="0" collapsed="false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</row>
    <row r="364" customFormat="false" ht="14.25" hidden="false" customHeight="true" outlineLevel="0" collapsed="false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</row>
    <row r="365" customFormat="false" ht="14.25" hidden="false" customHeight="true" outlineLevel="0" collapsed="false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</row>
    <row r="366" customFormat="false" ht="14.25" hidden="false" customHeight="true" outlineLevel="0" collapsed="false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</row>
    <row r="367" customFormat="false" ht="14.25" hidden="false" customHeight="true" outlineLevel="0" collapsed="false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</row>
    <row r="368" customFormat="false" ht="14.25" hidden="false" customHeight="true" outlineLevel="0" collapsed="false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</row>
    <row r="369" customFormat="false" ht="14.25" hidden="false" customHeight="true" outlineLevel="0" collapsed="false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</row>
    <row r="370" customFormat="false" ht="14.25" hidden="false" customHeight="true" outlineLevel="0" collapsed="false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</row>
    <row r="371" customFormat="false" ht="14.25" hidden="false" customHeight="true" outlineLevel="0" collapsed="false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</row>
    <row r="372" customFormat="false" ht="14.25" hidden="false" customHeight="true" outlineLevel="0" collapsed="false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</row>
    <row r="373" customFormat="false" ht="14.25" hidden="false" customHeight="true" outlineLevel="0" collapsed="false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</row>
    <row r="374" customFormat="false" ht="14.25" hidden="false" customHeight="true" outlineLevel="0" collapsed="false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</row>
    <row r="375" customFormat="false" ht="14.25" hidden="false" customHeight="true" outlineLevel="0" collapsed="false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</row>
    <row r="376" customFormat="false" ht="14.25" hidden="false" customHeight="true" outlineLevel="0" collapsed="false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</row>
    <row r="377" customFormat="false" ht="14.25" hidden="false" customHeight="true" outlineLevel="0" collapsed="false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</row>
    <row r="378" customFormat="false" ht="14.25" hidden="false" customHeight="true" outlineLevel="0" collapsed="false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</row>
    <row r="379" customFormat="false" ht="14.25" hidden="false" customHeight="true" outlineLevel="0" collapsed="false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</row>
    <row r="380" customFormat="false" ht="14.25" hidden="false" customHeight="true" outlineLevel="0" collapsed="false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</row>
    <row r="381" customFormat="false" ht="14.25" hidden="false" customHeight="true" outlineLevel="0" collapsed="false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</row>
    <row r="382" customFormat="false" ht="14.25" hidden="false" customHeight="true" outlineLevel="0" collapsed="false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</row>
    <row r="383" customFormat="false" ht="14.25" hidden="false" customHeight="true" outlineLevel="0" collapsed="false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</row>
    <row r="384" customFormat="false" ht="14.25" hidden="false" customHeight="true" outlineLevel="0" collapsed="false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</row>
    <row r="385" customFormat="false" ht="14.25" hidden="false" customHeight="true" outlineLevel="0" collapsed="false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</row>
    <row r="386" customFormat="false" ht="14.25" hidden="false" customHeight="true" outlineLevel="0" collapsed="false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</row>
    <row r="387" customFormat="false" ht="14.25" hidden="false" customHeight="true" outlineLevel="0" collapsed="false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</row>
    <row r="388" customFormat="false" ht="14.25" hidden="false" customHeight="true" outlineLevel="0" collapsed="false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</row>
    <row r="389" customFormat="false" ht="14.25" hidden="false" customHeight="true" outlineLevel="0" collapsed="false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</row>
    <row r="390" customFormat="false" ht="14.25" hidden="false" customHeight="true" outlineLevel="0" collapsed="false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</row>
    <row r="391" customFormat="false" ht="14.25" hidden="false" customHeight="true" outlineLevel="0" collapsed="false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</row>
    <row r="392" customFormat="false" ht="14.25" hidden="false" customHeight="true" outlineLevel="0" collapsed="false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</row>
    <row r="393" customFormat="false" ht="14.25" hidden="false" customHeight="true" outlineLevel="0" collapsed="false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</row>
    <row r="394" customFormat="false" ht="14.25" hidden="false" customHeight="true" outlineLevel="0" collapsed="false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</row>
    <row r="395" customFormat="false" ht="14.25" hidden="false" customHeight="true" outlineLevel="0" collapsed="false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</row>
    <row r="396" customFormat="false" ht="14.25" hidden="false" customHeight="true" outlineLevel="0" collapsed="false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</row>
    <row r="397" customFormat="false" ht="14.25" hidden="false" customHeight="true" outlineLevel="0" collapsed="false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</row>
    <row r="398" customFormat="false" ht="14.25" hidden="false" customHeight="true" outlineLevel="0" collapsed="false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</row>
    <row r="399" customFormat="false" ht="14.25" hidden="false" customHeight="true" outlineLevel="0" collapsed="false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</row>
    <row r="400" customFormat="false" ht="14.25" hidden="false" customHeight="true" outlineLevel="0" collapsed="false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</row>
    <row r="401" customFormat="false" ht="14.25" hidden="false" customHeight="true" outlineLevel="0" collapsed="false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</row>
    <row r="402" customFormat="false" ht="14.25" hidden="false" customHeight="true" outlineLevel="0" collapsed="false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</row>
    <row r="403" customFormat="false" ht="14.25" hidden="false" customHeight="true" outlineLevel="0" collapsed="false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</row>
    <row r="404" customFormat="false" ht="14.25" hidden="false" customHeight="true" outlineLevel="0" collapsed="false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</row>
    <row r="405" customFormat="false" ht="14.25" hidden="false" customHeight="true" outlineLevel="0" collapsed="false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</row>
    <row r="406" customFormat="false" ht="14.25" hidden="false" customHeight="true" outlineLevel="0" collapsed="false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</row>
    <row r="407" customFormat="false" ht="14.25" hidden="false" customHeight="true" outlineLevel="0" collapsed="false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</row>
    <row r="408" customFormat="false" ht="14.25" hidden="false" customHeight="true" outlineLevel="0" collapsed="false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</row>
    <row r="409" customFormat="false" ht="14.25" hidden="false" customHeight="true" outlineLevel="0" collapsed="false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</row>
    <row r="410" customFormat="false" ht="14.25" hidden="false" customHeight="true" outlineLevel="0" collapsed="false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</row>
    <row r="411" customFormat="false" ht="14.25" hidden="false" customHeight="true" outlineLevel="0" collapsed="false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</row>
    <row r="412" customFormat="false" ht="14.25" hidden="false" customHeight="true" outlineLevel="0" collapsed="false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</row>
    <row r="413" customFormat="false" ht="14.25" hidden="false" customHeight="true" outlineLevel="0" collapsed="false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</row>
    <row r="414" customFormat="false" ht="14.25" hidden="false" customHeight="true" outlineLevel="0" collapsed="false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</row>
    <row r="415" customFormat="false" ht="14.25" hidden="false" customHeight="true" outlineLevel="0" collapsed="false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</row>
    <row r="416" customFormat="false" ht="14.25" hidden="false" customHeight="true" outlineLevel="0" collapsed="false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</row>
    <row r="417" customFormat="false" ht="14.25" hidden="false" customHeight="true" outlineLevel="0" collapsed="false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</row>
    <row r="418" customFormat="false" ht="14.25" hidden="false" customHeight="true" outlineLevel="0" collapsed="false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</row>
    <row r="419" customFormat="false" ht="14.25" hidden="false" customHeight="true" outlineLevel="0" collapsed="false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</row>
    <row r="420" customFormat="false" ht="14.25" hidden="false" customHeight="true" outlineLevel="0" collapsed="false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</row>
    <row r="421" customFormat="false" ht="14.25" hidden="false" customHeight="true" outlineLevel="0" collapsed="false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</row>
    <row r="422" customFormat="false" ht="14.25" hidden="false" customHeight="true" outlineLevel="0" collapsed="false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</row>
    <row r="423" customFormat="false" ht="14.25" hidden="false" customHeight="true" outlineLevel="0" collapsed="false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</row>
    <row r="424" customFormat="false" ht="14.25" hidden="false" customHeight="true" outlineLevel="0" collapsed="false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</row>
    <row r="425" customFormat="false" ht="14.25" hidden="false" customHeight="true" outlineLevel="0" collapsed="false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</row>
    <row r="426" customFormat="false" ht="14.25" hidden="false" customHeight="true" outlineLevel="0" collapsed="false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</row>
    <row r="427" customFormat="false" ht="14.25" hidden="false" customHeight="true" outlineLevel="0" collapsed="false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</row>
    <row r="428" customFormat="false" ht="14.25" hidden="false" customHeight="true" outlineLevel="0" collapsed="false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</row>
    <row r="429" customFormat="false" ht="14.25" hidden="false" customHeight="true" outlineLevel="0" collapsed="false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</row>
    <row r="430" customFormat="false" ht="14.25" hidden="false" customHeight="true" outlineLevel="0" collapsed="false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</row>
    <row r="431" customFormat="false" ht="14.25" hidden="false" customHeight="true" outlineLevel="0" collapsed="false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</row>
    <row r="432" customFormat="false" ht="14.25" hidden="false" customHeight="true" outlineLevel="0" collapsed="false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</row>
    <row r="433" customFormat="false" ht="14.25" hidden="false" customHeight="true" outlineLevel="0" collapsed="false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</row>
    <row r="434" customFormat="false" ht="14.25" hidden="false" customHeight="true" outlineLevel="0" collapsed="false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</row>
    <row r="435" customFormat="false" ht="14.25" hidden="false" customHeight="true" outlineLevel="0" collapsed="false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</row>
    <row r="436" customFormat="false" ht="14.25" hidden="false" customHeight="true" outlineLevel="0" collapsed="false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</row>
    <row r="437" customFormat="false" ht="14.25" hidden="false" customHeight="true" outlineLevel="0" collapsed="false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</row>
    <row r="438" customFormat="false" ht="14.25" hidden="false" customHeight="true" outlineLevel="0" collapsed="false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</row>
    <row r="439" customFormat="false" ht="14.25" hidden="false" customHeight="true" outlineLevel="0" collapsed="false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</row>
    <row r="440" customFormat="false" ht="14.25" hidden="false" customHeight="true" outlineLevel="0" collapsed="false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</row>
    <row r="441" customFormat="false" ht="14.25" hidden="false" customHeight="true" outlineLevel="0" collapsed="false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</row>
    <row r="442" customFormat="false" ht="14.25" hidden="false" customHeight="true" outlineLevel="0" collapsed="false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</row>
    <row r="443" customFormat="false" ht="14.25" hidden="false" customHeight="true" outlineLevel="0" collapsed="false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</row>
    <row r="444" customFormat="false" ht="14.25" hidden="false" customHeight="true" outlineLevel="0" collapsed="false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</row>
    <row r="445" customFormat="false" ht="14.25" hidden="false" customHeight="true" outlineLevel="0" collapsed="false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</row>
    <row r="446" customFormat="false" ht="14.25" hidden="false" customHeight="true" outlineLevel="0" collapsed="false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</row>
    <row r="447" customFormat="false" ht="14.25" hidden="false" customHeight="true" outlineLevel="0" collapsed="false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</row>
    <row r="448" customFormat="false" ht="14.25" hidden="false" customHeight="true" outlineLevel="0" collapsed="false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</row>
    <row r="449" customFormat="false" ht="14.25" hidden="false" customHeight="true" outlineLevel="0" collapsed="false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</row>
    <row r="450" customFormat="false" ht="14.25" hidden="false" customHeight="true" outlineLevel="0" collapsed="false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</row>
    <row r="451" customFormat="false" ht="14.25" hidden="false" customHeight="true" outlineLevel="0" collapsed="false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</row>
    <row r="452" customFormat="false" ht="14.25" hidden="false" customHeight="true" outlineLevel="0" collapsed="false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</row>
    <row r="453" customFormat="false" ht="14.25" hidden="false" customHeight="true" outlineLevel="0" collapsed="false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</row>
    <row r="454" customFormat="false" ht="14.25" hidden="false" customHeight="true" outlineLevel="0" collapsed="false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</row>
    <row r="455" customFormat="false" ht="14.25" hidden="false" customHeight="true" outlineLevel="0" collapsed="false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</row>
    <row r="456" customFormat="false" ht="14.25" hidden="false" customHeight="true" outlineLevel="0" collapsed="false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</row>
    <row r="457" customFormat="false" ht="14.25" hidden="false" customHeight="true" outlineLevel="0" collapsed="false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</row>
    <row r="458" customFormat="false" ht="14.25" hidden="false" customHeight="true" outlineLevel="0" collapsed="false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</row>
    <row r="459" customFormat="false" ht="14.25" hidden="false" customHeight="true" outlineLevel="0" collapsed="false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</row>
    <row r="460" customFormat="false" ht="14.25" hidden="false" customHeight="true" outlineLevel="0" collapsed="false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</row>
    <row r="461" customFormat="false" ht="14.25" hidden="false" customHeight="true" outlineLevel="0" collapsed="false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</row>
    <row r="462" customFormat="false" ht="14.25" hidden="false" customHeight="true" outlineLevel="0" collapsed="false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</row>
    <row r="463" customFormat="false" ht="14.25" hidden="false" customHeight="true" outlineLevel="0" collapsed="false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</row>
    <row r="464" customFormat="false" ht="14.25" hidden="false" customHeight="true" outlineLevel="0" collapsed="false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</row>
    <row r="465" customFormat="false" ht="14.25" hidden="false" customHeight="true" outlineLevel="0" collapsed="false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</row>
    <row r="466" customFormat="false" ht="14.25" hidden="false" customHeight="true" outlineLevel="0" collapsed="false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</row>
    <row r="467" customFormat="false" ht="14.25" hidden="false" customHeight="true" outlineLevel="0" collapsed="false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</row>
    <row r="468" customFormat="false" ht="14.25" hidden="false" customHeight="true" outlineLevel="0" collapsed="false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</row>
    <row r="469" customFormat="false" ht="14.25" hidden="false" customHeight="true" outlineLevel="0" collapsed="false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</row>
    <row r="470" customFormat="false" ht="14.25" hidden="false" customHeight="true" outlineLevel="0" collapsed="false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</row>
    <row r="471" customFormat="false" ht="14.25" hidden="false" customHeight="true" outlineLevel="0" collapsed="false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</row>
    <row r="472" customFormat="false" ht="14.25" hidden="false" customHeight="true" outlineLevel="0" collapsed="false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</row>
    <row r="473" customFormat="false" ht="14.25" hidden="false" customHeight="true" outlineLevel="0" collapsed="false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</row>
    <row r="474" customFormat="false" ht="14.25" hidden="false" customHeight="true" outlineLevel="0" collapsed="false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</row>
    <row r="475" customFormat="false" ht="14.25" hidden="false" customHeight="true" outlineLevel="0" collapsed="false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</row>
    <row r="476" customFormat="false" ht="14.25" hidden="false" customHeight="true" outlineLevel="0" collapsed="false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</row>
    <row r="477" customFormat="false" ht="14.25" hidden="false" customHeight="true" outlineLevel="0" collapsed="false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</row>
    <row r="478" customFormat="false" ht="14.25" hidden="false" customHeight="true" outlineLevel="0" collapsed="false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</row>
    <row r="479" customFormat="false" ht="14.25" hidden="false" customHeight="true" outlineLevel="0" collapsed="false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</row>
    <row r="480" customFormat="false" ht="14.25" hidden="false" customHeight="true" outlineLevel="0" collapsed="false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</row>
    <row r="481" customFormat="false" ht="14.25" hidden="false" customHeight="true" outlineLevel="0" collapsed="false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</row>
    <row r="482" customFormat="false" ht="14.25" hidden="false" customHeight="true" outlineLevel="0" collapsed="false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</row>
    <row r="483" customFormat="false" ht="14.25" hidden="false" customHeight="true" outlineLevel="0" collapsed="false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</row>
    <row r="484" customFormat="false" ht="14.25" hidden="false" customHeight="true" outlineLevel="0" collapsed="false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</row>
    <row r="485" customFormat="false" ht="14.25" hidden="false" customHeight="true" outlineLevel="0" collapsed="false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</row>
    <row r="486" customFormat="false" ht="14.25" hidden="false" customHeight="true" outlineLevel="0" collapsed="false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</row>
    <row r="487" customFormat="false" ht="14.25" hidden="false" customHeight="true" outlineLevel="0" collapsed="false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</row>
    <row r="488" customFormat="false" ht="14.25" hidden="false" customHeight="true" outlineLevel="0" collapsed="false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</row>
    <row r="489" customFormat="false" ht="14.25" hidden="false" customHeight="true" outlineLevel="0" collapsed="false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</row>
    <row r="490" customFormat="false" ht="14.25" hidden="false" customHeight="true" outlineLevel="0" collapsed="false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</row>
    <row r="491" customFormat="false" ht="14.25" hidden="false" customHeight="true" outlineLevel="0" collapsed="false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</row>
    <row r="492" customFormat="false" ht="14.25" hidden="false" customHeight="true" outlineLevel="0" collapsed="false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</row>
    <row r="493" customFormat="false" ht="14.25" hidden="false" customHeight="true" outlineLevel="0" collapsed="false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</row>
    <row r="494" customFormat="false" ht="14.25" hidden="false" customHeight="true" outlineLevel="0" collapsed="false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</row>
    <row r="495" customFormat="false" ht="14.25" hidden="false" customHeight="true" outlineLevel="0" collapsed="false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</row>
    <row r="496" customFormat="false" ht="14.25" hidden="false" customHeight="true" outlineLevel="0" collapsed="false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</row>
    <row r="497" customFormat="false" ht="14.25" hidden="false" customHeight="true" outlineLevel="0" collapsed="false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</row>
    <row r="498" customFormat="false" ht="14.25" hidden="false" customHeight="true" outlineLevel="0" collapsed="false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</row>
    <row r="499" customFormat="false" ht="14.25" hidden="false" customHeight="true" outlineLevel="0" collapsed="false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</row>
    <row r="500" customFormat="false" ht="14.25" hidden="false" customHeight="true" outlineLevel="0" collapsed="false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</row>
    <row r="501" customFormat="false" ht="14.25" hidden="false" customHeight="true" outlineLevel="0" collapsed="false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</row>
    <row r="502" customFormat="false" ht="14.25" hidden="false" customHeight="true" outlineLevel="0" collapsed="false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</row>
    <row r="503" customFormat="false" ht="14.25" hidden="false" customHeight="true" outlineLevel="0" collapsed="false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</row>
    <row r="504" customFormat="false" ht="14.25" hidden="false" customHeight="true" outlineLevel="0" collapsed="false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</row>
    <row r="505" customFormat="false" ht="14.25" hidden="false" customHeight="true" outlineLevel="0" collapsed="false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</row>
    <row r="506" customFormat="false" ht="14.25" hidden="false" customHeight="true" outlineLevel="0" collapsed="false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</row>
    <row r="507" customFormat="false" ht="14.25" hidden="false" customHeight="true" outlineLevel="0" collapsed="false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</row>
    <row r="508" customFormat="false" ht="14.25" hidden="false" customHeight="true" outlineLevel="0" collapsed="false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</row>
    <row r="509" customFormat="false" ht="14.25" hidden="false" customHeight="true" outlineLevel="0" collapsed="false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</row>
    <row r="510" customFormat="false" ht="14.25" hidden="false" customHeight="true" outlineLevel="0" collapsed="false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</row>
    <row r="511" customFormat="false" ht="14.25" hidden="false" customHeight="true" outlineLevel="0" collapsed="false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</row>
    <row r="512" customFormat="false" ht="14.25" hidden="false" customHeight="true" outlineLevel="0" collapsed="false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</row>
    <row r="513" customFormat="false" ht="14.25" hidden="false" customHeight="true" outlineLevel="0" collapsed="false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</row>
    <row r="514" customFormat="false" ht="14.25" hidden="false" customHeight="true" outlineLevel="0" collapsed="false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</row>
    <row r="515" customFormat="false" ht="14.25" hidden="false" customHeight="true" outlineLevel="0" collapsed="false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</row>
    <row r="516" customFormat="false" ht="14.25" hidden="false" customHeight="true" outlineLevel="0" collapsed="false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</row>
    <row r="517" customFormat="false" ht="14.25" hidden="false" customHeight="true" outlineLevel="0" collapsed="false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</row>
    <row r="518" customFormat="false" ht="14.25" hidden="false" customHeight="true" outlineLevel="0" collapsed="false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</row>
    <row r="519" customFormat="false" ht="14.25" hidden="false" customHeight="true" outlineLevel="0" collapsed="false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</row>
    <row r="520" customFormat="false" ht="14.25" hidden="false" customHeight="true" outlineLevel="0" collapsed="false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</row>
    <row r="521" customFormat="false" ht="14.25" hidden="false" customHeight="true" outlineLevel="0" collapsed="false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</row>
    <row r="522" customFormat="false" ht="14.25" hidden="false" customHeight="true" outlineLevel="0" collapsed="false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</row>
    <row r="523" customFormat="false" ht="14.25" hidden="false" customHeight="true" outlineLevel="0" collapsed="false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</row>
    <row r="524" customFormat="false" ht="14.25" hidden="false" customHeight="true" outlineLevel="0" collapsed="false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</row>
    <row r="525" customFormat="false" ht="14.25" hidden="false" customHeight="true" outlineLevel="0" collapsed="false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</row>
    <row r="526" customFormat="false" ht="14.25" hidden="false" customHeight="true" outlineLevel="0" collapsed="false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</row>
    <row r="527" customFormat="false" ht="14.25" hidden="false" customHeight="true" outlineLevel="0" collapsed="false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</row>
    <row r="528" customFormat="false" ht="14.25" hidden="false" customHeight="true" outlineLevel="0" collapsed="false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</row>
    <row r="529" customFormat="false" ht="14.25" hidden="false" customHeight="true" outlineLevel="0" collapsed="false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</row>
    <row r="530" customFormat="false" ht="14.25" hidden="false" customHeight="true" outlineLevel="0" collapsed="false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</row>
    <row r="531" customFormat="false" ht="14.25" hidden="false" customHeight="true" outlineLevel="0" collapsed="false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</row>
    <row r="532" customFormat="false" ht="14.25" hidden="false" customHeight="true" outlineLevel="0" collapsed="false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</row>
    <row r="533" customFormat="false" ht="14.25" hidden="false" customHeight="true" outlineLevel="0" collapsed="false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</row>
    <row r="534" customFormat="false" ht="14.25" hidden="false" customHeight="true" outlineLevel="0" collapsed="false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</row>
    <row r="535" customFormat="false" ht="14.25" hidden="false" customHeight="true" outlineLevel="0" collapsed="false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</row>
    <row r="536" customFormat="false" ht="14.25" hidden="false" customHeight="true" outlineLevel="0" collapsed="false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</row>
    <row r="537" customFormat="false" ht="14.25" hidden="false" customHeight="true" outlineLevel="0" collapsed="false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</row>
    <row r="538" customFormat="false" ht="14.25" hidden="false" customHeight="true" outlineLevel="0" collapsed="false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</row>
    <row r="539" customFormat="false" ht="14.25" hidden="false" customHeight="true" outlineLevel="0" collapsed="false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</row>
    <row r="540" customFormat="false" ht="14.25" hidden="false" customHeight="true" outlineLevel="0" collapsed="false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</row>
    <row r="541" customFormat="false" ht="14.25" hidden="false" customHeight="true" outlineLevel="0" collapsed="false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</row>
    <row r="542" customFormat="false" ht="14.25" hidden="false" customHeight="true" outlineLevel="0" collapsed="false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</row>
    <row r="543" customFormat="false" ht="14.25" hidden="false" customHeight="true" outlineLevel="0" collapsed="false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</row>
    <row r="544" customFormat="false" ht="14.25" hidden="false" customHeight="true" outlineLevel="0" collapsed="false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</row>
    <row r="545" customFormat="false" ht="14.25" hidden="false" customHeight="true" outlineLevel="0" collapsed="false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</row>
    <row r="546" customFormat="false" ht="14.25" hidden="false" customHeight="true" outlineLevel="0" collapsed="false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</row>
    <row r="547" customFormat="false" ht="14.25" hidden="false" customHeight="true" outlineLevel="0" collapsed="false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</row>
    <row r="548" customFormat="false" ht="14.25" hidden="false" customHeight="true" outlineLevel="0" collapsed="false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</row>
    <row r="549" customFormat="false" ht="14.25" hidden="false" customHeight="true" outlineLevel="0" collapsed="false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</row>
    <row r="550" customFormat="false" ht="14.25" hidden="false" customHeight="true" outlineLevel="0" collapsed="false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</row>
    <row r="551" customFormat="false" ht="14.25" hidden="false" customHeight="true" outlineLevel="0" collapsed="false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</row>
    <row r="552" customFormat="false" ht="14.25" hidden="false" customHeight="true" outlineLevel="0" collapsed="false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</row>
    <row r="553" customFormat="false" ht="14.25" hidden="false" customHeight="true" outlineLevel="0" collapsed="false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</row>
    <row r="554" customFormat="false" ht="14.25" hidden="false" customHeight="true" outlineLevel="0" collapsed="false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</row>
    <row r="555" customFormat="false" ht="14.25" hidden="false" customHeight="true" outlineLevel="0" collapsed="false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</row>
    <row r="556" customFormat="false" ht="14.25" hidden="false" customHeight="true" outlineLevel="0" collapsed="false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</row>
    <row r="557" customFormat="false" ht="14.25" hidden="false" customHeight="true" outlineLevel="0" collapsed="false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</row>
    <row r="558" customFormat="false" ht="14.25" hidden="false" customHeight="true" outlineLevel="0" collapsed="false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</row>
    <row r="559" customFormat="false" ht="14.25" hidden="false" customHeight="true" outlineLevel="0" collapsed="false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</row>
    <row r="560" customFormat="false" ht="14.25" hidden="false" customHeight="true" outlineLevel="0" collapsed="false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</row>
    <row r="561" customFormat="false" ht="14.25" hidden="false" customHeight="true" outlineLevel="0" collapsed="false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</row>
    <row r="562" customFormat="false" ht="14.25" hidden="false" customHeight="true" outlineLevel="0" collapsed="false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</row>
    <row r="563" customFormat="false" ht="14.25" hidden="false" customHeight="true" outlineLevel="0" collapsed="false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</row>
    <row r="564" customFormat="false" ht="14.25" hidden="false" customHeight="true" outlineLevel="0" collapsed="false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</row>
    <row r="565" customFormat="false" ht="14.25" hidden="false" customHeight="true" outlineLevel="0" collapsed="false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</row>
    <row r="566" customFormat="false" ht="14.25" hidden="false" customHeight="true" outlineLevel="0" collapsed="false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</row>
    <row r="567" customFormat="false" ht="14.25" hidden="false" customHeight="true" outlineLevel="0" collapsed="false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</row>
    <row r="568" customFormat="false" ht="14.25" hidden="false" customHeight="true" outlineLevel="0" collapsed="false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</row>
    <row r="569" customFormat="false" ht="14.25" hidden="false" customHeight="true" outlineLevel="0" collapsed="false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</row>
    <row r="570" customFormat="false" ht="14.25" hidden="false" customHeight="true" outlineLevel="0" collapsed="false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</row>
    <row r="571" customFormat="false" ht="14.25" hidden="false" customHeight="true" outlineLevel="0" collapsed="false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</row>
    <row r="572" customFormat="false" ht="14.25" hidden="false" customHeight="true" outlineLevel="0" collapsed="false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</row>
    <row r="573" customFormat="false" ht="14.25" hidden="false" customHeight="true" outlineLevel="0" collapsed="false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</row>
    <row r="574" customFormat="false" ht="14.25" hidden="false" customHeight="true" outlineLevel="0" collapsed="false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</row>
    <row r="575" customFormat="false" ht="14.25" hidden="false" customHeight="true" outlineLevel="0" collapsed="false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</row>
    <row r="576" customFormat="false" ht="14.25" hidden="false" customHeight="true" outlineLevel="0" collapsed="false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</row>
    <row r="577" customFormat="false" ht="14.25" hidden="false" customHeight="true" outlineLevel="0" collapsed="false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</row>
    <row r="578" customFormat="false" ht="14.25" hidden="false" customHeight="true" outlineLevel="0" collapsed="false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</row>
    <row r="579" customFormat="false" ht="14.25" hidden="false" customHeight="true" outlineLevel="0" collapsed="false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</row>
    <row r="580" customFormat="false" ht="14.25" hidden="false" customHeight="true" outlineLevel="0" collapsed="false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</row>
    <row r="581" customFormat="false" ht="14.25" hidden="false" customHeight="true" outlineLevel="0" collapsed="false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</row>
    <row r="582" customFormat="false" ht="14.25" hidden="false" customHeight="true" outlineLevel="0" collapsed="false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</row>
    <row r="583" customFormat="false" ht="14.25" hidden="false" customHeight="true" outlineLevel="0" collapsed="false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</row>
    <row r="584" customFormat="false" ht="14.25" hidden="false" customHeight="true" outlineLevel="0" collapsed="false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</row>
    <row r="585" customFormat="false" ht="14.25" hidden="false" customHeight="true" outlineLevel="0" collapsed="false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</row>
    <row r="586" customFormat="false" ht="14.25" hidden="false" customHeight="true" outlineLevel="0" collapsed="false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</row>
    <row r="587" customFormat="false" ht="14.25" hidden="false" customHeight="true" outlineLevel="0" collapsed="false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</row>
    <row r="588" customFormat="false" ht="14.25" hidden="false" customHeight="true" outlineLevel="0" collapsed="false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</row>
    <row r="589" customFormat="false" ht="14.25" hidden="false" customHeight="true" outlineLevel="0" collapsed="false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</row>
    <row r="590" customFormat="false" ht="14.25" hidden="false" customHeight="true" outlineLevel="0" collapsed="false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</row>
    <row r="591" customFormat="false" ht="14.25" hidden="false" customHeight="true" outlineLevel="0" collapsed="false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</row>
    <row r="592" customFormat="false" ht="14.25" hidden="false" customHeight="true" outlineLevel="0" collapsed="false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</row>
    <row r="593" customFormat="false" ht="14.25" hidden="false" customHeight="true" outlineLevel="0" collapsed="false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</row>
    <row r="594" customFormat="false" ht="14.25" hidden="false" customHeight="true" outlineLevel="0" collapsed="false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</row>
    <row r="595" customFormat="false" ht="14.25" hidden="false" customHeight="true" outlineLevel="0" collapsed="false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</row>
    <row r="596" customFormat="false" ht="14.25" hidden="false" customHeight="true" outlineLevel="0" collapsed="false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</row>
    <row r="597" customFormat="false" ht="14.25" hidden="false" customHeight="true" outlineLevel="0" collapsed="false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</row>
    <row r="598" customFormat="false" ht="14.25" hidden="false" customHeight="true" outlineLevel="0" collapsed="false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</row>
    <row r="599" customFormat="false" ht="14.25" hidden="false" customHeight="true" outlineLevel="0" collapsed="false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</row>
    <row r="600" customFormat="false" ht="14.25" hidden="false" customHeight="true" outlineLevel="0" collapsed="false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</row>
    <row r="601" customFormat="false" ht="14.25" hidden="false" customHeight="true" outlineLevel="0" collapsed="false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</row>
    <row r="602" customFormat="false" ht="14.25" hidden="false" customHeight="true" outlineLevel="0" collapsed="false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</row>
    <row r="603" customFormat="false" ht="14.25" hidden="false" customHeight="true" outlineLevel="0" collapsed="false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</row>
    <row r="604" customFormat="false" ht="14.25" hidden="false" customHeight="true" outlineLevel="0" collapsed="false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</row>
    <row r="605" customFormat="false" ht="14.25" hidden="false" customHeight="true" outlineLevel="0" collapsed="false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</row>
    <row r="606" customFormat="false" ht="14.25" hidden="false" customHeight="true" outlineLevel="0" collapsed="false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</row>
    <row r="607" customFormat="false" ht="14.25" hidden="false" customHeight="true" outlineLevel="0" collapsed="false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</row>
    <row r="608" customFormat="false" ht="14.25" hidden="false" customHeight="true" outlineLevel="0" collapsed="false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</row>
    <row r="609" customFormat="false" ht="14.25" hidden="false" customHeight="true" outlineLevel="0" collapsed="false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</row>
    <row r="610" customFormat="false" ht="14.25" hidden="false" customHeight="true" outlineLevel="0" collapsed="false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</row>
    <row r="611" customFormat="false" ht="14.25" hidden="false" customHeight="true" outlineLevel="0" collapsed="false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</row>
    <row r="612" customFormat="false" ht="14.25" hidden="false" customHeight="true" outlineLevel="0" collapsed="false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</row>
    <row r="613" customFormat="false" ht="14.25" hidden="false" customHeight="true" outlineLevel="0" collapsed="false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</row>
    <row r="614" customFormat="false" ht="14.25" hidden="false" customHeight="true" outlineLevel="0" collapsed="false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</row>
    <row r="615" customFormat="false" ht="14.25" hidden="false" customHeight="true" outlineLevel="0" collapsed="false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</row>
    <row r="616" customFormat="false" ht="14.25" hidden="false" customHeight="true" outlineLevel="0" collapsed="false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</row>
    <row r="617" customFormat="false" ht="14.25" hidden="false" customHeight="true" outlineLevel="0" collapsed="false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</row>
    <row r="618" customFormat="false" ht="14.25" hidden="false" customHeight="true" outlineLevel="0" collapsed="false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</row>
    <row r="619" customFormat="false" ht="14.25" hidden="false" customHeight="true" outlineLevel="0" collapsed="false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</row>
    <row r="620" customFormat="false" ht="14.25" hidden="false" customHeight="true" outlineLevel="0" collapsed="false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</row>
    <row r="621" customFormat="false" ht="14.25" hidden="false" customHeight="true" outlineLevel="0" collapsed="false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</row>
    <row r="622" customFormat="false" ht="14.25" hidden="false" customHeight="true" outlineLevel="0" collapsed="false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</row>
    <row r="623" customFormat="false" ht="14.25" hidden="false" customHeight="true" outlineLevel="0" collapsed="false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</row>
    <row r="624" customFormat="false" ht="14.25" hidden="false" customHeight="true" outlineLevel="0" collapsed="false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</row>
    <row r="625" customFormat="false" ht="14.25" hidden="false" customHeight="true" outlineLevel="0" collapsed="false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</row>
    <row r="626" customFormat="false" ht="14.25" hidden="false" customHeight="true" outlineLevel="0" collapsed="false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</row>
    <row r="627" customFormat="false" ht="14.25" hidden="false" customHeight="true" outlineLevel="0" collapsed="false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</row>
    <row r="628" customFormat="false" ht="14.25" hidden="false" customHeight="true" outlineLevel="0" collapsed="false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</row>
    <row r="629" customFormat="false" ht="14.25" hidden="false" customHeight="true" outlineLevel="0" collapsed="false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</row>
    <row r="630" customFormat="false" ht="14.25" hidden="false" customHeight="true" outlineLevel="0" collapsed="false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</row>
    <row r="631" customFormat="false" ht="14.25" hidden="false" customHeight="true" outlineLevel="0" collapsed="false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</row>
    <row r="632" customFormat="false" ht="14.25" hidden="false" customHeight="true" outlineLevel="0" collapsed="false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</row>
    <row r="633" customFormat="false" ht="14.25" hidden="false" customHeight="true" outlineLevel="0" collapsed="false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</row>
    <row r="634" customFormat="false" ht="14.25" hidden="false" customHeight="true" outlineLevel="0" collapsed="false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</row>
    <row r="635" customFormat="false" ht="14.25" hidden="false" customHeight="true" outlineLevel="0" collapsed="false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</row>
    <row r="636" customFormat="false" ht="14.25" hidden="false" customHeight="true" outlineLevel="0" collapsed="false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</row>
    <row r="637" customFormat="false" ht="14.25" hidden="false" customHeight="true" outlineLevel="0" collapsed="false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</row>
    <row r="638" customFormat="false" ht="14.25" hidden="false" customHeight="true" outlineLevel="0" collapsed="false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</row>
    <row r="639" customFormat="false" ht="14.25" hidden="false" customHeight="true" outlineLevel="0" collapsed="false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</row>
    <row r="640" customFormat="false" ht="14.25" hidden="false" customHeight="true" outlineLevel="0" collapsed="false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</row>
    <row r="641" customFormat="false" ht="14.25" hidden="false" customHeight="true" outlineLevel="0" collapsed="false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</row>
    <row r="642" customFormat="false" ht="14.25" hidden="false" customHeight="true" outlineLevel="0" collapsed="false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</row>
    <row r="643" customFormat="false" ht="14.25" hidden="false" customHeight="true" outlineLevel="0" collapsed="false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</row>
    <row r="644" customFormat="false" ht="14.25" hidden="false" customHeight="true" outlineLevel="0" collapsed="false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</row>
    <row r="645" customFormat="false" ht="14.25" hidden="false" customHeight="true" outlineLevel="0" collapsed="false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</row>
    <row r="646" customFormat="false" ht="14.25" hidden="false" customHeight="true" outlineLevel="0" collapsed="false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</row>
    <row r="647" customFormat="false" ht="14.25" hidden="false" customHeight="true" outlineLevel="0" collapsed="false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</row>
    <row r="648" customFormat="false" ht="14.25" hidden="false" customHeight="true" outlineLevel="0" collapsed="false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</row>
    <row r="649" customFormat="false" ht="14.25" hidden="false" customHeight="true" outlineLevel="0" collapsed="false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</row>
    <row r="650" customFormat="false" ht="14.25" hidden="false" customHeight="true" outlineLevel="0" collapsed="false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</row>
    <row r="651" customFormat="false" ht="14.25" hidden="false" customHeight="true" outlineLevel="0" collapsed="false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</row>
    <row r="652" customFormat="false" ht="14.25" hidden="false" customHeight="true" outlineLevel="0" collapsed="false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</row>
    <row r="653" customFormat="false" ht="14.25" hidden="false" customHeight="true" outlineLevel="0" collapsed="false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</row>
    <row r="654" customFormat="false" ht="14.25" hidden="false" customHeight="true" outlineLevel="0" collapsed="false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</row>
    <row r="655" customFormat="false" ht="14.25" hidden="false" customHeight="true" outlineLevel="0" collapsed="false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</row>
    <row r="656" customFormat="false" ht="14.25" hidden="false" customHeight="true" outlineLevel="0" collapsed="false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</row>
    <row r="657" customFormat="false" ht="14.25" hidden="false" customHeight="true" outlineLevel="0" collapsed="false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</row>
    <row r="658" customFormat="false" ht="14.25" hidden="false" customHeight="true" outlineLevel="0" collapsed="false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</row>
    <row r="659" customFormat="false" ht="14.25" hidden="false" customHeight="true" outlineLevel="0" collapsed="false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</row>
    <row r="660" customFormat="false" ht="14.25" hidden="false" customHeight="true" outlineLevel="0" collapsed="false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</row>
    <row r="661" customFormat="false" ht="14.25" hidden="false" customHeight="true" outlineLevel="0" collapsed="false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</row>
    <row r="662" customFormat="false" ht="14.25" hidden="false" customHeight="true" outlineLevel="0" collapsed="false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</row>
    <row r="663" customFormat="false" ht="14.25" hidden="false" customHeight="true" outlineLevel="0" collapsed="false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</row>
    <row r="664" customFormat="false" ht="14.25" hidden="false" customHeight="true" outlineLevel="0" collapsed="false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</row>
    <row r="665" customFormat="false" ht="14.25" hidden="false" customHeight="true" outlineLevel="0" collapsed="false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</row>
    <row r="666" customFormat="false" ht="14.25" hidden="false" customHeight="true" outlineLevel="0" collapsed="false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</row>
    <row r="667" customFormat="false" ht="14.25" hidden="false" customHeight="true" outlineLevel="0" collapsed="false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</row>
    <row r="668" customFormat="false" ht="14.25" hidden="false" customHeight="true" outlineLevel="0" collapsed="false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</row>
    <row r="669" customFormat="false" ht="14.25" hidden="false" customHeight="true" outlineLevel="0" collapsed="false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</row>
    <row r="670" customFormat="false" ht="14.25" hidden="false" customHeight="true" outlineLevel="0" collapsed="false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</row>
    <row r="671" customFormat="false" ht="14.25" hidden="false" customHeight="true" outlineLevel="0" collapsed="false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</row>
    <row r="672" customFormat="false" ht="14.25" hidden="false" customHeight="true" outlineLevel="0" collapsed="false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</row>
    <row r="673" customFormat="false" ht="14.25" hidden="false" customHeight="true" outlineLevel="0" collapsed="false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</row>
    <row r="674" customFormat="false" ht="14.25" hidden="false" customHeight="true" outlineLevel="0" collapsed="false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</row>
    <row r="675" customFormat="false" ht="14.25" hidden="false" customHeight="true" outlineLevel="0" collapsed="false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</row>
    <row r="676" customFormat="false" ht="14.25" hidden="false" customHeight="true" outlineLevel="0" collapsed="false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</row>
    <row r="677" customFormat="false" ht="14.25" hidden="false" customHeight="true" outlineLevel="0" collapsed="false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</row>
    <row r="678" customFormat="false" ht="14.25" hidden="false" customHeight="true" outlineLevel="0" collapsed="false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</row>
    <row r="679" customFormat="false" ht="14.25" hidden="false" customHeight="true" outlineLevel="0" collapsed="false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</row>
    <row r="680" customFormat="false" ht="14.25" hidden="false" customHeight="true" outlineLevel="0" collapsed="false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</row>
    <row r="681" customFormat="false" ht="14.25" hidden="false" customHeight="true" outlineLevel="0" collapsed="false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</row>
    <row r="682" customFormat="false" ht="14.25" hidden="false" customHeight="true" outlineLevel="0" collapsed="false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</row>
    <row r="683" customFormat="false" ht="14.25" hidden="false" customHeight="true" outlineLevel="0" collapsed="false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</row>
    <row r="684" customFormat="false" ht="14.25" hidden="false" customHeight="true" outlineLevel="0" collapsed="false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</row>
    <row r="685" customFormat="false" ht="14.25" hidden="false" customHeight="true" outlineLevel="0" collapsed="false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</row>
    <row r="686" customFormat="false" ht="14.25" hidden="false" customHeight="true" outlineLevel="0" collapsed="false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</row>
    <row r="687" customFormat="false" ht="14.25" hidden="false" customHeight="true" outlineLevel="0" collapsed="false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</row>
    <row r="688" customFormat="false" ht="14.25" hidden="false" customHeight="true" outlineLevel="0" collapsed="false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</row>
    <row r="689" customFormat="false" ht="14.25" hidden="false" customHeight="true" outlineLevel="0" collapsed="false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</row>
    <row r="690" customFormat="false" ht="14.25" hidden="false" customHeight="true" outlineLevel="0" collapsed="false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</row>
    <row r="691" customFormat="false" ht="14.25" hidden="false" customHeight="true" outlineLevel="0" collapsed="false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</row>
    <row r="692" customFormat="false" ht="14.25" hidden="false" customHeight="true" outlineLevel="0" collapsed="false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</row>
    <row r="693" customFormat="false" ht="14.25" hidden="false" customHeight="true" outlineLevel="0" collapsed="false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</row>
    <row r="694" customFormat="false" ht="14.25" hidden="false" customHeight="true" outlineLevel="0" collapsed="false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</row>
    <row r="695" customFormat="false" ht="14.25" hidden="false" customHeight="true" outlineLevel="0" collapsed="false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</row>
    <row r="696" customFormat="false" ht="14.25" hidden="false" customHeight="true" outlineLevel="0" collapsed="false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</row>
    <row r="697" customFormat="false" ht="14.25" hidden="false" customHeight="true" outlineLevel="0" collapsed="false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</row>
    <row r="698" customFormat="false" ht="14.25" hidden="false" customHeight="true" outlineLevel="0" collapsed="false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</row>
    <row r="699" customFormat="false" ht="14.25" hidden="false" customHeight="true" outlineLevel="0" collapsed="false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</row>
    <row r="700" customFormat="false" ht="14.25" hidden="false" customHeight="true" outlineLevel="0" collapsed="false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</row>
    <row r="701" customFormat="false" ht="14.25" hidden="false" customHeight="true" outlineLevel="0" collapsed="false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</row>
    <row r="702" customFormat="false" ht="14.25" hidden="false" customHeight="true" outlineLevel="0" collapsed="false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</row>
    <row r="703" customFormat="false" ht="14.25" hidden="false" customHeight="true" outlineLevel="0" collapsed="false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</row>
    <row r="704" customFormat="false" ht="14.25" hidden="false" customHeight="true" outlineLevel="0" collapsed="false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</row>
    <row r="705" customFormat="false" ht="14.25" hidden="false" customHeight="true" outlineLevel="0" collapsed="false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</row>
    <row r="706" customFormat="false" ht="14.25" hidden="false" customHeight="true" outlineLevel="0" collapsed="false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</row>
    <row r="707" customFormat="false" ht="14.25" hidden="false" customHeight="true" outlineLevel="0" collapsed="false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</row>
    <row r="708" customFormat="false" ht="14.25" hidden="false" customHeight="true" outlineLevel="0" collapsed="false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</row>
    <row r="709" customFormat="false" ht="14.25" hidden="false" customHeight="true" outlineLevel="0" collapsed="false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</row>
    <row r="710" customFormat="false" ht="14.25" hidden="false" customHeight="true" outlineLevel="0" collapsed="false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</row>
    <row r="711" customFormat="false" ht="14.25" hidden="false" customHeight="true" outlineLevel="0" collapsed="false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</row>
    <row r="712" customFormat="false" ht="14.25" hidden="false" customHeight="true" outlineLevel="0" collapsed="false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</row>
    <row r="713" customFormat="false" ht="14.25" hidden="false" customHeight="true" outlineLevel="0" collapsed="false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</row>
    <row r="714" customFormat="false" ht="14.25" hidden="false" customHeight="true" outlineLevel="0" collapsed="false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</row>
    <row r="715" customFormat="false" ht="14.25" hidden="false" customHeight="true" outlineLevel="0" collapsed="false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</row>
    <row r="716" customFormat="false" ht="14.25" hidden="false" customHeight="true" outlineLevel="0" collapsed="false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</row>
    <row r="717" customFormat="false" ht="14.25" hidden="false" customHeight="true" outlineLevel="0" collapsed="false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</row>
    <row r="718" customFormat="false" ht="14.25" hidden="false" customHeight="true" outlineLevel="0" collapsed="false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</row>
    <row r="719" customFormat="false" ht="14.25" hidden="false" customHeight="true" outlineLevel="0" collapsed="false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</row>
    <row r="720" customFormat="false" ht="14.25" hidden="false" customHeight="true" outlineLevel="0" collapsed="false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</row>
    <row r="721" customFormat="false" ht="14.25" hidden="false" customHeight="true" outlineLevel="0" collapsed="false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</row>
    <row r="722" customFormat="false" ht="14.25" hidden="false" customHeight="true" outlineLevel="0" collapsed="false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</row>
    <row r="723" customFormat="false" ht="14.25" hidden="false" customHeight="true" outlineLevel="0" collapsed="false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</row>
    <row r="724" customFormat="false" ht="14.25" hidden="false" customHeight="true" outlineLevel="0" collapsed="false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</row>
    <row r="725" customFormat="false" ht="14.25" hidden="false" customHeight="true" outlineLevel="0" collapsed="false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</row>
    <row r="726" customFormat="false" ht="14.25" hidden="false" customHeight="true" outlineLevel="0" collapsed="false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</row>
    <row r="727" customFormat="false" ht="14.25" hidden="false" customHeight="true" outlineLevel="0" collapsed="false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</row>
    <row r="728" customFormat="false" ht="14.25" hidden="false" customHeight="true" outlineLevel="0" collapsed="false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</row>
    <row r="729" customFormat="false" ht="14.25" hidden="false" customHeight="true" outlineLevel="0" collapsed="false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</row>
    <row r="730" customFormat="false" ht="14.25" hidden="false" customHeight="true" outlineLevel="0" collapsed="false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</row>
    <row r="731" customFormat="false" ht="14.25" hidden="false" customHeight="true" outlineLevel="0" collapsed="false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</row>
    <row r="732" customFormat="false" ht="14.25" hidden="false" customHeight="true" outlineLevel="0" collapsed="false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</row>
    <row r="733" customFormat="false" ht="14.25" hidden="false" customHeight="true" outlineLevel="0" collapsed="false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</row>
    <row r="734" customFormat="false" ht="14.25" hidden="false" customHeight="true" outlineLevel="0" collapsed="false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</row>
    <row r="735" customFormat="false" ht="14.25" hidden="false" customHeight="true" outlineLevel="0" collapsed="false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</row>
    <row r="736" customFormat="false" ht="14.25" hidden="false" customHeight="true" outlineLevel="0" collapsed="false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</row>
    <row r="737" customFormat="false" ht="14.25" hidden="false" customHeight="true" outlineLevel="0" collapsed="false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</row>
    <row r="738" customFormat="false" ht="14.25" hidden="false" customHeight="true" outlineLevel="0" collapsed="false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</row>
    <row r="739" customFormat="false" ht="14.25" hidden="false" customHeight="true" outlineLevel="0" collapsed="false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</row>
    <row r="740" customFormat="false" ht="14.25" hidden="false" customHeight="true" outlineLevel="0" collapsed="false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</row>
    <row r="741" customFormat="false" ht="14.25" hidden="false" customHeight="true" outlineLevel="0" collapsed="false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</row>
    <row r="742" customFormat="false" ht="14.25" hidden="false" customHeight="true" outlineLevel="0" collapsed="false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</row>
    <row r="743" customFormat="false" ht="14.25" hidden="false" customHeight="true" outlineLevel="0" collapsed="false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</row>
    <row r="744" customFormat="false" ht="14.25" hidden="false" customHeight="true" outlineLevel="0" collapsed="false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</row>
    <row r="745" customFormat="false" ht="14.25" hidden="false" customHeight="true" outlineLevel="0" collapsed="false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</row>
    <row r="746" customFormat="false" ht="14.25" hidden="false" customHeight="true" outlineLevel="0" collapsed="false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</row>
    <row r="747" customFormat="false" ht="14.25" hidden="false" customHeight="true" outlineLevel="0" collapsed="false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</row>
    <row r="748" customFormat="false" ht="14.25" hidden="false" customHeight="true" outlineLevel="0" collapsed="false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</row>
    <row r="749" customFormat="false" ht="14.25" hidden="false" customHeight="true" outlineLevel="0" collapsed="false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</row>
    <row r="750" customFormat="false" ht="14.25" hidden="false" customHeight="true" outlineLevel="0" collapsed="false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</row>
    <row r="751" customFormat="false" ht="14.25" hidden="false" customHeight="true" outlineLevel="0" collapsed="false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</row>
    <row r="752" customFormat="false" ht="14.25" hidden="false" customHeight="true" outlineLevel="0" collapsed="false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</row>
    <row r="753" customFormat="false" ht="14.25" hidden="false" customHeight="true" outlineLevel="0" collapsed="false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</row>
    <row r="754" customFormat="false" ht="14.25" hidden="false" customHeight="true" outlineLevel="0" collapsed="false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</row>
    <row r="755" customFormat="false" ht="14.25" hidden="false" customHeight="true" outlineLevel="0" collapsed="false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</row>
    <row r="756" customFormat="false" ht="14.25" hidden="false" customHeight="true" outlineLevel="0" collapsed="false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</row>
    <row r="757" customFormat="false" ht="14.25" hidden="false" customHeight="true" outlineLevel="0" collapsed="false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</row>
    <row r="758" customFormat="false" ht="14.25" hidden="false" customHeight="true" outlineLevel="0" collapsed="false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</row>
    <row r="759" customFormat="false" ht="14.25" hidden="false" customHeight="true" outlineLevel="0" collapsed="false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</row>
    <row r="760" customFormat="false" ht="14.25" hidden="false" customHeight="true" outlineLevel="0" collapsed="false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</row>
    <row r="761" customFormat="false" ht="14.25" hidden="false" customHeight="true" outlineLevel="0" collapsed="false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</row>
    <row r="762" customFormat="false" ht="14.25" hidden="false" customHeight="true" outlineLevel="0" collapsed="false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</row>
    <row r="763" customFormat="false" ht="14.25" hidden="false" customHeight="true" outlineLevel="0" collapsed="false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</row>
    <row r="764" customFormat="false" ht="14.25" hidden="false" customHeight="true" outlineLevel="0" collapsed="false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</row>
    <row r="765" customFormat="false" ht="14.25" hidden="false" customHeight="true" outlineLevel="0" collapsed="false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</row>
    <row r="766" customFormat="false" ht="14.25" hidden="false" customHeight="true" outlineLevel="0" collapsed="false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</row>
    <row r="767" customFormat="false" ht="14.25" hidden="false" customHeight="true" outlineLevel="0" collapsed="false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</row>
    <row r="768" customFormat="false" ht="14.25" hidden="false" customHeight="true" outlineLevel="0" collapsed="false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</row>
    <row r="769" customFormat="false" ht="14.25" hidden="false" customHeight="true" outlineLevel="0" collapsed="false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</row>
    <row r="770" customFormat="false" ht="14.25" hidden="false" customHeight="true" outlineLevel="0" collapsed="false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</row>
    <row r="771" customFormat="false" ht="14.25" hidden="false" customHeight="true" outlineLevel="0" collapsed="false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</row>
    <row r="772" customFormat="false" ht="14.25" hidden="false" customHeight="true" outlineLevel="0" collapsed="false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</row>
    <row r="773" customFormat="false" ht="14.25" hidden="false" customHeight="true" outlineLevel="0" collapsed="false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</row>
    <row r="774" customFormat="false" ht="14.25" hidden="false" customHeight="true" outlineLevel="0" collapsed="false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</row>
    <row r="775" customFormat="false" ht="14.25" hidden="false" customHeight="true" outlineLevel="0" collapsed="false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</row>
    <row r="776" customFormat="false" ht="14.25" hidden="false" customHeight="true" outlineLevel="0" collapsed="false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</row>
    <row r="777" customFormat="false" ht="14.25" hidden="false" customHeight="true" outlineLevel="0" collapsed="false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</row>
    <row r="778" customFormat="false" ht="14.25" hidden="false" customHeight="true" outlineLevel="0" collapsed="false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</row>
    <row r="779" customFormat="false" ht="14.25" hidden="false" customHeight="true" outlineLevel="0" collapsed="false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</row>
    <row r="780" customFormat="false" ht="14.25" hidden="false" customHeight="true" outlineLevel="0" collapsed="false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</row>
    <row r="781" customFormat="false" ht="14.25" hidden="false" customHeight="true" outlineLevel="0" collapsed="false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</row>
    <row r="782" customFormat="false" ht="14.25" hidden="false" customHeight="true" outlineLevel="0" collapsed="false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</row>
    <row r="783" customFormat="false" ht="14.25" hidden="false" customHeight="true" outlineLevel="0" collapsed="false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</row>
    <row r="784" customFormat="false" ht="14.25" hidden="false" customHeight="true" outlineLevel="0" collapsed="false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</row>
    <row r="785" customFormat="false" ht="14.25" hidden="false" customHeight="true" outlineLevel="0" collapsed="false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</row>
    <row r="786" customFormat="false" ht="14.25" hidden="false" customHeight="true" outlineLevel="0" collapsed="false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</row>
    <row r="787" customFormat="false" ht="14.25" hidden="false" customHeight="true" outlineLevel="0" collapsed="false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</row>
    <row r="788" customFormat="false" ht="14.25" hidden="false" customHeight="true" outlineLevel="0" collapsed="false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</row>
    <row r="789" customFormat="false" ht="14.25" hidden="false" customHeight="true" outlineLevel="0" collapsed="false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</row>
    <row r="790" customFormat="false" ht="14.25" hidden="false" customHeight="true" outlineLevel="0" collapsed="false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</row>
    <row r="791" customFormat="false" ht="14.25" hidden="false" customHeight="true" outlineLevel="0" collapsed="false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</row>
    <row r="792" customFormat="false" ht="14.25" hidden="false" customHeight="true" outlineLevel="0" collapsed="false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</row>
    <row r="793" customFormat="false" ht="14.25" hidden="false" customHeight="true" outlineLevel="0" collapsed="false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</row>
    <row r="794" customFormat="false" ht="14.25" hidden="false" customHeight="true" outlineLevel="0" collapsed="false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</row>
    <row r="795" customFormat="false" ht="14.25" hidden="false" customHeight="true" outlineLevel="0" collapsed="false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</row>
    <row r="796" customFormat="false" ht="14.25" hidden="false" customHeight="true" outlineLevel="0" collapsed="false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</row>
    <row r="797" customFormat="false" ht="14.25" hidden="false" customHeight="true" outlineLevel="0" collapsed="false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</row>
    <row r="798" customFormat="false" ht="14.25" hidden="false" customHeight="true" outlineLevel="0" collapsed="false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</row>
    <row r="799" customFormat="false" ht="14.25" hidden="false" customHeight="true" outlineLevel="0" collapsed="false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</row>
    <row r="800" customFormat="false" ht="14.25" hidden="false" customHeight="true" outlineLevel="0" collapsed="false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</row>
    <row r="801" customFormat="false" ht="14.25" hidden="false" customHeight="true" outlineLevel="0" collapsed="false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</row>
    <row r="802" customFormat="false" ht="14.25" hidden="false" customHeight="true" outlineLevel="0" collapsed="false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</row>
    <row r="803" customFormat="false" ht="14.25" hidden="false" customHeight="true" outlineLevel="0" collapsed="false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</row>
    <row r="804" customFormat="false" ht="14.25" hidden="false" customHeight="true" outlineLevel="0" collapsed="false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</row>
    <row r="805" customFormat="false" ht="14.25" hidden="false" customHeight="true" outlineLevel="0" collapsed="false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</row>
    <row r="806" customFormat="false" ht="14.25" hidden="false" customHeight="true" outlineLevel="0" collapsed="false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</row>
    <row r="807" customFormat="false" ht="14.25" hidden="false" customHeight="true" outlineLevel="0" collapsed="false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</row>
    <row r="808" customFormat="false" ht="14.25" hidden="false" customHeight="true" outlineLevel="0" collapsed="false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</row>
    <row r="809" customFormat="false" ht="14.25" hidden="false" customHeight="true" outlineLevel="0" collapsed="false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</row>
    <row r="810" customFormat="false" ht="14.25" hidden="false" customHeight="true" outlineLevel="0" collapsed="false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</row>
    <row r="811" customFormat="false" ht="14.25" hidden="false" customHeight="true" outlineLevel="0" collapsed="false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</row>
    <row r="812" customFormat="false" ht="14.25" hidden="false" customHeight="true" outlineLevel="0" collapsed="false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</row>
    <row r="813" customFormat="false" ht="14.25" hidden="false" customHeight="true" outlineLevel="0" collapsed="false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</row>
    <row r="814" customFormat="false" ht="14.25" hidden="false" customHeight="true" outlineLevel="0" collapsed="false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</row>
    <row r="815" customFormat="false" ht="14.25" hidden="false" customHeight="true" outlineLevel="0" collapsed="false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</row>
    <row r="816" customFormat="false" ht="14.25" hidden="false" customHeight="true" outlineLevel="0" collapsed="false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</row>
    <row r="817" customFormat="false" ht="14.25" hidden="false" customHeight="true" outlineLevel="0" collapsed="false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</row>
    <row r="818" customFormat="false" ht="14.25" hidden="false" customHeight="true" outlineLevel="0" collapsed="false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</row>
    <row r="819" customFormat="false" ht="14.25" hidden="false" customHeight="true" outlineLevel="0" collapsed="false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</row>
    <row r="820" customFormat="false" ht="14.25" hidden="false" customHeight="true" outlineLevel="0" collapsed="false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</row>
    <row r="821" customFormat="false" ht="14.25" hidden="false" customHeight="true" outlineLevel="0" collapsed="false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</row>
    <row r="822" customFormat="false" ht="14.25" hidden="false" customHeight="true" outlineLevel="0" collapsed="false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</row>
    <row r="823" customFormat="false" ht="14.25" hidden="false" customHeight="true" outlineLevel="0" collapsed="false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</row>
    <row r="824" customFormat="false" ht="14.25" hidden="false" customHeight="true" outlineLevel="0" collapsed="false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</row>
    <row r="825" customFormat="false" ht="14.25" hidden="false" customHeight="true" outlineLevel="0" collapsed="false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</row>
    <row r="826" customFormat="false" ht="14.25" hidden="false" customHeight="true" outlineLevel="0" collapsed="false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</row>
    <row r="827" customFormat="false" ht="14.25" hidden="false" customHeight="true" outlineLevel="0" collapsed="false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</row>
    <row r="828" customFormat="false" ht="14.25" hidden="false" customHeight="true" outlineLevel="0" collapsed="false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</row>
    <row r="829" customFormat="false" ht="14.25" hidden="false" customHeight="true" outlineLevel="0" collapsed="false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</row>
    <row r="830" customFormat="false" ht="14.25" hidden="false" customHeight="true" outlineLevel="0" collapsed="false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</row>
    <row r="831" customFormat="false" ht="14.25" hidden="false" customHeight="true" outlineLevel="0" collapsed="false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</row>
    <row r="832" customFormat="false" ht="14.25" hidden="false" customHeight="true" outlineLevel="0" collapsed="false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</row>
    <row r="833" customFormat="false" ht="14.25" hidden="false" customHeight="true" outlineLevel="0" collapsed="false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</row>
    <row r="834" customFormat="false" ht="14.25" hidden="false" customHeight="true" outlineLevel="0" collapsed="false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</row>
    <row r="835" customFormat="false" ht="14.25" hidden="false" customHeight="true" outlineLevel="0" collapsed="false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</row>
    <row r="836" customFormat="false" ht="14.25" hidden="false" customHeight="true" outlineLevel="0" collapsed="false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</row>
    <row r="837" customFormat="false" ht="14.25" hidden="false" customHeight="true" outlineLevel="0" collapsed="false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</row>
    <row r="838" customFormat="false" ht="14.25" hidden="false" customHeight="true" outlineLevel="0" collapsed="false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</row>
    <row r="839" customFormat="false" ht="14.25" hidden="false" customHeight="true" outlineLevel="0" collapsed="false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</row>
    <row r="840" customFormat="false" ht="14.25" hidden="false" customHeight="true" outlineLevel="0" collapsed="false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</row>
    <row r="841" customFormat="false" ht="14.25" hidden="false" customHeight="true" outlineLevel="0" collapsed="false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</row>
    <row r="842" customFormat="false" ht="14.25" hidden="false" customHeight="true" outlineLevel="0" collapsed="false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</row>
    <row r="843" customFormat="false" ht="14.25" hidden="false" customHeight="true" outlineLevel="0" collapsed="false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</row>
    <row r="844" customFormat="false" ht="14.25" hidden="false" customHeight="true" outlineLevel="0" collapsed="false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</row>
    <row r="845" customFormat="false" ht="14.25" hidden="false" customHeight="true" outlineLevel="0" collapsed="false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</row>
    <row r="846" customFormat="false" ht="14.25" hidden="false" customHeight="true" outlineLevel="0" collapsed="false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</row>
    <row r="847" customFormat="false" ht="14.25" hidden="false" customHeight="true" outlineLevel="0" collapsed="false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</row>
    <row r="848" customFormat="false" ht="14.25" hidden="false" customHeight="true" outlineLevel="0" collapsed="false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</row>
    <row r="849" customFormat="false" ht="14.25" hidden="false" customHeight="true" outlineLevel="0" collapsed="false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</row>
    <row r="850" customFormat="false" ht="14.25" hidden="false" customHeight="true" outlineLevel="0" collapsed="false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</row>
    <row r="851" customFormat="false" ht="14.25" hidden="false" customHeight="true" outlineLevel="0" collapsed="false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</row>
    <row r="852" customFormat="false" ht="14.25" hidden="false" customHeight="true" outlineLevel="0" collapsed="false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</row>
    <row r="853" customFormat="false" ht="14.25" hidden="false" customHeight="true" outlineLevel="0" collapsed="false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</row>
    <row r="854" customFormat="false" ht="14.25" hidden="false" customHeight="true" outlineLevel="0" collapsed="false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</row>
    <row r="855" customFormat="false" ht="14.25" hidden="false" customHeight="true" outlineLevel="0" collapsed="false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</row>
    <row r="856" customFormat="false" ht="14.25" hidden="false" customHeight="true" outlineLevel="0" collapsed="false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</row>
    <row r="857" customFormat="false" ht="14.25" hidden="false" customHeight="true" outlineLevel="0" collapsed="false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</row>
    <row r="858" customFormat="false" ht="14.25" hidden="false" customHeight="true" outlineLevel="0" collapsed="false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</row>
    <row r="859" customFormat="false" ht="14.25" hidden="false" customHeight="true" outlineLevel="0" collapsed="false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</row>
    <row r="860" customFormat="false" ht="14.25" hidden="false" customHeight="true" outlineLevel="0" collapsed="false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</row>
    <row r="861" customFormat="false" ht="14.25" hidden="false" customHeight="true" outlineLevel="0" collapsed="false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</row>
    <row r="862" customFormat="false" ht="14.25" hidden="false" customHeight="true" outlineLevel="0" collapsed="false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</row>
    <row r="863" customFormat="false" ht="14.25" hidden="false" customHeight="true" outlineLevel="0" collapsed="false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</row>
    <row r="864" customFormat="false" ht="14.25" hidden="false" customHeight="true" outlineLevel="0" collapsed="false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</row>
    <row r="865" customFormat="false" ht="14.25" hidden="false" customHeight="true" outlineLevel="0" collapsed="false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</row>
    <row r="866" customFormat="false" ht="14.25" hidden="false" customHeight="true" outlineLevel="0" collapsed="false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</row>
    <row r="867" customFormat="false" ht="14.25" hidden="false" customHeight="true" outlineLevel="0" collapsed="false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</row>
    <row r="868" customFormat="false" ht="14.25" hidden="false" customHeight="true" outlineLevel="0" collapsed="false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</row>
    <row r="869" customFormat="false" ht="14.25" hidden="false" customHeight="true" outlineLevel="0" collapsed="false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</row>
    <row r="870" customFormat="false" ht="14.25" hidden="false" customHeight="true" outlineLevel="0" collapsed="false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</row>
    <row r="871" customFormat="false" ht="14.25" hidden="false" customHeight="true" outlineLevel="0" collapsed="false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</row>
    <row r="872" customFormat="false" ht="14.25" hidden="false" customHeight="true" outlineLevel="0" collapsed="false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</row>
    <row r="873" customFormat="false" ht="14.25" hidden="false" customHeight="true" outlineLevel="0" collapsed="false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</row>
    <row r="874" customFormat="false" ht="14.25" hidden="false" customHeight="true" outlineLevel="0" collapsed="false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</row>
    <row r="875" customFormat="false" ht="14.25" hidden="false" customHeight="true" outlineLevel="0" collapsed="false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</row>
    <row r="876" customFormat="false" ht="14.25" hidden="false" customHeight="true" outlineLevel="0" collapsed="false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</row>
    <row r="877" customFormat="false" ht="14.25" hidden="false" customHeight="true" outlineLevel="0" collapsed="false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</row>
    <row r="878" customFormat="false" ht="14.25" hidden="false" customHeight="true" outlineLevel="0" collapsed="false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</row>
    <row r="879" customFormat="false" ht="14.25" hidden="false" customHeight="true" outlineLevel="0" collapsed="false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</row>
    <row r="880" customFormat="false" ht="14.25" hidden="false" customHeight="true" outlineLevel="0" collapsed="false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</row>
    <row r="881" customFormat="false" ht="14.25" hidden="false" customHeight="true" outlineLevel="0" collapsed="false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</row>
    <row r="882" customFormat="false" ht="14.25" hidden="false" customHeight="true" outlineLevel="0" collapsed="false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</row>
    <row r="883" customFormat="false" ht="14.25" hidden="false" customHeight="true" outlineLevel="0" collapsed="false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</row>
    <row r="884" customFormat="false" ht="14.25" hidden="false" customHeight="true" outlineLevel="0" collapsed="false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</row>
    <row r="885" customFormat="false" ht="14.25" hidden="false" customHeight="true" outlineLevel="0" collapsed="false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</row>
    <row r="886" customFormat="false" ht="14.25" hidden="false" customHeight="true" outlineLevel="0" collapsed="false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</row>
    <row r="887" customFormat="false" ht="14.25" hidden="false" customHeight="true" outlineLevel="0" collapsed="false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</row>
    <row r="888" customFormat="false" ht="14.25" hidden="false" customHeight="true" outlineLevel="0" collapsed="false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</row>
    <row r="889" customFormat="false" ht="14.25" hidden="false" customHeight="true" outlineLevel="0" collapsed="false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</row>
    <row r="890" customFormat="false" ht="14.25" hidden="false" customHeight="true" outlineLevel="0" collapsed="false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</row>
    <row r="891" customFormat="false" ht="14.25" hidden="false" customHeight="true" outlineLevel="0" collapsed="false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</row>
    <row r="892" customFormat="false" ht="14.25" hidden="false" customHeight="true" outlineLevel="0" collapsed="false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</row>
    <row r="893" customFormat="false" ht="14.25" hidden="false" customHeight="true" outlineLevel="0" collapsed="false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</row>
    <row r="894" customFormat="false" ht="14.25" hidden="false" customHeight="true" outlineLevel="0" collapsed="false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</row>
    <row r="895" customFormat="false" ht="14.25" hidden="false" customHeight="true" outlineLevel="0" collapsed="false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</row>
    <row r="896" customFormat="false" ht="14.25" hidden="false" customHeight="true" outlineLevel="0" collapsed="false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</row>
    <row r="897" customFormat="false" ht="14.25" hidden="false" customHeight="true" outlineLevel="0" collapsed="false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</row>
    <row r="898" customFormat="false" ht="14.25" hidden="false" customHeight="true" outlineLevel="0" collapsed="false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</row>
    <row r="899" customFormat="false" ht="14.25" hidden="false" customHeight="true" outlineLevel="0" collapsed="false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</row>
    <row r="900" customFormat="false" ht="14.25" hidden="false" customHeight="true" outlineLevel="0" collapsed="false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</row>
    <row r="901" customFormat="false" ht="14.25" hidden="false" customHeight="true" outlineLevel="0" collapsed="false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</row>
    <row r="902" customFormat="false" ht="14.25" hidden="false" customHeight="true" outlineLevel="0" collapsed="false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</row>
    <row r="903" customFormat="false" ht="14.25" hidden="false" customHeight="true" outlineLevel="0" collapsed="false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</row>
    <row r="904" customFormat="false" ht="14.25" hidden="false" customHeight="true" outlineLevel="0" collapsed="false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</row>
    <row r="905" customFormat="false" ht="14.25" hidden="false" customHeight="true" outlineLevel="0" collapsed="false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</row>
    <row r="906" customFormat="false" ht="14.25" hidden="false" customHeight="true" outlineLevel="0" collapsed="false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</row>
    <row r="907" customFormat="false" ht="14.25" hidden="false" customHeight="true" outlineLevel="0" collapsed="false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</row>
    <row r="908" customFormat="false" ht="14.25" hidden="false" customHeight="true" outlineLevel="0" collapsed="false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</row>
    <row r="909" customFormat="false" ht="14.25" hidden="false" customHeight="true" outlineLevel="0" collapsed="false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</row>
    <row r="910" customFormat="false" ht="14.25" hidden="false" customHeight="true" outlineLevel="0" collapsed="false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</row>
    <row r="911" customFormat="false" ht="14.25" hidden="false" customHeight="true" outlineLevel="0" collapsed="false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</row>
    <row r="912" customFormat="false" ht="14.25" hidden="false" customHeight="true" outlineLevel="0" collapsed="false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</row>
    <row r="913" customFormat="false" ht="14.25" hidden="false" customHeight="true" outlineLevel="0" collapsed="false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</row>
    <row r="914" customFormat="false" ht="14.25" hidden="false" customHeight="true" outlineLevel="0" collapsed="false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</row>
    <row r="915" customFormat="false" ht="14.25" hidden="false" customHeight="true" outlineLevel="0" collapsed="false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</row>
    <row r="916" customFormat="false" ht="14.25" hidden="false" customHeight="true" outlineLevel="0" collapsed="false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</row>
    <row r="917" customFormat="false" ht="14.25" hidden="false" customHeight="true" outlineLevel="0" collapsed="false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</row>
    <row r="918" customFormat="false" ht="14.25" hidden="false" customHeight="true" outlineLevel="0" collapsed="false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</row>
    <row r="919" customFormat="false" ht="14.25" hidden="false" customHeight="true" outlineLevel="0" collapsed="false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</row>
    <row r="920" customFormat="false" ht="14.25" hidden="false" customHeight="true" outlineLevel="0" collapsed="false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</row>
    <row r="921" customFormat="false" ht="14.25" hidden="false" customHeight="true" outlineLevel="0" collapsed="false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</row>
    <row r="922" customFormat="false" ht="14.25" hidden="false" customHeight="true" outlineLevel="0" collapsed="false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</row>
    <row r="923" customFormat="false" ht="14.25" hidden="false" customHeight="true" outlineLevel="0" collapsed="false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</row>
    <row r="924" customFormat="false" ht="14.25" hidden="false" customHeight="true" outlineLevel="0" collapsed="false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</row>
    <row r="925" customFormat="false" ht="14.25" hidden="false" customHeight="true" outlineLevel="0" collapsed="false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</row>
    <row r="926" customFormat="false" ht="14.25" hidden="false" customHeight="true" outlineLevel="0" collapsed="false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</row>
    <row r="927" customFormat="false" ht="14.25" hidden="false" customHeight="true" outlineLevel="0" collapsed="false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</row>
    <row r="928" customFormat="false" ht="14.25" hidden="false" customHeight="true" outlineLevel="0" collapsed="false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</row>
    <row r="929" customFormat="false" ht="14.25" hidden="false" customHeight="true" outlineLevel="0" collapsed="false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</row>
    <row r="930" customFormat="false" ht="14.25" hidden="false" customHeight="true" outlineLevel="0" collapsed="false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</row>
    <row r="931" customFormat="false" ht="14.25" hidden="false" customHeight="true" outlineLevel="0" collapsed="false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</row>
    <row r="932" customFormat="false" ht="14.25" hidden="false" customHeight="true" outlineLevel="0" collapsed="false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</row>
    <row r="933" customFormat="false" ht="14.25" hidden="false" customHeight="true" outlineLevel="0" collapsed="false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</row>
    <row r="934" customFormat="false" ht="14.25" hidden="false" customHeight="true" outlineLevel="0" collapsed="false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</row>
    <row r="935" customFormat="false" ht="14.25" hidden="false" customHeight="true" outlineLevel="0" collapsed="false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</row>
    <row r="936" customFormat="false" ht="14.25" hidden="false" customHeight="true" outlineLevel="0" collapsed="false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</row>
    <row r="937" customFormat="false" ht="14.25" hidden="false" customHeight="true" outlineLevel="0" collapsed="false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</row>
    <row r="938" customFormat="false" ht="14.25" hidden="false" customHeight="true" outlineLevel="0" collapsed="false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</row>
    <row r="939" customFormat="false" ht="14.25" hidden="false" customHeight="true" outlineLevel="0" collapsed="false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</row>
    <row r="940" customFormat="false" ht="14.25" hidden="false" customHeight="true" outlineLevel="0" collapsed="false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</row>
    <row r="941" customFormat="false" ht="14.25" hidden="false" customHeight="true" outlineLevel="0" collapsed="false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</row>
    <row r="942" customFormat="false" ht="14.25" hidden="false" customHeight="true" outlineLevel="0" collapsed="false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</row>
    <row r="943" customFormat="false" ht="14.25" hidden="false" customHeight="true" outlineLevel="0" collapsed="false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</row>
    <row r="944" customFormat="false" ht="14.25" hidden="false" customHeight="true" outlineLevel="0" collapsed="false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</row>
    <row r="945" customFormat="false" ht="14.25" hidden="false" customHeight="true" outlineLevel="0" collapsed="false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</row>
    <row r="946" customFormat="false" ht="14.25" hidden="false" customHeight="true" outlineLevel="0" collapsed="false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</row>
    <row r="947" customFormat="false" ht="14.25" hidden="false" customHeight="true" outlineLevel="0" collapsed="false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</row>
    <row r="948" customFormat="false" ht="14.25" hidden="false" customHeight="true" outlineLevel="0" collapsed="false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</row>
    <row r="949" customFormat="false" ht="14.25" hidden="false" customHeight="true" outlineLevel="0" collapsed="false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</row>
    <row r="950" customFormat="false" ht="14.25" hidden="false" customHeight="true" outlineLevel="0" collapsed="false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</row>
    <row r="951" customFormat="false" ht="14.25" hidden="false" customHeight="true" outlineLevel="0" collapsed="false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</row>
    <row r="952" customFormat="false" ht="14.25" hidden="false" customHeight="true" outlineLevel="0" collapsed="false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</row>
    <row r="953" customFormat="false" ht="14.25" hidden="false" customHeight="true" outlineLevel="0" collapsed="false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</row>
    <row r="954" customFormat="false" ht="14.25" hidden="false" customHeight="true" outlineLevel="0" collapsed="false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</row>
    <row r="955" customFormat="false" ht="14.25" hidden="false" customHeight="true" outlineLevel="0" collapsed="false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</row>
    <row r="956" customFormat="false" ht="14.25" hidden="false" customHeight="true" outlineLevel="0" collapsed="false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</row>
    <row r="957" customFormat="false" ht="14.25" hidden="false" customHeight="true" outlineLevel="0" collapsed="false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</row>
    <row r="958" customFormat="false" ht="14.25" hidden="false" customHeight="true" outlineLevel="0" collapsed="false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</row>
    <row r="959" customFormat="false" ht="14.25" hidden="false" customHeight="true" outlineLevel="0" collapsed="false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</row>
    <row r="960" customFormat="false" ht="14.25" hidden="false" customHeight="true" outlineLevel="0" collapsed="false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</row>
    <row r="961" customFormat="false" ht="14.25" hidden="false" customHeight="true" outlineLevel="0" collapsed="false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</row>
    <row r="962" customFormat="false" ht="14.25" hidden="false" customHeight="true" outlineLevel="0" collapsed="false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</row>
    <row r="963" customFormat="false" ht="14.25" hidden="false" customHeight="true" outlineLevel="0" collapsed="false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</row>
    <row r="964" customFormat="false" ht="14.25" hidden="false" customHeight="true" outlineLevel="0" collapsed="false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</row>
    <row r="965" customFormat="false" ht="14.25" hidden="false" customHeight="true" outlineLevel="0" collapsed="false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</row>
    <row r="966" customFormat="false" ht="14.25" hidden="false" customHeight="true" outlineLevel="0" collapsed="false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</row>
    <row r="967" customFormat="false" ht="14.25" hidden="false" customHeight="true" outlineLevel="0" collapsed="false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</row>
    <row r="968" customFormat="false" ht="14.25" hidden="false" customHeight="true" outlineLevel="0" collapsed="false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</row>
    <row r="969" customFormat="false" ht="14.25" hidden="false" customHeight="true" outlineLevel="0" collapsed="false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</row>
    <row r="970" customFormat="false" ht="14.25" hidden="false" customHeight="true" outlineLevel="0" collapsed="false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</row>
    <row r="971" customFormat="false" ht="14.25" hidden="false" customHeight="true" outlineLevel="0" collapsed="false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</row>
    <row r="972" customFormat="false" ht="14.25" hidden="false" customHeight="true" outlineLevel="0" collapsed="false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</row>
    <row r="973" customFormat="false" ht="14.25" hidden="false" customHeight="true" outlineLevel="0" collapsed="false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</row>
    <row r="974" customFormat="false" ht="14.25" hidden="false" customHeight="true" outlineLevel="0" collapsed="false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</row>
    <row r="975" customFormat="false" ht="14.25" hidden="false" customHeight="true" outlineLevel="0" collapsed="false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</row>
    <row r="976" customFormat="false" ht="14.25" hidden="false" customHeight="true" outlineLevel="0" collapsed="false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</row>
    <row r="977" customFormat="false" ht="14.25" hidden="false" customHeight="true" outlineLevel="0" collapsed="false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</row>
    <row r="978" customFormat="false" ht="14.25" hidden="false" customHeight="true" outlineLevel="0" collapsed="false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</row>
    <row r="979" customFormat="false" ht="14.25" hidden="false" customHeight="true" outlineLevel="0" collapsed="false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</row>
    <row r="980" customFormat="false" ht="14.25" hidden="false" customHeight="true" outlineLevel="0" collapsed="false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</row>
    <row r="981" customFormat="false" ht="14.25" hidden="false" customHeight="true" outlineLevel="0" collapsed="false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</row>
    <row r="982" customFormat="false" ht="14.25" hidden="false" customHeight="true" outlineLevel="0" collapsed="false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</row>
    <row r="983" customFormat="false" ht="14.25" hidden="false" customHeight="true" outlineLevel="0" collapsed="false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</row>
    <row r="984" customFormat="false" ht="14.25" hidden="false" customHeight="true" outlineLevel="0" collapsed="false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</row>
    <row r="985" customFormat="false" ht="14.25" hidden="false" customHeight="true" outlineLevel="0" collapsed="false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</row>
    <row r="986" customFormat="false" ht="14.25" hidden="false" customHeight="true" outlineLevel="0" collapsed="false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</row>
    <row r="987" customFormat="false" ht="14.25" hidden="false" customHeight="true" outlineLevel="0" collapsed="false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</row>
    <row r="988" customFormat="false" ht="14.25" hidden="false" customHeight="true" outlineLevel="0" collapsed="false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</row>
    <row r="989" customFormat="false" ht="14.25" hidden="false" customHeight="true" outlineLevel="0" collapsed="false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</row>
    <row r="990" customFormat="false" ht="14.25" hidden="false" customHeight="true" outlineLevel="0" collapsed="false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</row>
    <row r="991" customFormat="false" ht="14.25" hidden="false" customHeight="true" outlineLevel="0" collapsed="false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</row>
    <row r="992" customFormat="false" ht="14.25" hidden="false" customHeight="true" outlineLevel="0" collapsed="false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</row>
    <row r="993" customFormat="false" ht="14.25" hidden="false" customHeight="true" outlineLevel="0" collapsed="false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</row>
    <row r="994" customFormat="false" ht="14.25" hidden="false" customHeight="true" outlineLevel="0" collapsed="false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</row>
    <row r="995" customFormat="false" ht="14.25" hidden="false" customHeight="true" outlineLevel="0" collapsed="false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</row>
    <row r="996" customFormat="false" ht="14.25" hidden="false" customHeight="true" outlineLevel="0" collapsed="false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</row>
    <row r="997" customFormat="false" ht="14.25" hidden="false" customHeight="true" outlineLevel="0" collapsed="false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</row>
    <row r="998" customFormat="false" ht="14.25" hidden="false" customHeight="true" outlineLevel="0" collapsed="false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</row>
    <row r="999" customFormat="false" ht="14.25" hidden="false" customHeight="true" outlineLevel="0" collapsed="false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</row>
    <row r="1000" customFormat="false" ht="14.25" hidden="false" customHeight="true" outlineLevel="0" collapsed="false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</row>
  </sheetData>
  <autoFilter ref="A6:AD99"/>
  <mergeCells count="84">
    <mergeCell ref="A1:J1"/>
    <mergeCell ref="A2:J2"/>
    <mergeCell ref="A3:J3"/>
    <mergeCell ref="B4:J4"/>
    <mergeCell ref="A5:J5"/>
    <mergeCell ref="L9:P9"/>
    <mergeCell ref="A101:I101"/>
    <mergeCell ref="A121:I121"/>
    <mergeCell ref="A145:F145"/>
    <mergeCell ref="A146:F146"/>
    <mergeCell ref="A147:F147"/>
    <mergeCell ref="A148:F148"/>
    <mergeCell ref="A149:F149"/>
    <mergeCell ref="A150:F150"/>
    <mergeCell ref="A151:F151"/>
    <mergeCell ref="A152:F152"/>
    <mergeCell ref="A153:F153"/>
    <mergeCell ref="A154:F154"/>
    <mergeCell ref="A155:F155"/>
    <mergeCell ref="A156:F156"/>
    <mergeCell ref="A157:F157"/>
    <mergeCell ref="A158:F158"/>
    <mergeCell ref="A159:F159"/>
    <mergeCell ref="A160:F160"/>
    <mergeCell ref="A161:F161"/>
    <mergeCell ref="A162:F162"/>
    <mergeCell ref="A163:F163"/>
    <mergeCell ref="A164:F164"/>
    <mergeCell ref="A165:F165"/>
    <mergeCell ref="A166:F166"/>
    <mergeCell ref="A167:F167"/>
    <mergeCell ref="A168:F168"/>
    <mergeCell ref="A169:F169"/>
    <mergeCell ref="A170:F170"/>
    <mergeCell ref="A171:F171"/>
    <mergeCell ref="A172:F172"/>
    <mergeCell ref="A173:F173"/>
    <mergeCell ref="A174:F174"/>
    <mergeCell ref="A175:F175"/>
    <mergeCell ref="A176:F176"/>
    <mergeCell ref="A177:F177"/>
    <mergeCell ref="A178:F178"/>
    <mergeCell ref="A179:F179"/>
    <mergeCell ref="A180:F180"/>
    <mergeCell ref="A181:F181"/>
    <mergeCell ref="A182:F182"/>
    <mergeCell ref="A183:F183"/>
    <mergeCell ref="A184:F184"/>
    <mergeCell ref="A185:F185"/>
    <mergeCell ref="A186:F186"/>
    <mergeCell ref="A187:F187"/>
    <mergeCell ref="A188:F188"/>
    <mergeCell ref="A189:F189"/>
    <mergeCell ref="A190:F190"/>
    <mergeCell ref="A191:F191"/>
    <mergeCell ref="A192:F192"/>
    <mergeCell ref="A193:F193"/>
    <mergeCell ref="A194:F194"/>
    <mergeCell ref="A195:F195"/>
    <mergeCell ref="A196:F196"/>
    <mergeCell ref="A197:F197"/>
    <mergeCell ref="A198:F198"/>
    <mergeCell ref="A199:F199"/>
    <mergeCell ref="A200:F200"/>
    <mergeCell ref="A201:F201"/>
    <mergeCell ref="A202:F202"/>
    <mergeCell ref="A203:F203"/>
    <mergeCell ref="A204:F204"/>
    <mergeCell ref="A205:F205"/>
    <mergeCell ref="A206:F206"/>
    <mergeCell ref="A207:F207"/>
    <mergeCell ref="A208:F208"/>
    <mergeCell ref="A209:F209"/>
    <mergeCell ref="A210:F210"/>
    <mergeCell ref="A211:F211"/>
    <mergeCell ref="A212:F212"/>
    <mergeCell ref="A213:F213"/>
    <mergeCell ref="A214:F214"/>
    <mergeCell ref="A215:F215"/>
    <mergeCell ref="A216:F216"/>
    <mergeCell ref="A217:F217"/>
    <mergeCell ref="A218:F218"/>
    <mergeCell ref="A219:F219"/>
    <mergeCell ref="A220:F220"/>
  </mergeCells>
  <dataValidations count="4">
    <dataValidation allowBlank="true" errorStyle="stop" operator="between" showDropDown="false" showErrorMessage="false" showInputMessage="false" sqref="D7:D86 D103:D112 D123:D132" type="list">
      <formula1>"AGP,CLH,CLT,COM,CTD,CTI,DES,DISP,ELE,ESG,EST,EXM,EXQ,EXR,FRQ,REV,VAGO"</formula1>
      <formula2>0</formula2>
    </dataValidation>
    <dataValidation allowBlank="true" errorStyle="stop" operator="between" showDropDown="false" showErrorMessage="false" showInputMessage="false" sqref="B103:B112" type="list">
      <formula1>"FDA,FDA-1,FDA-2,FDA-3,FDA-4"</formula1>
      <formula2>0</formula2>
    </dataValidation>
    <dataValidation allowBlank="true" errorStyle="stop" operator="between" showDropDown="false" showErrorMessage="false" showInputMessage="false" sqref="B7:B86" type="list">
      <formula1>"DAS,DAS-1,DAS-2,DAS-3,DAS-4,DAS-5,CAA-1,CAA-2,CAA-3,CAA-4,CAA-5"</formula1>
      <formula2>0</formula2>
    </dataValidation>
    <dataValidation allowBlank="true" errorStyle="stop" operator="between" showDropDown="false" showErrorMessage="false" showInputMessage="false" sqref="B123:B132" type="list">
      <formula1>"FGS-1,FGS-2,FGS-3,FGA-1,FGA-2,FGA-3"</formula1>
      <formula2>0</formula2>
    </dataValidation>
  </dataValidation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0" man="true" max="65535" min="0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D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328125" defaultRowHeight="15" zeroHeight="false" outlineLevelRow="0" outlineLevelCol="0"/>
  <cols>
    <col collapsed="false" customWidth="true" hidden="false" outlineLevel="0" max="1" min="1" style="1" width="59.5"/>
    <col collapsed="false" customWidth="true" hidden="false" outlineLevel="0" max="2" min="2" style="1" width="12"/>
    <col collapsed="false" customWidth="true" hidden="false" outlineLevel="0" max="3" min="3" style="1" width="17.37"/>
    <col collapsed="false" customWidth="true" hidden="false" outlineLevel="0" max="4" min="4" style="1" width="14.5"/>
    <col collapsed="false" customWidth="true" hidden="false" outlineLevel="0" max="5" min="5" style="1" width="9.87"/>
    <col collapsed="false" customWidth="true" hidden="false" outlineLevel="0" max="6" min="6" style="1" width="39.75"/>
    <col collapsed="false" customWidth="true" hidden="false" outlineLevel="0" max="7" min="7" style="1" width="19.88"/>
    <col collapsed="false" customWidth="true" hidden="false" outlineLevel="0" max="8" min="8" style="1" width="18.25"/>
    <col collapsed="false" customWidth="true" hidden="false" outlineLevel="0" max="9" min="9" style="1" width="17.88"/>
    <col collapsed="false" customWidth="true" hidden="false" outlineLevel="0" max="10" min="10" style="1" width="15"/>
    <col collapsed="false" customWidth="true" hidden="false" outlineLevel="0" max="11" min="11" style="1" width="8"/>
    <col collapsed="false" customWidth="true" hidden="false" outlineLevel="0" max="12" min="12" style="1" width="16.26"/>
    <col collapsed="false" customWidth="true" hidden="false" outlineLevel="0" max="16" min="13" style="1" width="8"/>
    <col collapsed="false" customWidth="true" hidden="false" outlineLevel="0" max="17" min="17" style="1" width="43.88"/>
    <col collapsed="false" customWidth="true" hidden="false" outlineLevel="0" max="30" min="18" style="1" width="8"/>
  </cols>
  <sheetData>
    <row r="1" customFormat="false" ht="14.25" hidden="false" customHeight="true" outlineLevel="0" collapsed="false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4"/>
      <c r="AC1" s="4"/>
      <c r="AD1" s="4"/>
    </row>
    <row r="2" customFormat="false" ht="14.25" hidden="false" customHeight="true" outlineLevel="0" collapsed="false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4"/>
      <c r="AC2" s="4"/>
      <c r="AD2" s="4"/>
    </row>
    <row r="3" customFormat="false" ht="14.25" hidden="false" customHeight="true" outlineLevel="0" collapsed="false">
      <c r="A3" s="5" t="s">
        <v>2</v>
      </c>
      <c r="B3" s="5"/>
      <c r="C3" s="5"/>
      <c r="D3" s="5"/>
      <c r="E3" s="5"/>
      <c r="F3" s="5"/>
      <c r="G3" s="5"/>
      <c r="H3" s="5"/>
      <c r="I3" s="5"/>
      <c r="J3" s="5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7"/>
      <c r="AA3" s="7"/>
      <c r="AB3" s="4"/>
      <c r="AC3" s="4"/>
      <c r="AD3" s="4"/>
    </row>
    <row r="4" customFormat="false" ht="14.25" hidden="false" customHeight="true" outlineLevel="0" collapsed="false">
      <c r="A4" s="8" t="s">
        <v>392</v>
      </c>
      <c r="B4" s="9"/>
      <c r="C4" s="9"/>
      <c r="D4" s="9"/>
      <c r="E4" s="9"/>
      <c r="F4" s="9"/>
      <c r="G4" s="9"/>
      <c r="H4" s="9"/>
      <c r="I4" s="9"/>
      <c r="J4" s="9"/>
      <c r="K4" s="10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customFormat="false" ht="15" hidden="false" customHeight="true" outlineLevel="0" collapsed="false">
      <c r="A5" s="11" t="s">
        <v>4</v>
      </c>
      <c r="B5" s="11"/>
      <c r="C5" s="11"/>
      <c r="D5" s="11"/>
      <c r="E5" s="11"/>
      <c r="F5" s="11"/>
      <c r="G5" s="11"/>
      <c r="H5" s="11"/>
      <c r="I5" s="11"/>
      <c r="J5" s="11"/>
      <c r="K5" s="12"/>
      <c r="L5" s="13"/>
      <c r="M5" s="14"/>
      <c r="N5" s="14"/>
      <c r="O5" s="14"/>
      <c r="P5" s="14"/>
      <c r="Q5" s="1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customFormat="false" ht="14.25" hidden="false" customHeight="true" outlineLevel="0" collapsed="false">
      <c r="A6" s="15" t="s">
        <v>5</v>
      </c>
      <c r="B6" s="15" t="s">
        <v>6</v>
      </c>
      <c r="C6" s="15" t="s">
        <v>7</v>
      </c>
      <c r="D6" s="15" t="s">
        <v>8</v>
      </c>
      <c r="E6" s="11" t="s">
        <v>9</v>
      </c>
      <c r="F6" s="15" t="s">
        <v>10</v>
      </c>
      <c r="G6" s="11" t="s">
        <v>11</v>
      </c>
      <c r="H6" s="11" t="s">
        <v>12</v>
      </c>
      <c r="I6" s="11" t="s">
        <v>13</v>
      </c>
      <c r="J6" s="11" t="s">
        <v>14</v>
      </c>
      <c r="K6" s="16"/>
      <c r="L6" s="18"/>
      <c r="M6" s="18"/>
      <c r="N6" s="18"/>
      <c r="O6" s="18"/>
      <c r="P6" s="18"/>
      <c r="Q6" s="18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</row>
    <row r="7" customFormat="false" ht="14.25" hidden="false" customHeight="true" outlineLevel="0" collapsed="false">
      <c r="A7" s="20" t="s">
        <v>26</v>
      </c>
      <c r="B7" s="21" t="s">
        <v>16</v>
      </c>
      <c r="C7" s="21" t="s">
        <v>17</v>
      </c>
      <c r="D7" s="21" t="s">
        <v>27</v>
      </c>
      <c r="E7" s="22" t="n">
        <v>1</v>
      </c>
      <c r="F7" s="20" t="s">
        <v>28</v>
      </c>
      <c r="G7" s="23" t="n">
        <v>0</v>
      </c>
      <c r="H7" s="24" t="n">
        <v>0</v>
      </c>
      <c r="I7" s="24" t="n">
        <v>12064</v>
      </c>
      <c r="J7" s="25" t="n">
        <f aca="false">SUM(G7:I7)</f>
        <v>12064</v>
      </c>
      <c r="K7" s="26"/>
      <c r="L7" s="111" t="s">
        <v>20</v>
      </c>
      <c r="M7" s="111"/>
      <c r="N7" s="111"/>
      <c r="O7" s="111"/>
      <c r="P7" s="111"/>
      <c r="Q7" s="26"/>
      <c r="R7" s="28"/>
      <c r="S7" s="28"/>
      <c r="T7" s="28"/>
      <c r="U7" s="28"/>
      <c r="V7" s="28"/>
      <c r="W7" s="28"/>
      <c r="X7" s="28"/>
      <c r="Y7" s="28"/>
      <c r="Z7" s="28"/>
      <c r="AA7" s="10"/>
      <c r="AB7" s="10"/>
      <c r="AC7" s="10"/>
      <c r="AD7" s="10"/>
    </row>
    <row r="8" customFormat="false" ht="14.25" hidden="false" customHeight="true" outlineLevel="0" collapsed="false">
      <c r="A8" s="20" t="s">
        <v>96</v>
      </c>
      <c r="B8" s="21" t="s">
        <v>53</v>
      </c>
      <c r="C8" s="21" t="s">
        <v>17</v>
      </c>
      <c r="D8" s="21" t="s">
        <v>18</v>
      </c>
      <c r="E8" s="22" t="n">
        <v>1</v>
      </c>
      <c r="F8" s="20" t="s">
        <v>97</v>
      </c>
      <c r="G8" s="23" t="n">
        <v>0</v>
      </c>
      <c r="H8" s="24" t="n">
        <v>936.46</v>
      </c>
      <c r="I8" s="24" t="n">
        <v>3745.85</v>
      </c>
      <c r="J8" s="25" t="n">
        <f aca="false">SUM(G8:I8)</f>
        <v>4682.31</v>
      </c>
      <c r="K8" s="26"/>
      <c r="L8" s="111"/>
      <c r="M8" s="111"/>
      <c r="N8" s="111"/>
      <c r="O8" s="111"/>
      <c r="P8" s="111"/>
      <c r="Q8" s="26"/>
      <c r="R8" s="28"/>
      <c r="S8" s="28"/>
      <c r="T8" s="28"/>
      <c r="U8" s="28"/>
      <c r="V8" s="28"/>
      <c r="W8" s="28"/>
      <c r="X8" s="28"/>
      <c r="Y8" s="28"/>
      <c r="Z8" s="28"/>
      <c r="AA8" s="10"/>
      <c r="AB8" s="10"/>
      <c r="AC8" s="10"/>
      <c r="AD8" s="10"/>
    </row>
    <row r="9" customFormat="false" ht="14.25" hidden="false" customHeight="true" outlineLevel="0" collapsed="false">
      <c r="A9" s="20" t="s">
        <v>138</v>
      </c>
      <c r="B9" s="21" t="s">
        <v>57</v>
      </c>
      <c r="C9" s="21" t="s">
        <v>17</v>
      </c>
      <c r="D9" s="21" t="s">
        <v>18</v>
      </c>
      <c r="E9" s="22" t="n">
        <v>1</v>
      </c>
      <c r="F9" s="20" t="s">
        <v>139</v>
      </c>
      <c r="G9" s="23" t="n">
        <v>0</v>
      </c>
      <c r="H9" s="24" t="n">
        <v>770.75</v>
      </c>
      <c r="I9" s="24" t="n">
        <v>3083.01</v>
      </c>
      <c r="J9" s="25" t="n">
        <f aca="false">SUM(G9:I9)</f>
        <v>3853.76</v>
      </c>
      <c r="K9" s="26"/>
      <c r="L9" s="112" t="s">
        <v>25</v>
      </c>
      <c r="M9" s="112"/>
      <c r="N9" s="112"/>
      <c r="O9" s="112"/>
      <c r="P9" s="112"/>
      <c r="Q9" s="26"/>
      <c r="R9" s="28"/>
      <c r="S9" s="28"/>
      <c r="T9" s="28"/>
      <c r="U9" s="28"/>
      <c r="V9" s="28"/>
      <c r="W9" s="28"/>
      <c r="X9" s="28"/>
      <c r="Y9" s="28"/>
      <c r="Z9" s="28"/>
      <c r="AA9" s="10"/>
      <c r="AB9" s="10"/>
      <c r="AC9" s="10"/>
      <c r="AD9" s="10"/>
    </row>
    <row r="10" customFormat="false" ht="14.25" hidden="false" customHeight="true" outlineLevel="0" collapsed="false">
      <c r="A10" s="20" t="s">
        <v>98</v>
      </c>
      <c r="B10" s="21" t="s">
        <v>53</v>
      </c>
      <c r="C10" s="21" t="s">
        <v>17</v>
      </c>
      <c r="D10" s="21" t="s">
        <v>18</v>
      </c>
      <c r="E10" s="22" t="n">
        <v>1</v>
      </c>
      <c r="F10" s="20" t="s">
        <v>99</v>
      </c>
      <c r="G10" s="23" t="n">
        <v>0</v>
      </c>
      <c r="H10" s="24" t="n">
        <v>936.46</v>
      </c>
      <c r="I10" s="24" t="n">
        <v>3745.85</v>
      </c>
      <c r="J10" s="25" t="n">
        <f aca="false">SUM(G10:I10)</f>
        <v>4682.31</v>
      </c>
      <c r="K10" s="26"/>
      <c r="L10" s="113" t="s">
        <v>29</v>
      </c>
      <c r="M10" s="32" t="s">
        <v>29</v>
      </c>
      <c r="N10" s="32" t="s">
        <v>30</v>
      </c>
      <c r="O10" s="32" t="s">
        <v>31</v>
      </c>
      <c r="P10" s="114" t="s">
        <v>32</v>
      </c>
      <c r="Q10" s="26"/>
      <c r="R10" s="28"/>
      <c r="S10" s="28"/>
      <c r="T10" s="28"/>
      <c r="U10" s="28"/>
      <c r="V10" s="28"/>
      <c r="W10" s="28"/>
      <c r="X10" s="28"/>
      <c r="Y10" s="28"/>
      <c r="Z10" s="28"/>
      <c r="AA10" s="10"/>
      <c r="AB10" s="10"/>
      <c r="AC10" s="10"/>
      <c r="AD10" s="10"/>
    </row>
    <row r="11" customFormat="false" ht="14.25" hidden="false" customHeight="true" outlineLevel="0" collapsed="false">
      <c r="A11" s="20" t="s">
        <v>177</v>
      </c>
      <c r="B11" s="21" t="s">
        <v>65</v>
      </c>
      <c r="C11" s="21" t="s">
        <v>17</v>
      </c>
      <c r="D11" s="21" t="s">
        <v>18</v>
      </c>
      <c r="E11" s="22" t="n">
        <v>1</v>
      </c>
      <c r="F11" s="20" t="s">
        <v>362</v>
      </c>
      <c r="G11" s="23" t="n">
        <v>0</v>
      </c>
      <c r="H11" s="24" t="n">
        <v>269.76</v>
      </c>
      <c r="I11" s="24" t="n">
        <v>1079.06</v>
      </c>
      <c r="J11" s="25" t="n">
        <f aca="false">SUM(G11:I11)</f>
        <v>1348.82</v>
      </c>
      <c r="K11" s="26"/>
      <c r="L11" s="115" t="s">
        <v>15</v>
      </c>
      <c r="M11" s="21" t="n">
        <v>1</v>
      </c>
      <c r="N11" s="116" t="n">
        <v>1</v>
      </c>
      <c r="O11" s="21" t="n">
        <f aca="false">M11-N11</f>
        <v>0</v>
      </c>
      <c r="P11" s="117" t="s">
        <v>16</v>
      </c>
      <c r="Q11" s="26"/>
      <c r="R11" s="28"/>
      <c r="S11" s="28"/>
      <c r="T11" s="28"/>
      <c r="U11" s="28"/>
      <c r="V11" s="28"/>
      <c r="W11" s="28"/>
      <c r="X11" s="28"/>
      <c r="Y11" s="28"/>
      <c r="Z11" s="28"/>
      <c r="AA11" s="10"/>
      <c r="AB11" s="10"/>
      <c r="AC11" s="10"/>
      <c r="AD11" s="10"/>
    </row>
    <row r="12" customFormat="false" ht="14.25" hidden="false" customHeight="true" outlineLevel="0" collapsed="false">
      <c r="A12" s="20" t="s">
        <v>382</v>
      </c>
      <c r="B12" s="21" t="s">
        <v>57</v>
      </c>
      <c r="C12" s="21" t="s">
        <v>17</v>
      </c>
      <c r="D12" s="21" t="s">
        <v>18</v>
      </c>
      <c r="E12" s="22" t="n">
        <v>1</v>
      </c>
      <c r="F12" s="20" t="s">
        <v>152</v>
      </c>
      <c r="G12" s="23" t="n">
        <v>0</v>
      </c>
      <c r="H12" s="24" t="n">
        <v>770.75</v>
      </c>
      <c r="I12" s="24" t="n">
        <v>3083.01</v>
      </c>
      <c r="J12" s="25" t="n">
        <f aca="false">SUM(G12:I12)</f>
        <v>3853.76</v>
      </c>
      <c r="K12" s="26"/>
      <c r="L12" s="115" t="s">
        <v>38</v>
      </c>
      <c r="M12" s="21" t="n">
        <v>3</v>
      </c>
      <c r="N12" s="116" t="n">
        <v>2</v>
      </c>
      <c r="O12" s="21" t="n">
        <f aca="false">M12-N12</f>
        <v>1</v>
      </c>
      <c r="P12" s="117" t="s">
        <v>16</v>
      </c>
      <c r="Q12" s="26"/>
      <c r="R12" s="28"/>
      <c r="S12" s="28"/>
      <c r="T12" s="28"/>
      <c r="U12" s="28"/>
      <c r="V12" s="28"/>
      <c r="W12" s="28"/>
      <c r="X12" s="28"/>
      <c r="Y12" s="28"/>
      <c r="Z12" s="28"/>
      <c r="AA12" s="10"/>
      <c r="AB12" s="10"/>
      <c r="AC12" s="10"/>
      <c r="AD12" s="10"/>
    </row>
    <row r="13" customFormat="false" ht="14.25" hidden="false" customHeight="true" outlineLevel="0" collapsed="false">
      <c r="A13" s="20" t="s">
        <v>36</v>
      </c>
      <c r="B13" s="21" t="s">
        <v>34</v>
      </c>
      <c r="C13" s="21" t="s">
        <v>17</v>
      </c>
      <c r="D13" s="21" t="s">
        <v>18</v>
      </c>
      <c r="E13" s="22" t="n">
        <v>1</v>
      </c>
      <c r="F13" s="20" t="s">
        <v>37</v>
      </c>
      <c r="G13" s="23" t="n">
        <v>0</v>
      </c>
      <c r="H13" s="24" t="n">
        <v>1695.65</v>
      </c>
      <c r="I13" s="24" t="n">
        <v>6782.62</v>
      </c>
      <c r="J13" s="25" t="n">
        <f aca="false">SUM(G13:I13)</f>
        <v>8478.27</v>
      </c>
      <c r="K13" s="12"/>
      <c r="L13" s="115" t="s">
        <v>41</v>
      </c>
      <c r="M13" s="21" t="n">
        <v>6</v>
      </c>
      <c r="N13" s="116" t="n">
        <v>6</v>
      </c>
      <c r="O13" s="21" t="n">
        <f aca="false">M13-N13</f>
        <v>0</v>
      </c>
      <c r="P13" s="117" t="s">
        <v>34</v>
      </c>
      <c r="Q13" s="12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</row>
    <row r="14" customFormat="false" ht="14.25" hidden="false" customHeight="true" outlineLevel="0" collapsed="false">
      <c r="A14" s="20" t="s">
        <v>393</v>
      </c>
      <c r="B14" s="21" t="s">
        <v>45</v>
      </c>
      <c r="C14" s="21" t="s">
        <v>17</v>
      </c>
      <c r="D14" s="21" t="s">
        <v>27</v>
      </c>
      <c r="E14" s="22" t="n">
        <v>1</v>
      </c>
      <c r="F14" s="20" t="s">
        <v>79</v>
      </c>
      <c r="G14" s="23" t="n">
        <v>0</v>
      </c>
      <c r="H14" s="24" t="n">
        <v>0</v>
      </c>
      <c r="I14" s="24" t="n">
        <v>5241.11</v>
      </c>
      <c r="J14" s="25" t="n">
        <f aca="false">SUM(G14:I14)</f>
        <v>5241.11</v>
      </c>
      <c r="K14" s="26"/>
      <c r="L14" s="115" t="s">
        <v>44</v>
      </c>
      <c r="M14" s="21" t="n">
        <v>11</v>
      </c>
      <c r="N14" s="116" t="n">
        <v>9</v>
      </c>
      <c r="O14" s="21" t="n">
        <f aca="false">M14-N14</f>
        <v>2</v>
      </c>
      <c r="P14" s="117" t="s">
        <v>45</v>
      </c>
      <c r="Q14" s="26"/>
      <c r="R14" s="28"/>
      <c r="S14" s="28"/>
      <c r="T14" s="28"/>
      <c r="U14" s="28"/>
      <c r="V14" s="28"/>
      <c r="W14" s="28"/>
      <c r="X14" s="28"/>
      <c r="Y14" s="28"/>
      <c r="Z14" s="28"/>
      <c r="AA14" s="10"/>
      <c r="AB14" s="10"/>
      <c r="AC14" s="10"/>
      <c r="AD14" s="10"/>
    </row>
    <row r="15" customFormat="false" ht="14.25" hidden="false" customHeight="true" outlineLevel="0" collapsed="false">
      <c r="A15" s="20" t="s">
        <v>104</v>
      </c>
      <c r="B15" s="21" t="s">
        <v>53</v>
      </c>
      <c r="C15" s="21" t="s">
        <v>17</v>
      </c>
      <c r="D15" s="21" t="s">
        <v>18</v>
      </c>
      <c r="E15" s="22" t="n">
        <v>1</v>
      </c>
      <c r="F15" s="20" t="s">
        <v>105</v>
      </c>
      <c r="G15" s="23" t="n">
        <v>0</v>
      </c>
      <c r="H15" s="24" t="n">
        <v>936.46</v>
      </c>
      <c r="I15" s="24" t="n">
        <v>3745.85</v>
      </c>
      <c r="J15" s="25" t="n">
        <f aca="false">SUM(G15:I15)</f>
        <v>4682.31</v>
      </c>
      <c r="K15" s="26"/>
      <c r="L15" s="115" t="s">
        <v>48</v>
      </c>
      <c r="M15" s="21" t="n">
        <v>5</v>
      </c>
      <c r="N15" s="116" t="n">
        <v>4</v>
      </c>
      <c r="O15" s="21" t="n">
        <f aca="false">M15-N15</f>
        <v>1</v>
      </c>
      <c r="P15" s="117" t="s">
        <v>49</v>
      </c>
      <c r="Q15" s="26"/>
      <c r="R15" s="28"/>
      <c r="S15" s="28"/>
      <c r="T15" s="28"/>
      <c r="U15" s="28"/>
      <c r="V15" s="28"/>
      <c r="W15" s="28"/>
      <c r="X15" s="28"/>
      <c r="Y15" s="28"/>
      <c r="Z15" s="28"/>
      <c r="AA15" s="10"/>
      <c r="AB15" s="10"/>
      <c r="AC15" s="10"/>
      <c r="AD15" s="10"/>
    </row>
    <row r="16" customFormat="false" ht="14.25" hidden="false" customHeight="true" outlineLevel="0" collapsed="false">
      <c r="A16" s="20" t="s">
        <v>388</v>
      </c>
      <c r="B16" s="21" t="s">
        <v>61</v>
      </c>
      <c r="C16" s="21" t="s">
        <v>17</v>
      </c>
      <c r="D16" s="21" t="s">
        <v>18</v>
      </c>
      <c r="E16" s="22" t="n">
        <v>1</v>
      </c>
      <c r="F16" s="20" t="s">
        <v>156</v>
      </c>
      <c r="G16" s="23" t="n">
        <v>0</v>
      </c>
      <c r="H16" s="24" t="n">
        <v>500.99</v>
      </c>
      <c r="I16" s="24" t="n">
        <v>2003.96</v>
      </c>
      <c r="J16" s="25" t="n">
        <f aca="false">SUM(G16:I16)</f>
        <v>2504.95</v>
      </c>
      <c r="K16" s="26"/>
      <c r="L16" s="115" t="s">
        <v>52</v>
      </c>
      <c r="M16" s="21" t="n">
        <v>22</v>
      </c>
      <c r="N16" s="116" t="n">
        <v>22</v>
      </c>
      <c r="O16" s="21" t="n">
        <f aca="false">M16-N16</f>
        <v>0</v>
      </c>
      <c r="P16" s="117" t="s">
        <v>53</v>
      </c>
      <c r="Q16" s="26"/>
      <c r="R16" s="28"/>
      <c r="S16" s="28"/>
      <c r="T16" s="28"/>
      <c r="U16" s="28"/>
      <c r="V16" s="28"/>
      <c r="W16" s="28"/>
      <c r="X16" s="28"/>
      <c r="Y16" s="28"/>
      <c r="Z16" s="28"/>
      <c r="AA16" s="10"/>
      <c r="AB16" s="10"/>
      <c r="AC16" s="10"/>
      <c r="AD16" s="10"/>
    </row>
    <row r="17" customFormat="false" ht="14.25" hidden="false" customHeight="true" outlineLevel="0" collapsed="false">
      <c r="A17" s="20" t="s">
        <v>15</v>
      </c>
      <c r="B17" s="21" t="s">
        <v>16</v>
      </c>
      <c r="C17" s="21" t="s">
        <v>17</v>
      </c>
      <c r="D17" s="21" t="s">
        <v>18</v>
      </c>
      <c r="E17" s="22" t="n">
        <v>1</v>
      </c>
      <c r="F17" s="20" t="s">
        <v>19</v>
      </c>
      <c r="G17" s="23" t="n">
        <v>0</v>
      </c>
      <c r="H17" s="24" t="n">
        <v>3526.4</v>
      </c>
      <c r="I17" s="24" t="n">
        <v>14105.6</v>
      </c>
      <c r="J17" s="25" t="n">
        <f aca="false">SUM(G17:I17)</f>
        <v>17632</v>
      </c>
      <c r="K17" s="26"/>
      <c r="L17" s="115" t="s">
        <v>56</v>
      </c>
      <c r="M17" s="21" t="n">
        <v>10</v>
      </c>
      <c r="N17" s="116" t="n">
        <v>10</v>
      </c>
      <c r="O17" s="21" t="n">
        <f aca="false">M17-N17</f>
        <v>0</v>
      </c>
      <c r="P17" s="117" t="s">
        <v>57</v>
      </c>
      <c r="Q17" s="26"/>
      <c r="R17" s="28"/>
      <c r="S17" s="28"/>
      <c r="T17" s="28"/>
      <c r="U17" s="28"/>
      <c r="V17" s="28"/>
      <c r="W17" s="28"/>
      <c r="X17" s="28"/>
      <c r="Y17" s="28"/>
      <c r="Z17" s="28"/>
      <c r="AA17" s="10"/>
      <c r="AB17" s="10"/>
      <c r="AC17" s="10"/>
      <c r="AD17" s="10"/>
    </row>
    <row r="18" customFormat="false" ht="14.25" hidden="false" customHeight="true" outlineLevel="0" collapsed="false">
      <c r="A18" s="20" t="s">
        <v>50</v>
      </c>
      <c r="B18" s="21" t="s">
        <v>34</v>
      </c>
      <c r="C18" s="21" t="s">
        <v>17</v>
      </c>
      <c r="D18" s="21" t="s">
        <v>18</v>
      </c>
      <c r="E18" s="22" t="n">
        <v>1</v>
      </c>
      <c r="F18" s="20" t="s">
        <v>51</v>
      </c>
      <c r="G18" s="23" t="n">
        <v>0</v>
      </c>
      <c r="H18" s="24" t="n">
        <v>1695.65</v>
      </c>
      <c r="I18" s="24" t="n">
        <v>6782.62</v>
      </c>
      <c r="J18" s="25" t="n">
        <f aca="false">SUM(G18:I18)</f>
        <v>8478.27</v>
      </c>
      <c r="K18" s="26"/>
      <c r="L18" s="115" t="s">
        <v>60</v>
      </c>
      <c r="M18" s="21" t="n">
        <v>11</v>
      </c>
      <c r="N18" s="116" t="n">
        <v>9</v>
      </c>
      <c r="O18" s="21" t="n">
        <f aca="false">M18-N18</f>
        <v>2</v>
      </c>
      <c r="P18" s="117" t="s">
        <v>61</v>
      </c>
      <c r="Q18" s="26"/>
      <c r="R18" s="28"/>
      <c r="S18" s="28"/>
      <c r="T18" s="28"/>
      <c r="U18" s="28"/>
      <c r="V18" s="28"/>
      <c r="W18" s="28"/>
      <c r="X18" s="28"/>
      <c r="Y18" s="28"/>
      <c r="Z18" s="28"/>
      <c r="AA18" s="10"/>
      <c r="AB18" s="10"/>
      <c r="AC18" s="10"/>
      <c r="AD18" s="10"/>
    </row>
    <row r="19" customFormat="false" ht="14.25" hidden="false" customHeight="true" outlineLevel="0" collapsed="false">
      <c r="A19" s="20" t="s">
        <v>106</v>
      </c>
      <c r="B19" s="21" t="s">
        <v>53</v>
      </c>
      <c r="C19" s="21" t="s">
        <v>17</v>
      </c>
      <c r="D19" s="21" t="s">
        <v>18</v>
      </c>
      <c r="E19" s="22" t="n">
        <v>1</v>
      </c>
      <c r="F19" s="20" t="s">
        <v>107</v>
      </c>
      <c r="G19" s="23" t="n">
        <v>0</v>
      </c>
      <c r="H19" s="24" t="n">
        <v>936.46</v>
      </c>
      <c r="I19" s="24" t="n">
        <v>3745.85</v>
      </c>
      <c r="J19" s="25" t="n">
        <f aca="false">SUM(G19:I19)</f>
        <v>4682.31</v>
      </c>
      <c r="K19" s="12"/>
      <c r="L19" s="115" t="s">
        <v>64</v>
      </c>
      <c r="M19" s="21" t="n">
        <v>11</v>
      </c>
      <c r="N19" s="116" t="n">
        <v>4</v>
      </c>
      <c r="O19" s="21" t="n">
        <f aca="false">M19-N19</f>
        <v>7</v>
      </c>
      <c r="P19" s="117" t="s">
        <v>65</v>
      </c>
      <c r="Q19" s="12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</row>
    <row r="20" customFormat="false" ht="14.25" hidden="false" customHeight="true" outlineLevel="0" collapsed="false">
      <c r="A20" s="20" t="s">
        <v>106</v>
      </c>
      <c r="B20" s="21" t="s">
        <v>53</v>
      </c>
      <c r="C20" s="21" t="s">
        <v>17</v>
      </c>
      <c r="D20" s="21" t="s">
        <v>18</v>
      </c>
      <c r="E20" s="22" t="n">
        <v>1</v>
      </c>
      <c r="F20" s="20" t="s">
        <v>379</v>
      </c>
      <c r="G20" s="23" t="n">
        <v>0</v>
      </c>
      <c r="H20" s="24" t="n">
        <v>936.46</v>
      </c>
      <c r="I20" s="24" t="n">
        <v>3745.85</v>
      </c>
      <c r="J20" s="25" t="n">
        <f aca="false">SUM(G20:I20)</f>
        <v>4682.31</v>
      </c>
      <c r="K20" s="26"/>
      <c r="L20" s="118" t="s">
        <v>75</v>
      </c>
      <c r="M20" s="119" t="n">
        <f aca="false">SUM(M11:M19)</f>
        <v>80</v>
      </c>
      <c r="N20" s="119" t="n">
        <f aca="false">SUM(N11:N19)</f>
        <v>67</v>
      </c>
      <c r="O20" s="119" t="n">
        <f aca="false">SUM(O11:O19)</f>
        <v>13</v>
      </c>
      <c r="P20" s="120"/>
      <c r="Q20" s="26"/>
      <c r="R20" s="28"/>
      <c r="S20" s="28"/>
      <c r="T20" s="28"/>
      <c r="U20" s="28"/>
      <c r="V20" s="28"/>
      <c r="W20" s="28"/>
      <c r="X20" s="28"/>
      <c r="Y20" s="28"/>
      <c r="Z20" s="28"/>
      <c r="AA20" s="10"/>
      <c r="AB20" s="10"/>
      <c r="AC20" s="10"/>
      <c r="AD20" s="10"/>
    </row>
    <row r="21" customFormat="false" ht="14.25" hidden="false" customHeight="true" outlineLevel="0" collapsed="false">
      <c r="A21" s="20" t="s">
        <v>381</v>
      </c>
      <c r="B21" s="21" t="s">
        <v>57</v>
      </c>
      <c r="C21" s="21" t="s">
        <v>17</v>
      </c>
      <c r="D21" s="21" t="s">
        <v>18</v>
      </c>
      <c r="E21" s="22" t="n">
        <v>1</v>
      </c>
      <c r="F21" s="20" t="s">
        <v>74</v>
      </c>
      <c r="G21" s="23" t="n">
        <v>0</v>
      </c>
      <c r="H21" s="24" t="n">
        <v>770.75</v>
      </c>
      <c r="I21" s="24" t="n">
        <v>3083.01</v>
      </c>
      <c r="J21" s="25" t="n">
        <f aca="false">SUM(G21:I21)</f>
        <v>3853.76</v>
      </c>
      <c r="K21" s="26"/>
      <c r="L21" s="26"/>
      <c r="M21" s="26"/>
      <c r="N21" s="26"/>
      <c r="O21" s="26"/>
      <c r="P21" s="26"/>
      <c r="Q21" s="26"/>
      <c r="R21" s="28"/>
      <c r="S21" s="28"/>
      <c r="T21" s="28"/>
      <c r="U21" s="28"/>
      <c r="V21" s="28"/>
      <c r="W21" s="28"/>
      <c r="X21" s="28"/>
      <c r="Y21" s="28"/>
      <c r="Z21" s="28"/>
      <c r="AA21" s="10"/>
      <c r="AB21" s="10"/>
      <c r="AC21" s="10"/>
      <c r="AD21" s="10"/>
    </row>
    <row r="22" customFormat="false" ht="14.25" hidden="false" customHeight="true" outlineLevel="0" collapsed="false">
      <c r="A22" s="20" t="s">
        <v>58</v>
      </c>
      <c r="B22" s="21" t="s">
        <v>45</v>
      </c>
      <c r="C22" s="21" t="s">
        <v>17</v>
      </c>
      <c r="D22" s="21" t="s">
        <v>18</v>
      </c>
      <c r="E22" s="22" t="n">
        <v>1</v>
      </c>
      <c r="F22" s="20" t="s">
        <v>59</v>
      </c>
      <c r="G22" s="23" t="n">
        <v>0</v>
      </c>
      <c r="H22" s="24" t="n">
        <v>1310.28</v>
      </c>
      <c r="I22" s="24" t="n">
        <v>5241.11</v>
      </c>
      <c r="J22" s="25" t="n">
        <f aca="false">SUM(G22:I22)</f>
        <v>6551.39</v>
      </c>
      <c r="K22" s="26"/>
      <c r="L22" s="26"/>
      <c r="M22" s="26"/>
      <c r="N22" s="26"/>
      <c r="O22" s="26"/>
      <c r="P22" s="26"/>
      <c r="Q22" s="26"/>
      <c r="R22" s="28"/>
      <c r="S22" s="28"/>
      <c r="T22" s="28"/>
      <c r="U22" s="28"/>
      <c r="V22" s="28"/>
      <c r="W22" s="28"/>
      <c r="X22" s="28"/>
      <c r="Y22" s="28"/>
      <c r="Z22" s="28"/>
      <c r="AA22" s="10"/>
      <c r="AB22" s="10"/>
      <c r="AC22" s="10"/>
      <c r="AD22" s="10"/>
    </row>
    <row r="23" customFormat="false" ht="14.25" hidden="false" customHeight="true" outlineLevel="0" collapsed="false">
      <c r="A23" s="20" t="s">
        <v>102</v>
      </c>
      <c r="B23" s="21" t="s">
        <v>65</v>
      </c>
      <c r="C23" s="21" t="s">
        <v>17</v>
      </c>
      <c r="D23" s="21" t="s">
        <v>18</v>
      </c>
      <c r="E23" s="22" t="n">
        <v>1</v>
      </c>
      <c r="F23" s="20" t="s">
        <v>171</v>
      </c>
      <c r="G23" s="23" t="n">
        <v>0</v>
      </c>
      <c r="H23" s="24" t="n">
        <v>269.76</v>
      </c>
      <c r="I23" s="24" t="n">
        <v>1079.06</v>
      </c>
      <c r="J23" s="25" t="n">
        <f aca="false">SUM(G23:I23)</f>
        <v>1348.82</v>
      </c>
      <c r="K23" s="26"/>
      <c r="L23" s="26"/>
      <c r="M23" s="26"/>
      <c r="N23" s="26"/>
      <c r="O23" s="26"/>
      <c r="P23" s="26"/>
      <c r="Q23" s="26"/>
      <c r="R23" s="28"/>
      <c r="S23" s="28"/>
      <c r="T23" s="28"/>
      <c r="U23" s="28"/>
      <c r="V23" s="28"/>
      <c r="W23" s="28"/>
      <c r="X23" s="28"/>
      <c r="Y23" s="28"/>
      <c r="Z23" s="28"/>
      <c r="AA23" s="10"/>
      <c r="AB23" s="10"/>
      <c r="AC23" s="10"/>
      <c r="AD23" s="10"/>
    </row>
    <row r="24" customFormat="false" ht="14.25" hidden="false" customHeight="true" outlineLevel="0" collapsed="false">
      <c r="A24" s="20" t="s">
        <v>370</v>
      </c>
      <c r="B24" s="21" t="s">
        <v>61</v>
      </c>
      <c r="C24" s="21" t="s">
        <v>17</v>
      </c>
      <c r="D24" s="21" t="s">
        <v>18</v>
      </c>
      <c r="E24" s="22" t="n">
        <v>1</v>
      </c>
      <c r="F24" s="20" t="s">
        <v>394</v>
      </c>
      <c r="G24" s="23" t="n">
        <v>0</v>
      </c>
      <c r="H24" s="24" t="n">
        <v>500.99</v>
      </c>
      <c r="I24" s="24" t="n">
        <v>2003.96</v>
      </c>
      <c r="J24" s="25" t="n">
        <f aca="false">SUM(G24:I24)</f>
        <v>2504.95</v>
      </c>
      <c r="K24" s="26"/>
      <c r="L24" s="26"/>
      <c r="M24" s="26"/>
      <c r="N24" s="26"/>
      <c r="O24" s="26"/>
      <c r="P24" s="26"/>
      <c r="Q24" s="26"/>
      <c r="R24" s="28"/>
      <c r="S24" s="28"/>
      <c r="T24" s="28"/>
      <c r="U24" s="28"/>
      <c r="V24" s="28"/>
      <c r="W24" s="28"/>
      <c r="X24" s="28"/>
      <c r="Y24" s="28"/>
      <c r="Z24" s="28"/>
      <c r="AA24" s="10"/>
      <c r="AB24" s="10"/>
      <c r="AC24" s="10"/>
      <c r="AD24" s="10"/>
    </row>
    <row r="25" customFormat="false" ht="14.25" hidden="false" customHeight="true" outlineLevel="0" collapsed="false">
      <c r="A25" s="20" t="s">
        <v>92</v>
      </c>
      <c r="B25" s="21" t="s">
        <v>49</v>
      </c>
      <c r="C25" s="21" t="s">
        <v>17</v>
      </c>
      <c r="D25" s="21" t="s">
        <v>18</v>
      </c>
      <c r="E25" s="22" t="n">
        <v>1</v>
      </c>
      <c r="F25" s="20" t="s">
        <v>93</v>
      </c>
      <c r="G25" s="23" t="n">
        <v>0</v>
      </c>
      <c r="H25" s="24" t="n">
        <v>1079.05</v>
      </c>
      <c r="I25" s="24" t="n">
        <v>4316.21</v>
      </c>
      <c r="J25" s="25" t="n">
        <f aca="false">SUM(G25:I25)</f>
        <v>5395.26</v>
      </c>
      <c r="K25" s="26"/>
      <c r="L25" s="26"/>
      <c r="M25" s="26"/>
      <c r="N25" s="26"/>
      <c r="O25" s="26"/>
      <c r="P25" s="26"/>
      <c r="Q25" s="26"/>
      <c r="R25" s="28"/>
      <c r="S25" s="28"/>
      <c r="T25" s="28"/>
      <c r="U25" s="28"/>
      <c r="V25" s="28"/>
      <c r="W25" s="28"/>
      <c r="X25" s="28"/>
      <c r="Y25" s="28"/>
      <c r="Z25" s="28"/>
      <c r="AA25" s="10"/>
      <c r="AB25" s="10"/>
      <c r="AC25" s="10"/>
      <c r="AD25" s="10"/>
    </row>
    <row r="26" customFormat="false" ht="14.25" hidden="false" customHeight="true" outlineLevel="0" collapsed="false">
      <c r="A26" s="20" t="s">
        <v>54</v>
      </c>
      <c r="B26" s="21" t="s">
        <v>45</v>
      </c>
      <c r="C26" s="21" t="s">
        <v>17</v>
      </c>
      <c r="D26" s="21" t="s">
        <v>18</v>
      </c>
      <c r="E26" s="22" t="n">
        <v>1</v>
      </c>
      <c r="F26" s="20" t="s">
        <v>364</v>
      </c>
      <c r="G26" s="23" t="n">
        <v>0</v>
      </c>
      <c r="H26" s="24" t="n">
        <v>1310.28</v>
      </c>
      <c r="I26" s="24" t="n">
        <v>5241.11</v>
      </c>
      <c r="J26" s="25" t="n">
        <f aca="false">SUM(G26:I26)</f>
        <v>6551.39</v>
      </c>
      <c r="K26" s="26"/>
      <c r="L26" s="26"/>
      <c r="M26" s="26"/>
      <c r="N26" s="26"/>
      <c r="O26" s="26"/>
      <c r="P26" s="26"/>
      <c r="Q26" s="26"/>
      <c r="R26" s="28"/>
      <c r="S26" s="28"/>
      <c r="T26" s="28"/>
      <c r="U26" s="28"/>
      <c r="V26" s="28"/>
      <c r="W26" s="28"/>
      <c r="X26" s="28"/>
      <c r="Y26" s="28"/>
      <c r="Z26" s="28"/>
      <c r="AA26" s="10"/>
      <c r="AB26" s="10"/>
      <c r="AC26" s="10"/>
      <c r="AD26" s="10"/>
    </row>
    <row r="27" customFormat="false" ht="14.25" hidden="false" customHeight="true" outlineLevel="0" collapsed="false">
      <c r="A27" s="20" t="s">
        <v>66</v>
      </c>
      <c r="B27" s="21" t="s">
        <v>45</v>
      </c>
      <c r="C27" s="21" t="s">
        <v>17</v>
      </c>
      <c r="D27" s="21" t="s">
        <v>18</v>
      </c>
      <c r="E27" s="22" t="n">
        <v>1</v>
      </c>
      <c r="F27" s="20" t="s">
        <v>43</v>
      </c>
      <c r="G27" s="23" t="n">
        <v>0</v>
      </c>
      <c r="H27" s="24" t="n">
        <v>1310.28</v>
      </c>
      <c r="I27" s="24" t="n">
        <v>5241.11</v>
      </c>
      <c r="J27" s="25" t="n">
        <f aca="false">SUM(G27:I27)</f>
        <v>6551.39</v>
      </c>
      <c r="K27" s="12"/>
      <c r="L27" s="12"/>
      <c r="M27" s="12"/>
      <c r="N27" s="12"/>
      <c r="O27" s="12"/>
      <c r="P27" s="12"/>
      <c r="Q27" s="12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</row>
    <row r="28" customFormat="false" ht="14.25" hidden="false" customHeight="true" outlineLevel="0" collapsed="false">
      <c r="A28" s="20" t="s">
        <v>387</v>
      </c>
      <c r="B28" s="37" t="s">
        <v>61</v>
      </c>
      <c r="C28" s="37" t="s">
        <v>17</v>
      </c>
      <c r="D28" s="37" t="s">
        <v>18</v>
      </c>
      <c r="E28" s="22" t="n">
        <v>1</v>
      </c>
      <c r="F28" s="20" t="s">
        <v>131</v>
      </c>
      <c r="G28" s="39" t="n">
        <v>0</v>
      </c>
      <c r="H28" s="40" t="n">
        <v>500.99</v>
      </c>
      <c r="I28" s="40" t="n">
        <v>2003.96</v>
      </c>
      <c r="J28" s="41" t="n">
        <f aca="false">SUM(G28:I28)</f>
        <v>2504.95</v>
      </c>
      <c r="K28" s="26"/>
      <c r="L28" s="26"/>
      <c r="M28" s="26"/>
      <c r="N28" s="26"/>
      <c r="O28" s="26"/>
      <c r="P28" s="26"/>
      <c r="Q28" s="26"/>
      <c r="R28" s="28"/>
      <c r="S28" s="28"/>
      <c r="T28" s="28"/>
      <c r="U28" s="28"/>
      <c r="V28" s="28"/>
      <c r="W28" s="28"/>
      <c r="X28" s="28"/>
      <c r="Y28" s="28"/>
      <c r="Z28" s="28"/>
      <c r="AA28" s="10"/>
      <c r="AB28" s="10"/>
      <c r="AC28" s="10"/>
      <c r="AD28" s="10"/>
    </row>
    <row r="29" customFormat="false" ht="14.25" hidden="false" customHeight="true" outlineLevel="0" collapsed="false">
      <c r="A29" s="20" t="s">
        <v>385</v>
      </c>
      <c r="B29" s="21" t="s">
        <v>57</v>
      </c>
      <c r="C29" s="21" t="s">
        <v>17</v>
      </c>
      <c r="D29" s="21" t="s">
        <v>18</v>
      </c>
      <c r="E29" s="22" t="n">
        <v>1</v>
      </c>
      <c r="F29" s="20" t="s">
        <v>148</v>
      </c>
      <c r="G29" s="23" t="n">
        <v>0</v>
      </c>
      <c r="H29" s="24" t="n">
        <v>770.75</v>
      </c>
      <c r="I29" s="24" t="n">
        <v>3083.01</v>
      </c>
      <c r="J29" s="25" t="n">
        <f aca="false">SUM(G29:I29)</f>
        <v>3853.76</v>
      </c>
      <c r="K29" s="26"/>
      <c r="L29" s="26"/>
      <c r="M29" s="26"/>
      <c r="N29" s="26"/>
      <c r="O29" s="26"/>
      <c r="P29" s="26"/>
      <c r="Q29" s="26"/>
      <c r="R29" s="28"/>
      <c r="S29" s="28"/>
      <c r="T29" s="28"/>
      <c r="U29" s="28"/>
      <c r="V29" s="28"/>
      <c r="W29" s="28"/>
      <c r="X29" s="28"/>
      <c r="Y29" s="28"/>
      <c r="Z29" s="28"/>
      <c r="AA29" s="10"/>
      <c r="AB29" s="10"/>
      <c r="AC29" s="10"/>
      <c r="AD29" s="10"/>
    </row>
    <row r="30" customFormat="false" ht="14.25" hidden="false" customHeight="true" outlineLevel="0" collapsed="false">
      <c r="A30" s="20" t="s">
        <v>384</v>
      </c>
      <c r="B30" s="21" t="s">
        <v>57</v>
      </c>
      <c r="C30" s="21" t="s">
        <v>17</v>
      </c>
      <c r="D30" s="21" t="s">
        <v>18</v>
      </c>
      <c r="E30" s="22" t="n">
        <v>1</v>
      </c>
      <c r="F30" s="20" t="s">
        <v>358</v>
      </c>
      <c r="G30" s="23" t="n">
        <v>0</v>
      </c>
      <c r="H30" s="24" t="n">
        <v>770.75</v>
      </c>
      <c r="I30" s="24" t="n">
        <v>3083.01</v>
      </c>
      <c r="J30" s="25" t="n">
        <f aca="false">SUM(G30:I30)</f>
        <v>3853.76</v>
      </c>
      <c r="K30" s="26"/>
      <c r="L30" s="26"/>
      <c r="M30" s="26"/>
      <c r="N30" s="26"/>
      <c r="O30" s="26"/>
      <c r="P30" s="26"/>
      <c r="Q30" s="26"/>
      <c r="R30" s="28"/>
      <c r="S30" s="28"/>
      <c r="T30" s="28"/>
      <c r="U30" s="28"/>
      <c r="V30" s="28"/>
      <c r="W30" s="28"/>
      <c r="X30" s="28"/>
      <c r="Y30" s="28"/>
      <c r="Z30" s="28"/>
      <c r="AA30" s="10"/>
      <c r="AB30" s="10"/>
      <c r="AC30" s="10"/>
      <c r="AD30" s="10"/>
    </row>
    <row r="31" customFormat="false" ht="14.25" hidden="false" customHeight="true" outlineLevel="0" collapsed="false">
      <c r="A31" s="20" t="s">
        <v>385</v>
      </c>
      <c r="B31" s="21" t="s">
        <v>57</v>
      </c>
      <c r="C31" s="21" t="s">
        <v>17</v>
      </c>
      <c r="D31" s="21" t="s">
        <v>18</v>
      </c>
      <c r="E31" s="22" t="n">
        <v>1</v>
      </c>
      <c r="F31" s="20" t="s">
        <v>134</v>
      </c>
      <c r="G31" s="23" t="n">
        <v>0</v>
      </c>
      <c r="H31" s="24" t="n">
        <v>770.75</v>
      </c>
      <c r="I31" s="24" t="n">
        <v>3083.01</v>
      </c>
      <c r="J31" s="25" t="n">
        <f aca="false">SUM(G31:I31)</f>
        <v>3853.76</v>
      </c>
      <c r="K31" s="26"/>
      <c r="L31" s="26"/>
      <c r="M31" s="26"/>
      <c r="N31" s="26"/>
      <c r="O31" s="26"/>
      <c r="P31" s="26"/>
      <c r="Q31" s="26"/>
      <c r="R31" s="28"/>
      <c r="S31" s="28"/>
      <c r="T31" s="28"/>
      <c r="U31" s="28"/>
      <c r="V31" s="28"/>
      <c r="W31" s="28"/>
      <c r="X31" s="28"/>
      <c r="Y31" s="28"/>
      <c r="Z31" s="28"/>
      <c r="AA31" s="10"/>
      <c r="AB31" s="10"/>
      <c r="AC31" s="10"/>
      <c r="AD31" s="10"/>
    </row>
    <row r="32" customFormat="false" ht="14.25" hidden="false" customHeight="true" outlineLevel="0" collapsed="false">
      <c r="A32" s="20" t="s">
        <v>115</v>
      </c>
      <c r="B32" s="21" t="s">
        <v>53</v>
      </c>
      <c r="C32" s="21" t="s">
        <v>17</v>
      </c>
      <c r="D32" s="21" t="s">
        <v>18</v>
      </c>
      <c r="E32" s="22" t="n">
        <v>1</v>
      </c>
      <c r="F32" s="20" t="s">
        <v>368</v>
      </c>
      <c r="G32" s="23" t="n">
        <v>0</v>
      </c>
      <c r="H32" s="24" t="n">
        <v>936.46</v>
      </c>
      <c r="I32" s="24" t="n">
        <v>3745.85</v>
      </c>
      <c r="J32" s="25" t="n">
        <f aca="false">SUM(G32:I32)</f>
        <v>4682.31</v>
      </c>
      <c r="K32" s="26"/>
      <c r="L32" s="26"/>
      <c r="M32" s="26"/>
      <c r="N32" s="26"/>
      <c r="O32" s="26"/>
      <c r="P32" s="26"/>
      <c r="Q32" s="26"/>
      <c r="R32" s="28"/>
      <c r="S32" s="28"/>
      <c r="T32" s="28"/>
      <c r="U32" s="28"/>
      <c r="V32" s="28"/>
      <c r="W32" s="28"/>
      <c r="X32" s="28"/>
      <c r="Y32" s="28"/>
      <c r="Z32" s="28"/>
      <c r="AA32" s="10"/>
      <c r="AB32" s="10"/>
      <c r="AC32" s="10"/>
      <c r="AD32" s="10"/>
    </row>
    <row r="33" customFormat="false" ht="14.25" hidden="false" customHeight="true" outlineLevel="0" collapsed="false">
      <c r="A33" s="20" t="s">
        <v>62</v>
      </c>
      <c r="B33" s="37" t="s">
        <v>45</v>
      </c>
      <c r="C33" s="37" t="s">
        <v>17</v>
      </c>
      <c r="D33" s="37" t="s">
        <v>27</v>
      </c>
      <c r="E33" s="22" t="n">
        <v>1</v>
      </c>
      <c r="F33" s="20" t="s">
        <v>63</v>
      </c>
      <c r="G33" s="39" t="n">
        <v>0</v>
      </c>
      <c r="H33" s="40" t="n">
        <v>0</v>
      </c>
      <c r="I33" s="40" t="n">
        <v>5241.11</v>
      </c>
      <c r="J33" s="25" t="n">
        <f aca="false">SUM(G33:I33)</f>
        <v>5241.11</v>
      </c>
      <c r="K33" s="26"/>
      <c r="L33" s="26"/>
      <c r="M33" s="26"/>
      <c r="N33" s="26"/>
      <c r="O33" s="26"/>
      <c r="P33" s="26"/>
      <c r="Q33" s="26"/>
      <c r="R33" s="28"/>
      <c r="S33" s="28"/>
      <c r="T33" s="28"/>
      <c r="U33" s="28"/>
      <c r="V33" s="28"/>
      <c r="W33" s="28"/>
      <c r="X33" s="28"/>
      <c r="Y33" s="28"/>
      <c r="Z33" s="28"/>
      <c r="AA33" s="10"/>
      <c r="AB33" s="10"/>
      <c r="AC33" s="10"/>
      <c r="AD33" s="10"/>
    </row>
    <row r="34" customFormat="false" ht="14.25" hidden="false" customHeight="true" outlineLevel="0" collapsed="false">
      <c r="A34" s="20" t="s">
        <v>113</v>
      </c>
      <c r="B34" s="21" t="s">
        <v>53</v>
      </c>
      <c r="C34" s="21" t="s">
        <v>17</v>
      </c>
      <c r="D34" s="21" t="s">
        <v>18</v>
      </c>
      <c r="E34" s="22" t="n">
        <v>1</v>
      </c>
      <c r="F34" s="20" t="s">
        <v>114</v>
      </c>
      <c r="G34" s="23" t="n">
        <v>0</v>
      </c>
      <c r="H34" s="24" t="n">
        <v>936.46</v>
      </c>
      <c r="I34" s="24" t="n">
        <v>3745.85</v>
      </c>
      <c r="J34" s="25" t="n">
        <f aca="false">SUM(G34:I34)</f>
        <v>4682.31</v>
      </c>
      <c r="K34" s="26"/>
      <c r="L34" s="26"/>
      <c r="M34" s="26"/>
      <c r="N34" s="26"/>
      <c r="O34" s="26"/>
      <c r="P34" s="26"/>
      <c r="Q34" s="26"/>
      <c r="R34" s="28"/>
      <c r="S34" s="28"/>
      <c r="T34" s="28"/>
      <c r="U34" s="28"/>
      <c r="V34" s="28"/>
      <c r="W34" s="28"/>
      <c r="X34" s="28"/>
      <c r="Y34" s="28"/>
      <c r="Z34" s="28"/>
      <c r="AA34" s="10"/>
      <c r="AB34" s="10"/>
      <c r="AC34" s="10"/>
      <c r="AD34" s="10"/>
    </row>
    <row r="35" customFormat="false" ht="14.25" hidden="false" customHeight="true" outlineLevel="0" collapsed="false">
      <c r="A35" s="20" t="s">
        <v>21</v>
      </c>
      <c r="B35" s="21" t="s">
        <v>16</v>
      </c>
      <c r="C35" s="21" t="s">
        <v>17</v>
      </c>
      <c r="D35" s="21" t="s">
        <v>18</v>
      </c>
      <c r="E35" s="22" t="n">
        <v>1</v>
      </c>
      <c r="F35" s="20" t="s">
        <v>22</v>
      </c>
      <c r="G35" s="23" t="n">
        <v>0</v>
      </c>
      <c r="H35" s="24" t="n">
        <v>3016</v>
      </c>
      <c r="I35" s="24" t="n">
        <v>12064</v>
      </c>
      <c r="J35" s="25" t="n">
        <f aca="false">SUM(G35:I35)</f>
        <v>15080</v>
      </c>
      <c r="K35" s="12"/>
      <c r="L35" s="12"/>
      <c r="M35" s="12"/>
      <c r="N35" s="12"/>
      <c r="O35" s="12"/>
      <c r="P35" s="12"/>
      <c r="Q35" s="12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</row>
    <row r="36" customFormat="false" ht="14.25" hidden="false" customHeight="true" outlineLevel="0" collapsed="false">
      <c r="A36" s="20" t="s">
        <v>390</v>
      </c>
      <c r="B36" s="21" t="s">
        <v>61</v>
      </c>
      <c r="C36" s="21" t="s">
        <v>17</v>
      </c>
      <c r="D36" s="21" t="s">
        <v>18</v>
      </c>
      <c r="E36" s="22" t="n">
        <v>1</v>
      </c>
      <c r="F36" s="20" t="s">
        <v>162</v>
      </c>
      <c r="G36" s="23" t="n">
        <v>0</v>
      </c>
      <c r="H36" s="24" t="n">
        <v>500.99</v>
      </c>
      <c r="I36" s="24" t="n">
        <v>2003.96</v>
      </c>
      <c r="J36" s="25" t="n">
        <f aca="false">SUM(G36:I36)</f>
        <v>2504.95</v>
      </c>
      <c r="K36" s="26"/>
      <c r="L36" s="26"/>
      <c r="M36" s="26"/>
      <c r="N36" s="26"/>
      <c r="O36" s="26"/>
      <c r="P36" s="26"/>
      <c r="Q36" s="26"/>
      <c r="R36" s="28"/>
      <c r="S36" s="28"/>
      <c r="T36" s="28"/>
      <c r="U36" s="28"/>
      <c r="V36" s="28"/>
      <c r="W36" s="28"/>
      <c r="X36" s="28"/>
      <c r="Y36" s="28"/>
      <c r="Z36" s="28"/>
      <c r="AA36" s="10"/>
      <c r="AB36" s="10"/>
      <c r="AC36" s="10"/>
      <c r="AD36" s="10"/>
    </row>
    <row r="37" customFormat="false" ht="14.25" hidden="false" customHeight="true" outlineLevel="0" collapsed="false">
      <c r="A37" s="20" t="s">
        <v>88</v>
      </c>
      <c r="B37" s="21" t="s">
        <v>49</v>
      </c>
      <c r="C37" s="21" t="s">
        <v>17</v>
      </c>
      <c r="D37" s="21" t="s">
        <v>18</v>
      </c>
      <c r="E37" s="22" t="n">
        <v>1</v>
      </c>
      <c r="F37" s="20" t="s">
        <v>89</v>
      </c>
      <c r="G37" s="23" t="n">
        <v>0</v>
      </c>
      <c r="H37" s="24" t="n">
        <v>1079.05</v>
      </c>
      <c r="I37" s="24" t="n">
        <v>4316.21</v>
      </c>
      <c r="J37" s="25" t="n">
        <f aca="false">SUM(G37:I37)</f>
        <v>5395.26</v>
      </c>
      <c r="K37" s="26"/>
      <c r="L37" s="26"/>
      <c r="M37" s="26"/>
      <c r="N37" s="26"/>
      <c r="O37" s="26"/>
      <c r="P37" s="26"/>
      <c r="Q37" s="26"/>
      <c r="R37" s="28"/>
      <c r="S37" s="28"/>
      <c r="T37" s="28"/>
      <c r="U37" s="28"/>
      <c r="V37" s="28"/>
      <c r="W37" s="28"/>
      <c r="X37" s="28"/>
      <c r="Y37" s="28"/>
      <c r="Z37" s="28"/>
      <c r="AA37" s="10"/>
      <c r="AB37" s="10"/>
      <c r="AC37" s="10"/>
      <c r="AD37" s="10"/>
    </row>
    <row r="38" customFormat="false" ht="14.25" hidden="false" customHeight="true" outlineLevel="0" collapsed="false">
      <c r="A38" s="20" t="s">
        <v>389</v>
      </c>
      <c r="B38" s="21" t="s">
        <v>61</v>
      </c>
      <c r="C38" s="21" t="s">
        <v>17</v>
      </c>
      <c r="D38" s="21" t="s">
        <v>18</v>
      </c>
      <c r="E38" s="22" t="n">
        <v>1</v>
      </c>
      <c r="F38" s="20" t="s">
        <v>160</v>
      </c>
      <c r="G38" s="23" t="n">
        <v>0</v>
      </c>
      <c r="H38" s="24" t="n">
        <v>500.99</v>
      </c>
      <c r="I38" s="24" t="n">
        <v>2003.96</v>
      </c>
      <c r="J38" s="25" t="n">
        <f aca="false">SUM(G38:I38)</f>
        <v>2504.95</v>
      </c>
      <c r="K38" s="26"/>
      <c r="L38" s="26"/>
      <c r="M38" s="26"/>
      <c r="N38" s="26"/>
      <c r="O38" s="26"/>
      <c r="P38" s="26"/>
      <c r="Q38" s="26"/>
      <c r="R38" s="28"/>
      <c r="S38" s="28"/>
      <c r="T38" s="28"/>
      <c r="U38" s="28"/>
      <c r="V38" s="28"/>
      <c r="W38" s="28"/>
      <c r="X38" s="28"/>
      <c r="Y38" s="28"/>
      <c r="Z38" s="28"/>
      <c r="AA38" s="10"/>
      <c r="AB38" s="10"/>
      <c r="AC38" s="10"/>
      <c r="AD38" s="10"/>
    </row>
    <row r="39" customFormat="false" ht="14.25" hidden="false" customHeight="true" outlineLevel="0" collapsed="false">
      <c r="A39" s="20" t="s">
        <v>381</v>
      </c>
      <c r="B39" s="21" t="s">
        <v>57</v>
      </c>
      <c r="C39" s="21" t="s">
        <v>17</v>
      </c>
      <c r="D39" s="21" t="s">
        <v>18</v>
      </c>
      <c r="E39" s="22" t="n">
        <v>1</v>
      </c>
      <c r="F39" s="20" t="s">
        <v>149</v>
      </c>
      <c r="G39" s="23" t="n">
        <v>0</v>
      </c>
      <c r="H39" s="24" t="n">
        <v>770.75</v>
      </c>
      <c r="I39" s="24" t="n">
        <v>3083.01</v>
      </c>
      <c r="J39" s="25" t="n">
        <f aca="false">SUM(G39:I39)</f>
        <v>3853.76</v>
      </c>
      <c r="K39" s="26"/>
      <c r="L39" s="26"/>
      <c r="M39" s="26"/>
      <c r="N39" s="26"/>
      <c r="O39" s="26"/>
      <c r="P39" s="26"/>
      <c r="Q39" s="26"/>
      <c r="R39" s="28"/>
      <c r="S39" s="28"/>
      <c r="T39" s="28"/>
      <c r="U39" s="28"/>
      <c r="V39" s="28"/>
      <c r="W39" s="28"/>
      <c r="X39" s="28"/>
      <c r="Y39" s="28"/>
      <c r="Z39" s="28"/>
      <c r="AA39" s="10"/>
      <c r="AB39" s="10"/>
      <c r="AC39" s="10"/>
      <c r="AD39" s="10"/>
    </row>
    <row r="40" customFormat="false" ht="14.25" hidden="false" customHeight="true" outlineLevel="0" collapsed="false">
      <c r="A40" s="20" t="s">
        <v>383</v>
      </c>
      <c r="B40" s="21" t="s">
        <v>57</v>
      </c>
      <c r="C40" s="21" t="s">
        <v>17</v>
      </c>
      <c r="D40" s="21" t="s">
        <v>18</v>
      </c>
      <c r="E40" s="22" t="n">
        <v>1</v>
      </c>
      <c r="F40" s="20" t="s">
        <v>144</v>
      </c>
      <c r="G40" s="23" t="n">
        <v>0</v>
      </c>
      <c r="H40" s="24" t="n">
        <v>770.75</v>
      </c>
      <c r="I40" s="24" t="n">
        <v>3083.01</v>
      </c>
      <c r="J40" s="25" t="n">
        <f aca="false">SUM(G40:I40)</f>
        <v>3853.76</v>
      </c>
      <c r="K40" s="26"/>
      <c r="L40" s="26"/>
      <c r="M40" s="26"/>
      <c r="N40" s="26"/>
      <c r="O40" s="26"/>
      <c r="P40" s="26"/>
      <c r="Q40" s="26"/>
      <c r="R40" s="28"/>
      <c r="S40" s="28"/>
      <c r="T40" s="28"/>
      <c r="U40" s="28"/>
      <c r="V40" s="28"/>
      <c r="W40" s="28"/>
      <c r="X40" s="28"/>
      <c r="Y40" s="28"/>
      <c r="Z40" s="28"/>
      <c r="AA40" s="10"/>
      <c r="AB40" s="10"/>
      <c r="AC40" s="10"/>
      <c r="AD40" s="10"/>
    </row>
    <row r="41" customFormat="false" ht="14.25" hidden="false" customHeight="true" outlineLevel="0" collapsed="false">
      <c r="A41" s="20" t="s">
        <v>177</v>
      </c>
      <c r="B41" s="21" t="s">
        <v>65</v>
      </c>
      <c r="C41" s="21" t="s">
        <v>17</v>
      </c>
      <c r="D41" s="21" t="s">
        <v>18</v>
      </c>
      <c r="E41" s="22" t="n">
        <v>1</v>
      </c>
      <c r="F41" s="20" t="s">
        <v>158</v>
      </c>
      <c r="G41" s="23" t="n">
        <v>0</v>
      </c>
      <c r="H41" s="24" t="n">
        <v>269.76</v>
      </c>
      <c r="I41" s="24" t="n">
        <v>1079.06</v>
      </c>
      <c r="J41" s="25" t="n">
        <f aca="false">SUM(G41:I41)</f>
        <v>1348.82</v>
      </c>
      <c r="K41" s="26"/>
      <c r="L41" s="26"/>
      <c r="M41" s="26"/>
      <c r="N41" s="26"/>
      <c r="O41" s="26"/>
      <c r="P41" s="26"/>
      <c r="Q41" s="26"/>
      <c r="R41" s="28"/>
      <c r="S41" s="28"/>
      <c r="T41" s="28"/>
      <c r="U41" s="28"/>
      <c r="V41" s="28"/>
      <c r="W41" s="28"/>
      <c r="X41" s="28"/>
      <c r="Y41" s="28"/>
      <c r="Z41" s="28"/>
      <c r="AA41" s="10"/>
      <c r="AB41" s="10"/>
      <c r="AC41" s="10"/>
      <c r="AD41" s="10"/>
    </row>
    <row r="42" customFormat="false" ht="14.25" hidden="false" customHeight="true" outlineLevel="0" collapsed="false">
      <c r="A42" s="20" t="s">
        <v>102</v>
      </c>
      <c r="B42" s="21" t="s">
        <v>65</v>
      </c>
      <c r="C42" s="21" t="s">
        <v>17</v>
      </c>
      <c r="D42" s="21" t="s">
        <v>18</v>
      </c>
      <c r="E42" s="22" t="n">
        <v>1</v>
      </c>
      <c r="F42" s="20" t="s">
        <v>371</v>
      </c>
      <c r="G42" s="23" t="n">
        <v>0</v>
      </c>
      <c r="H42" s="24" t="n">
        <v>269.76</v>
      </c>
      <c r="I42" s="24" t="n">
        <v>1079.06</v>
      </c>
      <c r="J42" s="25" t="n">
        <f aca="false">SUM(G42:I42)</f>
        <v>1348.82</v>
      </c>
      <c r="K42" s="26"/>
      <c r="L42" s="26"/>
      <c r="M42" s="26"/>
      <c r="N42" s="26"/>
      <c r="O42" s="26"/>
      <c r="P42" s="26"/>
      <c r="Q42" s="26"/>
      <c r="R42" s="28"/>
      <c r="S42" s="28"/>
      <c r="T42" s="28"/>
      <c r="U42" s="28"/>
      <c r="V42" s="28"/>
      <c r="W42" s="28"/>
      <c r="X42" s="28"/>
      <c r="Y42" s="28"/>
      <c r="Z42" s="28"/>
      <c r="AA42" s="10"/>
      <c r="AB42" s="10"/>
      <c r="AC42" s="10"/>
      <c r="AD42" s="10"/>
    </row>
    <row r="43" customFormat="false" ht="14.25" hidden="false" customHeight="true" outlineLevel="0" collapsed="false">
      <c r="A43" s="20" t="s">
        <v>381</v>
      </c>
      <c r="B43" s="21" t="s">
        <v>57</v>
      </c>
      <c r="C43" s="21" t="s">
        <v>17</v>
      </c>
      <c r="D43" s="21" t="s">
        <v>18</v>
      </c>
      <c r="E43" s="22" t="n">
        <v>1</v>
      </c>
      <c r="F43" s="20" t="s">
        <v>137</v>
      </c>
      <c r="G43" s="23" t="n">
        <v>0</v>
      </c>
      <c r="H43" s="24" t="n">
        <v>770.75</v>
      </c>
      <c r="I43" s="24" t="n">
        <v>3083.01</v>
      </c>
      <c r="J43" s="25" t="n">
        <f aca="false">SUM(G43:I43)</f>
        <v>3853.76</v>
      </c>
      <c r="K43" s="26"/>
      <c r="L43" s="26"/>
      <c r="M43" s="26"/>
      <c r="N43" s="26"/>
      <c r="O43" s="26"/>
      <c r="P43" s="26"/>
      <c r="Q43" s="26"/>
      <c r="R43" s="28"/>
      <c r="S43" s="28"/>
      <c r="T43" s="28"/>
      <c r="U43" s="28"/>
      <c r="V43" s="28"/>
      <c r="W43" s="28"/>
      <c r="X43" s="28"/>
      <c r="Y43" s="28"/>
      <c r="Z43" s="28"/>
      <c r="AA43" s="10"/>
      <c r="AB43" s="10"/>
      <c r="AC43" s="10"/>
      <c r="AD43" s="10"/>
    </row>
    <row r="44" customFormat="false" ht="14.25" hidden="false" customHeight="true" outlineLevel="0" collapsed="false">
      <c r="A44" s="20" t="s">
        <v>46</v>
      </c>
      <c r="B44" s="21" t="s">
        <v>34</v>
      </c>
      <c r="C44" s="21" t="s">
        <v>17</v>
      </c>
      <c r="D44" s="21" t="s">
        <v>27</v>
      </c>
      <c r="E44" s="22" t="n">
        <v>1</v>
      </c>
      <c r="F44" s="20" t="s">
        <v>47</v>
      </c>
      <c r="G44" s="23" t="n">
        <v>0</v>
      </c>
      <c r="H44" s="24" t="n">
        <v>0</v>
      </c>
      <c r="I44" s="24" t="n">
        <v>6782.62</v>
      </c>
      <c r="J44" s="25" t="n">
        <f aca="false">SUM(G44:I44)</f>
        <v>6782.62</v>
      </c>
      <c r="K44" s="26" t="s">
        <v>119</v>
      </c>
      <c r="L44" s="26"/>
      <c r="M44" s="26"/>
      <c r="N44" s="26"/>
      <c r="O44" s="26"/>
      <c r="P44" s="26"/>
      <c r="Q44" s="26"/>
      <c r="R44" s="28"/>
      <c r="S44" s="28"/>
      <c r="T44" s="28"/>
      <c r="U44" s="28"/>
      <c r="V44" s="28"/>
      <c r="W44" s="28"/>
      <c r="X44" s="28"/>
      <c r="Y44" s="28"/>
      <c r="Z44" s="28"/>
      <c r="AA44" s="10"/>
      <c r="AB44" s="10"/>
      <c r="AC44" s="10"/>
      <c r="AD44" s="10"/>
    </row>
    <row r="45" customFormat="false" ht="14.25" hidden="false" customHeight="true" outlineLevel="0" collapsed="false">
      <c r="A45" s="20" t="s">
        <v>389</v>
      </c>
      <c r="B45" s="21" t="s">
        <v>61</v>
      </c>
      <c r="C45" s="21" t="s">
        <v>17</v>
      </c>
      <c r="D45" s="21" t="s">
        <v>18</v>
      </c>
      <c r="E45" s="22" t="n">
        <v>1</v>
      </c>
      <c r="F45" s="20" t="s">
        <v>163</v>
      </c>
      <c r="G45" s="23" t="n">
        <v>0</v>
      </c>
      <c r="H45" s="24" t="n">
        <v>500.99</v>
      </c>
      <c r="I45" s="24" t="n">
        <v>2003.96</v>
      </c>
      <c r="J45" s="25" t="n">
        <f aca="false">SUM(G45:I45)</f>
        <v>2504.95</v>
      </c>
      <c r="K45" s="26"/>
      <c r="L45" s="26"/>
      <c r="M45" s="26"/>
      <c r="N45" s="26"/>
      <c r="O45" s="26"/>
      <c r="P45" s="26"/>
      <c r="Q45" s="26"/>
      <c r="R45" s="28"/>
      <c r="S45" s="28"/>
      <c r="T45" s="28"/>
      <c r="U45" s="28"/>
      <c r="V45" s="28"/>
      <c r="W45" s="28"/>
      <c r="X45" s="28"/>
      <c r="Y45" s="28"/>
      <c r="Z45" s="28"/>
      <c r="AA45" s="10"/>
      <c r="AB45" s="10"/>
      <c r="AC45" s="10"/>
      <c r="AD45" s="10"/>
    </row>
    <row r="46" customFormat="false" ht="14.25" hidden="false" customHeight="true" outlineLevel="0" collapsed="false">
      <c r="A46" s="20" t="s">
        <v>98</v>
      </c>
      <c r="B46" s="21" t="s">
        <v>53</v>
      </c>
      <c r="C46" s="21" t="s">
        <v>17</v>
      </c>
      <c r="D46" s="21" t="s">
        <v>18</v>
      </c>
      <c r="E46" s="22" t="n">
        <v>1</v>
      </c>
      <c r="F46" s="20" t="s">
        <v>110</v>
      </c>
      <c r="G46" s="23" t="n">
        <v>0</v>
      </c>
      <c r="H46" s="24" t="n">
        <v>936.46</v>
      </c>
      <c r="I46" s="24" t="n">
        <v>3745.85</v>
      </c>
      <c r="J46" s="25" t="n">
        <f aca="false">SUM(G46:I46)</f>
        <v>4682.31</v>
      </c>
      <c r="K46" s="26"/>
      <c r="L46" s="26"/>
      <c r="M46" s="26"/>
      <c r="N46" s="26"/>
      <c r="O46" s="26"/>
      <c r="P46" s="26"/>
      <c r="Q46" s="26"/>
      <c r="R46" s="28"/>
      <c r="S46" s="28"/>
      <c r="T46" s="28"/>
      <c r="U46" s="28"/>
      <c r="V46" s="28"/>
      <c r="W46" s="28"/>
      <c r="X46" s="28"/>
      <c r="Y46" s="28"/>
      <c r="Z46" s="28"/>
      <c r="AA46" s="10"/>
      <c r="AB46" s="10"/>
      <c r="AC46" s="10"/>
      <c r="AD46" s="10"/>
    </row>
    <row r="47" customFormat="false" ht="14.25" hidden="false" customHeight="true" outlineLevel="0" collapsed="false">
      <c r="A47" s="20" t="s">
        <v>70</v>
      </c>
      <c r="B47" s="21" t="s">
        <v>45</v>
      </c>
      <c r="C47" s="21" t="s">
        <v>17</v>
      </c>
      <c r="D47" s="21" t="s">
        <v>18</v>
      </c>
      <c r="E47" s="22" t="n">
        <v>1</v>
      </c>
      <c r="F47" s="20" t="s">
        <v>361</v>
      </c>
      <c r="G47" s="23" t="n">
        <v>0</v>
      </c>
      <c r="H47" s="24" t="n">
        <v>1310.28</v>
      </c>
      <c r="I47" s="24" t="n">
        <v>5241.11</v>
      </c>
      <c r="J47" s="25" t="n">
        <f aca="false">SUM(G47:I47)</f>
        <v>6551.39</v>
      </c>
      <c r="K47" s="26"/>
      <c r="L47" s="26"/>
      <c r="M47" s="26"/>
      <c r="N47" s="26"/>
      <c r="O47" s="26"/>
      <c r="P47" s="26"/>
      <c r="Q47" s="26"/>
      <c r="R47" s="28"/>
      <c r="S47" s="28"/>
      <c r="T47" s="28"/>
      <c r="U47" s="28"/>
      <c r="V47" s="28"/>
      <c r="W47" s="28"/>
      <c r="X47" s="28"/>
      <c r="Y47" s="28"/>
      <c r="Z47" s="28"/>
      <c r="AA47" s="10"/>
      <c r="AB47" s="10"/>
      <c r="AC47" s="10"/>
      <c r="AD47" s="10"/>
    </row>
    <row r="48" customFormat="false" ht="14.25" hidden="false" customHeight="true" outlineLevel="0" collapsed="false">
      <c r="A48" s="20" t="s">
        <v>94</v>
      </c>
      <c r="B48" s="21" t="s">
        <v>49</v>
      </c>
      <c r="C48" s="21" t="s">
        <v>17</v>
      </c>
      <c r="D48" s="21" t="s">
        <v>18</v>
      </c>
      <c r="E48" s="22" t="n">
        <v>1</v>
      </c>
      <c r="F48" s="20" t="s">
        <v>366</v>
      </c>
      <c r="G48" s="23" t="n">
        <v>0</v>
      </c>
      <c r="H48" s="24" t="n">
        <v>1079.05</v>
      </c>
      <c r="I48" s="24" t="n">
        <v>4316.21</v>
      </c>
      <c r="J48" s="25" t="n">
        <f aca="false">SUM(G48:I48)</f>
        <v>5395.26</v>
      </c>
      <c r="K48" s="26"/>
      <c r="L48" s="26"/>
      <c r="M48" s="26"/>
      <c r="N48" s="26"/>
      <c r="O48" s="26"/>
      <c r="P48" s="26"/>
      <c r="Q48" s="26"/>
      <c r="R48" s="28"/>
      <c r="S48" s="28"/>
      <c r="T48" s="28"/>
      <c r="U48" s="28"/>
      <c r="V48" s="28"/>
      <c r="W48" s="28"/>
      <c r="X48" s="28"/>
      <c r="Y48" s="28"/>
      <c r="Z48" s="28"/>
      <c r="AA48" s="10"/>
      <c r="AB48" s="10"/>
      <c r="AC48" s="10"/>
      <c r="AD48" s="10"/>
    </row>
    <row r="49" customFormat="false" ht="14.25" hidden="false" customHeight="true" outlineLevel="0" collapsed="false">
      <c r="A49" s="20" t="s">
        <v>76</v>
      </c>
      <c r="B49" s="21" t="s">
        <v>45</v>
      </c>
      <c r="C49" s="21" t="s">
        <v>17</v>
      </c>
      <c r="D49" s="21" t="s">
        <v>18</v>
      </c>
      <c r="E49" s="22" t="n">
        <v>1</v>
      </c>
      <c r="F49" s="20" t="s">
        <v>77</v>
      </c>
      <c r="G49" s="23" t="n">
        <v>0</v>
      </c>
      <c r="H49" s="24" t="n">
        <v>1310.28</v>
      </c>
      <c r="I49" s="24" t="n">
        <v>5241.11</v>
      </c>
      <c r="J49" s="25" t="n">
        <f aca="false">SUM(G49:I49)</f>
        <v>6551.39</v>
      </c>
      <c r="K49" s="26"/>
      <c r="L49" s="26"/>
      <c r="M49" s="26"/>
      <c r="N49" s="26"/>
      <c r="O49" s="26"/>
      <c r="P49" s="26"/>
      <c r="Q49" s="26"/>
      <c r="R49" s="28"/>
      <c r="S49" s="28"/>
      <c r="T49" s="28"/>
      <c r="U49" s="28"/>
      <c r="V49" s="28"/>
      <c r="W49" s="28"/>
      <c r="X49" s="28"/>
      <c r="Y49" s="28"/>
      <c r="Z49" s="28"/>
      <c r="AA49" s="10"/>
      <c r="AB49" s="10"/>
      <c r="AC49" s="10"/>
      <c r="AD49" s="10"/>
    </row>
    <row r="50" customFormat="false" ht="14.25" hidden="false" customHeight="true" outlineLevel="0" collapsed="false">
      <c r="A50" s="20" t="s">
        <v>387</v>
      </c>
      <c r="B50" s="21" t="s">
        <v>61</v>
      </c>
      <c r="C50" s="21" t="s">
        <v>17</v>
      </c>
      <c r="D50" s="21" t="s">
        <v>18</v>
      </c>
      <c r="E50" s="22" t="n">
        <v>1</v>
      </c>
      <c r="F50" s="20" t="s">
        <v>167</v>
      </c>
      <c r="G50" s="23" t="n">
        <v>0</v>
      </c>
      <c r="H50" s="24" t="n">
        <v>500.99</v>
      </c>
      <c r="I50" s="24" t="n">
        <v>2003.96</v>
      </c>
      <c r="J50" s="25" t="n">
        <f aca="false">SUM(G50:I50)</f>
        <v>2504.95</v>
      </c>
      <c r="K50" s="26"/>
      <c r="L50" s="26"/>
      <c r="M50" s="26"/>
      <c r="N50" s="26"/>
      <c r="O50" s="26"/>
      <c r="P50" s="26"/>
      <c r="Q50" s="26"/>
      <c r="R50" s="28"/>
      <c r="S50" s="28"/>
      <c r="T50" s="28"/>
      <c r="U50" s="28"/>
      <c r="V50" s="28"/>
      <c r="W50" s="28"/>
      <c r="X50" s="28"/>
      <c r="Y50" s="28"/>
      <c r="Z50" s="28"/>
      <c r="AA50" s="10"/>
      <c r="AB50" s="10"/>
      <c r="AC50" s="10"/>
      <c r="AD50" s="10"/>
    </row>
    <row r="51" customFormat="false" ht="14.25" hidden="false" customHeight="true" outlineLevel="0" collapsed="false">
      <c r="A51" s="20" t="s">
        <v>42</v>
      </c>
      <c r="B51" s="21" t="s">
        <v>34</v>
      </c>
      <c r="C51" s="21" t="s">
        <v>17</v>
      </c>
      <c r="D51" s="21" t="s">
        <v>18</v>
      </c>
      <c r="E51" s="22" t="n">
        <v>1</v>
      </c>
      <c r="F51" s="20" t="s">
        <v>395</v>
      </c>
      <c r="G51" s="23" t="n">
        <v>0</v>
      </c>
      <c r="H51" s="24" t="n">
        <v>1695.65</v>
      </c>
      <c r="I51" s="24" t="n">
        <v>6782.62</v>
      </c>
      <c r="J51" s="25" t="n">
        <f aca="false">SUM(G51:I51)</f>
        <v>8478.27</v>
      </c>
      <c r="K51" s="26"/>
      <c r="L51" s="26"/>
      <c r="M51" s="26"/>
      <c r="N51" s="26"/>
      <c r="O51" s="26"/>
      <c r="P51" s="26"/>
      <c r="Q51" s="26"/>
      <c r="R51" s="28"/>
      <c r="S51" s="28"/>
      <c r="T51" s="28"/>
      <c r="U51" s="28"/>
      <c r="V51" s="28"/>
      <c r="W51" s="28"/>
      <c r="X51" s="28"/>
      <c r="Y51" s="28"/>
      <c r="Z51" s="28"/>
      <c r="AA51" s="10"/>
      <c r="AB51" s="10"/>
      <c r="AC51" s="10"/>
      <c r="AD51" s="10"/>
    </row>
    <row r="52" customFormat="false" ht="14.25" hidden="false" customHeight="true" outlineLevel="0" collapsed="false">
      <c r="A52" s="20" t="s">
        <v>120</v>
      </c>
      <c r="B52" s="21" t="s">
        <v>53</v>
      </c>
      <c r="C52" s="21" t="s">
        <v>17</v>
      </c>
      <c r="D52" s="21" t="s">
        <v>18</v>
      </c>
      <c r="E52" s="22" t="n">
        <v>1</v>
      </c>
      <c r="F52" s="20" t="s">
        <v>121</v>
      </c>
      <c r="G52" s="23" t="n">
        <v>0</v>
      </c>
      <c r="H52" s="24" t="n">
        <v>936.46</v>
      </c>
      <c r="I52" s="24" t="n">
        <v>3745.85</v>
      </c>
      <c r="J52" s="25" t="n">
        <f aca="false">SUM(G52:I52)</f>
        <v>4682.31</v>
      </c>
      <c r="K52" s="26"/>
      <c r="L52" s="26"/>
      <c r="M52" s="26"/>
      <c r="N52" s="26"/>
      <c r="O52" s="26"/>
      <c r="P52" s="26"/>
      <c r="Q52" s="26"/>
      <c r="R52" s="28"/>
      <c r="S52" s="28"/>
      <c r="T52" s="28"/>
      <c r="U52" s="28"/>
      <c r="V52" s="28"/>
      <c r="W52" s="28"/>
      <c r="X52" s="28"/>
      <c r="Y52" s="28"/>
      <c r="Z52" s="28"/>
      <c r="AA52" s="10"/>
      <c r="AB52" s="10"/>
      <c r="AC52" s="10"/>
      <c r="AD52" s="10"/>
    </row>
    <row r="53" customFormat="false" ht="14.25" hidden="false" customHeight="true" outlineLevel="0" collapsed="false">
      <c r="A53" s="20" t="s">
        <v>396</v>
      </c>
      <c r="B53" s="21" t="s">
        <v>53</v>
      </c>
      <c r="C53" s="21" t="s">
        <v>17</v>
      </c>
      <c r="D53" s="21" t="s">
        <v>18</v>
      </c>
      <c r="E53" s="22" t="n">
        <v>1</v>
      </c>
      <c r="F53" s="20" t="s">
        <v>397</v>
      </c>
      <c r="G53" s="23" t="n">
        <v>0</v>
      </c>
      <c r="H53" s="24" t="n">
        <v>936.46</v>
      </c>
      <c r="I53" s="24" t="n">
        <v>3745.85</v>
      </c>
      <c r="J53" s="25" t="n">
        <f aca="false">SUM(G53:I53)</f>
        <v>4682.31</v>
      </c>
      <c r="K53" s="26"/>
      <c r="L53" s="26"/>
      <c r="M53" s="26"/>
      <c r="N53" s="26"/>
      <c r="O53" s="26"/>
      <c r="P53" s="26"/>
      <c r="Q53" s="26"/>
      <c r="R53" s="28"/>
      <c r="S53" s="28"/>
      <c r="T53" s="28"/>
      <c r="U53" s="28"/>
      <c r="V53" s="28"/>
      <c r="W53" s="28"/>
      <c r="X53" s="28"/>
      <c r="Y53" s="28"/>
      <c r="Z53" s="28"/>
      <c r="AA53" s="10"/>
      <c r="AB53" s="10"/>
      <c r="AC53" s="10"/>
      <c r="AD53" s="10"/>
    </row>
    <row r="54" customFormat="false" ht="14.25" hidden="false" customHeight="true" outlineLevel="0" collapsed="false">
      <c r="A54" s="20" t="s">
        <v>391</v>
      </c>
      <c r="B54" s="21" t="s">
        <v>61</v>
      </c>
      <c r="C54" s="21" t="s">
        <v>17</v>
      </c>
      <c r="D54" s="21" t="s">
        <v>18</v>
      </c>
      <c r="E54" s="22" t="n">
        <v>1</v>
      </c>
      <c r="F54" s="20" t="s">
        <v>165</v>
      </c>
      <c r="G54" s="23" t="n">
        <v>0</v>
      </c>
      <c r="H54" s="24" t="n">
        <v>500.99</v>
      </c>
      <c r="I54" s="24" t="n">
        <v>2003.96</v>
      </c>
      <c r="J54" s="25" t="n">
        <f aca="false">SUM(G54:I54)</f>
        <v>2504.95</v>
      </c>
      <c r="K54" s="26"/>
      <c r="L54" s="26"/>
      <c r="M54" s="26"/>
      <c r="N54" s="26"/>
      <c r="O54" s="26"/>
      <c r="P54" s="26"/>
      <c r="Q54" s="26"/>
      <c r="R54" s="28"/>
      <c r="S54" s="28"/>
      <c r="T54" s="28"/>
      <c r="U54" s="28"/>
      <c r="V54" s="28"/>
      <c r="W54" s="28"/>
      <c r="X54" s="28"/>
      <c r="Y54" s="28"/>
      <c r="Z54" s="28"/>
      <c r="AA54" s="10"/>
      <c r="AB54" s="10"/>
      <c r="AC54" s="10"/>
      <c r="AD54" s="10"/>
    </row>
    <row r="55" customFormat="false" ht="14.25" hidden="false" customHeight="true" outlineLevel="0" collapsed="false">
      <c r="A55" s="20" t="s">
        <v>382</v>
      </c>
      <c r="B55" s="21" t="s">
        <v>57</v>
      </c>
      <c r="C55" s="21" t="s">
        <v>17</v>
      </c>
      <c r="D55" s="21" t="s">
        <v>27</v>
      </c>
      <c r="E55" s="22" t="n">
        <v>1</v>
      </c>
      <c r="F55" s="20" t="s">
        <v>141</v>
      </c>
      <c r="G55" s="23" t="n">
        <v>0</v>
      </c>
      <c r="H55" s="24" t="n">
        <v>0</v>
      </c>
      <c r="I55" s="24" t="n">
        <v>3083.01</v>
      </c>
      <c r="J55" s="25" t="n">
        <f aca="false">SUM(G55:I55)</f>
        <v>3083.01</v>
      </c>
      <c r="K55" s="26"/>
      <c r="L55" s="26"/>
      <c r="M55" s="26"/>
      <c r="N55" s="26"/>
      <c r="O55" s="26"/>
      <c r="P55" s="26"/>
      <c r="Q55" s="26"/>
      <c r="R55" s="28"/>
      <c r="S55" s="28"/>
      <c r="T55" s="28"/>
      <c r="U55" s="28"/>
      <c r="V55" s="28"/>
      <c r="W55" s="28"/>
      <c r="X55" s="28"/>
      <c r="Y55" s="28"/>
      <c r="Z55" s="28"/>
      <c r="AA55" s="10"/>
      <c r="AB55" s="10"/>
      <c r="AC55" s="10"/>
      <c r="AD55" s="10"/>
    </row>
    <row r="56" customFormat="false" ht="14.25" hidden="false" customHeight="true" outlineLevel="0" collapsed="false">
      <c r="A56" s="20" t="s">
        <v>120</v>
      </c>
      <c r="B56" s="21" t="s">
        <v>53</v>
      </c>
      <c r="C56" s="21" t="s">
        <v>17</v>
      </c>
      <c r="D56" s="21" t="s">
        <v>18</v>
      </c>
      <c r="E56" s="22" t="n">
        <v>1</v>
      </c>
      <c r="F56" s="20" t="s">
        <v>127</v>
      </c>
      <c r="G56" s="23" t="n">
        <v>0</v>
      </c>
      <c r="H56" s="24" t="n">
        <v>936.46</v>
      </c>
      <c r="I56" s="24" t="n">
        <v>3745.85</v>
      </c>
      <c r="J56" s="25" t="n">
        <f aca="false">SUM(G56:I56)</f>
        <v>4682.31</v>
      </c>
      <c r="K56" s="26"/>
      <c r="L56" s="26"/>
      <c r="M56" s="26"/>
      <c r="N56" s="26"/>
      <c r="O56" s="26"/>
      <c r="P56" s="26"/>
      <c r="Q56" s="26"/>
      <c r="R56" s="28"/>
      <c r="S56" s="28"/>
      <c r="T56" s="28"/>
      <c r="U56" s="28"/>
      <c r="V56" s="28"/>
      <c r="W56" s="28"/>
      <c r="X56" s="28"/>
      <c r="Y56" s="28"/>
      <c r="Z56" s="28"/>
      <c r="AA56" s="10"/>
      <c r="AB56" s="10"/>
      <c r="AC56" s="10"/>
      <c r="AD56" s="10"/>
    </row>
    <row r="57" customFormat="false" ht="14.25" hidden="false" customHeight="true" outlineLevel="0" collapsed="false">
      <c r="A57" s="20" t="s">
        <v>98</v>
      </c>
      <c r="B57" s="21" t="s">
        <v>53</v>
      </c>
      <c r="C57" s="21" t="s">
        <v>17</v>
      </c>
      <c r="D57" s="21" t="s">
        <v>18</v>
      </c>
      <c r="E57" s="22" t="n">
        <v>1</v>
      </c>
      <c r="F57" s="20" t="s">
        <v>108</v>
      </c>
      <c r="G57" s="23" t="n">
        <v>0</v>
      </c>
      <c r="H57" s="24" t="n">
        <v>936.46</v>
      </c>
      <c r="I57" s="24" t="n">
        <v>3745.85</v>
      </c>
      <c r="J57" s="25" t="n">
        <f aca="false">SUM(G57:I57)</f>
        <v>4682.31</v>
      </c>
      <c r="K57" s="26"/>
      <c r="L57" s="26"/>
      <c r="M57" s="26"/>
      <c r="N57" s="26"/>
      <c r="O57" s="26"/>
      <c r="P57" s="26"/>
      <c r="Q57" s="26"/>
      <c r="R57" s="28"/>
      <c r="S57" s="28"/>
      <c r="T57" s="28"/>
      <c r="U57" s="28"/>
      <c r="V57" s="28"/>
      <c r="W57" s="28"/>
      <c r="X57" s="28"/>
      <c r="Y57" s="28"/>
      <c r="Z57" s="28"/>
      <c r="AA57" s="10"/>
      <c r="AB57" s="10"/>
      <c r="AC57" s="10"/>
      <c r="AD57" s="10"/>
    </row>
    <row r="58" customFormat="false" ht="14.25" hidden="false" customHeight="true" outlineLevel="0" collapsed="false">
      <c r="A58" s="20" t="s">
        <v>100</v>
      </c>
      <c r="B58" s="37" t="s">
        <v>53</v>
      </c>
      <c r="C58" s="37" t="s">
        <v>17</v>
      </c>
      <c r="D58" s="37" t="s">
        <v>18</v>
      </c>
      <c r="E58" s="22" t="n">
        <v>1</v>
      </c>
      <c r="F58" s="20" t="s">
        <v>378</v>
      </c>
      <c r="G58" s="39" t="n">
        <v>0</v>
      </c>
      <c r="H58" s="40" t="n">
        <v>936.46</v>
      </c>
      <c r="I58" s="40" t="n">
        <v>3745.85</v>
      </c>
      <c r="J58" s="25" t="n">
        <f aca="false">SUM(G58:I58)</f>
        <v>4682.31</v>
      </c>
      <c r="K58" s="26"/>
      <c r="L58" s="26"/>
      <c r="M58" s="26"/>
      <c r="N58" s="26"/>
      <c r="O58" s="26"/>
      <c r="P58" s="26"/>
      <c r="Q58" s="26"/>
      <c r="R58" s="28"/>
      <c r="S58" s="28"/>
      <c r="T58" s="28"/>
      <c r="U58" s="28"/>
      <c r="V58" s="28"/>
      <c r="W58" s="28"/>
      <c r="X58" s="28"/>
      <c r="Y58" s="28"/>
      <c r="Z58" s="28"/>
      <c r="AA58" s="10"/>
      <c r="AB58" s="10"/>
      <c r="AC58" s="10"/>
      <c r="AD58" s="10"/>
    </row>
    <row r="59" customFormat="false" ht="14.25" hidden="false" customHeight="true" outlineLevel="0" collapsed="false">
      <c r="A59" s="20" t="s">
        <v>86</v>
      </c>
      <c r="B59" s="21" t="s">
        <v>49</v>
      </c>
      <c r="C59" s="21" t="s">
        <v>17</v>
      </c>
      <c r="D59" s="21" t="s">
        <v>18</v>
      </c>
      <c r="E59" s="22" t="n">
        <v>1</v>
      </c>
      <c r="F59" s="20" t="s">
        <v>87</v>
      </c>
      <c r="G59" s="23" t="n">
        <v>0</v>
      </c>
      <c r="H59" s="24" t="n">
        <v>1079.05</v>
      </c>
      <c r="I59" s="24" t="n">
        <v>4316.21</v>
      </c>
      <c r="J59" s="25" t="n">
        <f aca="false">SUM(G59:I59)</f>
        <v>5395.26</v>
      </c>
      <c r="K59" s="26"/>
      <c r="L59" s="26"/>
      <c r="M59" s="26"/>
      <c r="N59" s="26"/>
      <c r="O59" s="26"/>
      <c r="P59" s="26"/>
      <c r="Q59" s="26"/>
      <c r="R59" s="28"/>
      <c r="S59" s="28"/>
      <c r="T59" s="28"/>
      <c r="U59" s="28"/>
      <c r="V59" s="28"/>
      <c r="W59" s="28"/>
      <c r="X59" s="28"/>
      <c r="Y59" s="28"/>
      <c r="Z59" s="28"/>
      <c r="AA59" s="10"/>
      <c r="AB59" s="10"/>
      <c r="AC59" s="10"/>
      <c r="AD59" s="10"/>
    </row>
    <row r="60" customFormat="false" ht="14.25" hidden="false" customHeight="true" outlineLevel="0" collapsed="false">
      <c r="A60" s="20" t="s">
        <v>115</v>
      </c>
      <c r="B60" s="21" t="s">
        <v>53</v>
      </c>
      <c r="C60" s="21" t="s">
        <v>17</v>
      </c>
      <c r="D60" s="21" t="s">
        <v>18</v>
      </c>
      <c r="E60" s="22" t="n">
        <v>1</v>
      </c>
      <c r="F60" s="20" t="s">
        <v>124</v>
      </c>
      <c r="G60" s="23" t="n">
        <v>0</v>
      </c>
      <c r="H60" s="24" t="n">
        <v>936.46</v>
      </c>
      <c r="I60" s="24" t="n">
        <v>3745.85</v>
      </c>
      <c r="J60" s="25" t="n">
        <f aca="false">SUM(G60:I60)</f>
        <v>4682.31</v>
      </c>
      <c r="K60" s="26"/>
      <c r="L60" s="26"/>
      <c r="M60" s="26"/>
      <c r="N60" s="26"/>
      <c r="O60" s="26"/>
      <c r="P60" s="26"/>
      <c r="Q60" s="26"/>
      <c r="R60" s="28"/>
      <c r="S60" s="28"/>
      <c r="T60" s="28"/>
      <c r="U60" s="28"/>
      <c r="V60" s="28"/>
      <c r="W60" s="28"/>
      <c r="X60" s="28"/>
      <c r="Y60" s="28"/>
      <c r="Z60" s="28"/>
      <c r="AA60" s="10"/>
      <c r="AB60" s="10"/>
      <c r="AC60" s="10"/>
      <c r="AD60" s="10"/>
    </row>
    <row r="61" customFormat="false" ht="14.25" hidden="false" customHeight="true" outlineLevel="0" collapsed="false">
      <c r="A61" s="20" t="s">
        <v>387</v>
      </c>
      <c r="B61" s="21" t="s">
        <v>61</v>
      </c>
      <c r="C61" s="21" t="s">
        <v>17</v>
      </c>
      <c r="D61" s="21" t="s">
        <v>18</v>
      </c>
      <c r="E61" s="22" t="n">
        <v>1</v>
      </c>
      <c r="F61" s="20" t="s">
        <v>142</v>
      </c>
      <c r="G61" s="23" t="n">
        <v>0</v>
      </c>
      <c r="H61" s="24" t="n">
        <v>500.99</v>
      </c>
      <c r="I61" s="24" t="n">
        <v>2003.96</v>
      </c>
      <c r="J61" s="25" t="n">
        <f aca="false">SUM(G61:I61)</f>
        <v>2504.95</v>
      </c>
      <c r="K61" s="26"/>
      <c r="L61" s="26"/>
      <c r="M61" s="26"/>
      <c r="N61" s="26"/>
      <c r="O61" s="26"/>
      <c r="P61" s="26"/>
      <c r="Q61" s="26"/>
      <c r="R61" s="28"/>
      <c r="S61" s="28"/>
      <c r="T61" s="28"/>
      <c r="U61" s="28"/>
      <c r="V61" s="28"/>
      <c r="W61" s="28"/>
      <c r="X61" s="28"/>
      <c r="Y61" s="28"/>
      <c r="Z61" s="28"/>
      <c r="AA61" s="10"/>
      <c r="AB61" s="10"/>
      <c r="AC61" s="10"/>
      <c r="AD61" s="10"/>
    </row>
    <row r="62" customFormat="false" ht="14.25" hidden="false" customHeight="true" outlineLevel="0" collapsed="false">
      <c r="A62" s="20" t="s">
        <v>33</v>
      </c>
      <c r="B62" s="21" t="s">
        <v>34</v>
      </c>
      <c r="C62" s="21" t="s">
        <v>17</v>
      </c>
      <c r="D62" s="21" t="s">
        <v>18</v>
      </c>
      <c r="E62" s="22" t="n">
        <v>1</v>
      </c>
      <c r="F62" s="20" t="s">
        <v>35</v>
      </c>
      <c r="G62" s="23" t="n">
        <v>0</v>
      </c>
      <c r="H62" s="24" t="n">
        <v>1695.65</v>
      </c>
      <c r="I62" s="24" t="n">
        <v>6782.62</v>
      </c>
      <c r="J62" s="25" t="n">
        <f aca="false">SUM(G62:I62)</f>
        <v>8478.27</v>
      </c>
      <c r="K62" s="26"/>
      <c r="L62" s="26"/>
      <c r="M62" s="26"/>
      <c r="N62" s="26"/>
      <c r="O62" s="26"/>
      <c r="P62" s="26"/>
      <c r="Q62" s="26"/>
      <c r="R62" s="28"/>
      <c r="S62" s="28"/>
      <c r="T62" s="28"/>
      <c r="U62" s="28"/>
      <c r="V62" s="28"/>
      <c r="W62" s="28"/>
      <c r="X62" s="28"/>
      <c r="Y62" s="28"/>
      <c r="Z62" s="28"/>
      <c r="AA62" s="10"/>
      <c r="AB62" s="10"/>
      <c r="AC62" s="10"/>
      <c r="AD62" s="10"/>
    </row>
    <row r="63" customFormat="false" ht="14.25" hidden="false" customHeight="true" outlineLevel="0" collapsed="false">
      <c r="A63" s="20" t="s">
        <v>111</v>
      </c>
      <c r="B63" s="21" t="s">
        <v>53</v>
      </c>
      <c r="C63" s="21" t="s">
        <v>17</v>
      </c>
      <c r="D63" s="21" t="s">
        <v>18</v>
      </c>
      <c r="E63" s="22" t="n">
        <v>1</v>
      </c>
      <c r="F63" s="20" t="s">
        <v>112</v>
      </c>
      <c r="G63" s="23" t="n">
        <v>0</v>
      </c>
      <c r="H63" s="24" t="n">
        <v>936.46</v>
      </c>
      <c r="I63" s="24" t="n">
        <v>3745.85</v>
      </c>
      <c r="J63" s="25" t="n">
        <f aca="false">SUM(G63:I63)</f>
        <v>4682.31</v>
      </c>
      <c r="K63" s="26"/>
      <c r="L63" s="26"/>
      <c r="M63" s="26"/>
      <c r="N63" s="26"/>
      <c r="O63" s="26"/>
      <c r="P63" s="26"/>
      <c r="Q63" s="26"/>
      <c r="R63" s="28"/>
      <c r="S63" s="28"/>
      <c r="T63" s="28"/>
      <c r="U63" s="28"/>
      <c r="V63" s="28"/>
      <c r="W63" s="28"/>
      <c r="X63" s="28"/>
      <c r="Y63" s="28"/>
      <c r="Z63" s="28"/>
      <c r="AA63" s="10"/>
      <c r="AB63" s="10"/>
      <c r="AC63" s="10"/>
      <c r="AD63" s="10"/>
    </row>
    <row r="64" customFormat="false" ht="14.25" hidden="false" customHeight="true" outlineLevel="0" collapsed="false">
      <c r="A64" s="20" t="s">
        <v>39</v>
      </c>
      <c r="B64" s="37" t="s">
        <v>34</v>
      </c>
      <c r="C64" s="37" t="s">
        <v>17</v>
      </c>
      <c r="D64" s="37" t="s">
        <v>18</v>
      </c>
      <c r="E64" s="38" t="n">
        <v>1</v>
      </c>
      <c r="F64" s="20" t="s">
        <v>40</v>
      </c>
      <c r="G64" s="39" t="n">
        <v>0</v>
      </c>
      <c r="H64" s="40" t="n">
        <v>1695.65</v>
      </c>
      <c r="I64" s="40" t="n">
        <v>6782.62</v>
      </c>
      <c r="J64" s="41" t="n">
        <f aca="false">SUM(G64:I64)</f>
        <v>8478.27</v>
      </c>
      <c r="K64" s="26"/>
      <c r="L64" s="26"/>
      <c r="M64" s="26"/>
      <c r="N64" s="26"/>
      <c r="O64" s="26"/>
      <c r="P64" s="26"/>
      <c r="Q64" s="26"/>
      <c r="R64" s="28"/>
      <c r="S64" s="28"/>
      <c r="T64" s="28"/>
      <c r="U64" s="28"/>
      <c r="V64" s="28"/>
      <c r="W64" s="28"/>
      <c r="X64" s="28"/>
      <c r="Y64" s="28"/>
      <c r="Z64" s="28"/>
      <c r="AA64" s="10"/>
      <c r="AB64" s="10"/>
      <c r="AC64" s="10"/>
      <c r="AD64" s="10"/>
    </row>
    <row r="65" customFormat="false" ht="14.25" hidden="false" customHeight="true" outlineLevel="0" collapsed="false">
      <c r="A65" s="20" t="s">
        <v>387</v>
      </c>
      <c r="B65" s="21" t="s">
        <v>61</v>
      </c>
      <c r="C65" s="21" t="s">
        <v>17</v>
      </c>
      <c r="D65" s="21" t="s">
        <v>18</v>
      </c>
      <c r="E65" s="22" t="n">
        <v>1</v>
      </c>
      <c r="F65" s="20" t="s">
        <v>168</v>
      </c>
      <c r="G65" s="23" t="n">
        <v>0</v>
      </c>
      <c r="H65" s="24" t="n">
        <v>500.99</v>
      </c>
      <c r="I65" s="24" t="n">
        <v>2003.96</v>
      </c>
      <c r="J65" s="25" t="n">
        <f aca="false">SUM(G65:I65)</f>
        <v>2504.95</v>
      </c>
      <c r="K65" s="26"/>
      <c r="L65" s="26"/>
      <c r="M65" s="26"/>
      <c r="N65" s="26"/>
      <c r="O65" s="26"/>
      <c r="P65" s="26"/>
      <c r="Q65" s="26"/>
      <c r="R65" s="28"/>
      <c r="S65" s="28"/>
      <c r="T65" s="28"/>
      <c r="U65" s="28"/>
      <c r="V65" s="28"/>
      <c r="W65" s="28"/>
      <c r="X65" s="28"/>
      <c r="Y65" s="28"/>
      <c r="Z65" s="28"/>
      <c r="AA65" s="10"/>
      <c r="AB65" s="10"/>
      <c r="AC65" s="10"/>
      <c r="AD65" s="10"/>
    </row>
    <row r="66" customFormat="false" ht="14.25" hidden="false" customHeight="true" outlineLevel="0" collapsed="false">
      <c r="A66" s="20" t="s">
        <v>96</v>
      </c>
      <c r="B66" s="21" t="s">
        <v>53</v>
      </c>
      <c r="C66" s="21" t="s">
        <v>17</v>
      </c>
      <c r="D66" s="21" t="s">
        <v>18</v>
      </c>
      <c r="E66" s="22" t="n">
        <v>1</v>
      </c>
      <c r="F66" s="20" t="s">
        <v>85</v>
      </c>
      <c r="G66" s="23" t="n">
        <v>0</v>
      </c>
      <c r="H66" s="24" t="n">
        <v>936.46</v>
      </c>
      <c r="I66" s="24" t="n">
        <v>3745.85</v>
      </c>
      <c r="J66" s="25" t="n">
        <f aca="false">SUM(G66:I66)</f>
        <v>4682.31</v>
      </c>
      <c r="K66" s="26"/>
      <c r="L66" s="26"/>
      <c r="M66" s="26"/>
      <c r="N66" s="26"/>
      <c r="O66" s="26"/>
      <c r="P66" s="26"/>
      <c r="Q66" s="26"/>
      <c r="R66" s="28"/>
      <c r="S66" s="28"/>
      <c r="T66" s="28"/>
      <c r="U66" s="28"/>
      <c r="V66" s="28"/>
      <c r="W66" s="28"/>
      <c r="X66" s="28"/>
      <c r="Y66" s="28"/>
      <c r="Z66" s="28"/>
      <c r="AA66" s="10"/>
      <c r="AB66" s="10"/>
      <c r="AC66" s="10"/>
      <c r="AD66" s="10"/>
    </row>
    <row r="67" customFormat="false" ht="14.25" hidden="false" customHeight="true" outlineLevel="0" collapsed="false">
      <c r="A67" s="20" t="s">
        <v>125</v>
      </c>
      <c r="B67" s="21" t="s">
        <v>53</v>
      </c>
      <c r="C67" s="21" t="s">
        <v>17</v>
      </c>
      <c r="D67" s="21" t="s">
        <v>18</v>
      </c>
      <c r="E67" s="22" t="n">
        <v>1</v>
      </c>
      <c r="F67" s="20" t="s">
        <v>126</v>
      </c>
      <c r="G67" s="23" t="n">
        <v>0</v>
      </c>
      <c r="H67" s="24" t="n">
        <v>936.46</v>
      </c>
      <c r="I67" s="24" t="n">
        <v>3745.85</v>
      </c>
      <c r="J67" s="25" t="n">
        <f aca="false">SUM(G67:I67)</f>
        <v>4682.31</v>
      </c>
      <c r="K67" s="12"/>
      <c r="L67" s="12"/>
      <c r="M67" s="12"/>
      <c r="N67" s="12"/>
      <c r="O67" s="12"/>
      <c r="P67" s="12"/>
      <c r="Q67" s="12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</row>
    <row r="68" customFormat="false" ht="14.25" hidden="false" customHeight="true" outlineLevel="0" collapsed="false">
      <c r="A68" s="20" t="s">
        <v>66</v>
      </c>
      <c r="B68" s="21" t="s">
        <v>45</v>
      </c>
      <c r="C68" s="21" t="s">
        <v>17</v>
      </c>
      <c r="D68" s="21" t="s">
        <v>18</v>
      </c>
      <c r="E68" s="22" t="n">
        <v>1</v>
      </c>
      <c r="F68" s="20" t="s">
        <v>377</v>
      </c>
      <c r="G68" s="23" t="n">
        <v>0</v>
      </c>
      <c r="H68" s="24" t="n">
        <v>1310.28</v>
      </c>
      <c r="I68" s="24" t="n">
        <v>5241.11</v>
      </c>
      <c r="J68" s="25" t="n">
        <f aca="false">SUM(G68:I68)</f>
        <v>6551.39</v>
      </c>
      <c r="K68" s="26"/>
      <c r="L68" s="26"/>
      <c r="M68" s="26"/>
      <c r="N68" s="26"/>
      <c r="O68" s="26"/>
      <c r="P68" s="26"/>
      <c r="Q68" s="26"/>
      <c r="R68" s="28"/>
      <c r="S68" s="28"/>
      <c r="T68" s="28"/>
      <c r="U68" s="28"/>
      <c r="V68" s="28"/>
      <c r="W68" s="28"/>
      <c r="X68" s="28"/>
      <c r="Y68" s="28"/>
      <c r="Z68" s="28"/>
      <c r="AA68" s="10"/>
      <c r="AB68" s="10"/>
      <c r="AC68" s="10"/>
      <c r="AD68" s="10"/>
    </row>
    <row r="69" customFormat="false" ht="14.25" hidden="false" customHeight="true" outlineLevel="0" collapsed="false">
      <c r="A69" s="20" t="s">
        <v>128</v>
      </c>
      <c r="B69" s="21" t="s">
        <v>53</v>
      </c>
      <c r="C69" s="21" t="s">
        <v>17</v>
      </c>
      <c r="D69" s="21" t="s">
        <v>18</v>
      </c>
      <c r="E69" s="22" t="n">
        <v>1</v>
      </c>
      <c r="F69" s="20" t="s">
        <v>129</v>
      </c>
      <c r="G69" s="23" t="n">
        <v>0</v>
      </c>
      <c r="H69" s="24" t="n">
        <v>936.46</v>
      </c>
      <c r="I69" s="24" t="n">
        <v>3745.85</v>
      </c>
      <c r="J69" s="25" t="n">
        <f aca="false">SUM(G69:I69)</f>
        <v>4682.31</v>
      </c>
      <c r="K69" s="26"/>
      <c r="L69" s="26"/>
      <c r="M69" s="26"/>
      <c r="N69" s="26"/>
      <c r="O69" s="26"/>
      <c r="P69" s="26"/>
      <c r="Q69" s="26"/>
      <c r="R69" s="28"/>
      <c r="S69" s="28"/>
      <c r="T69" s="28"/>
      <c r="U69" s="28"/>
      <c r="V69" s="28"/>
      <c r="W69" s="28"/>
      <c r="X69" s="28"/>
      <c r="Y69" s="28"/>
      <c r="Z69" s="28"/>
      <c r="AA69" s="10"/>
      <c r="AB69" s="10"/>
      <c r="AC69" s="10"/>
      <c r="AD69" s="10"/>
    </row>
    <row r="70" customFormat="false" ht="14.25" hidden="false" customHeight="true" outlineLevel="0" collapsed="false">
      <c r="A70" s="20" t="s">
        <v>117</v>
      </c>
      <c r="B70" s="21" t="s">
        <v>53</v>
      </c>
      <c r="C70" s="21" t="s">
        <v>17</v>
      </c>
      <c r="D70" s="21" t="s">
        <v>18</v>
      </c>
      <c r="E70" s="22" t="n">
        <v>1</v>
      </c>
      <c r="F70" s="20" t="s">
        <v>132</v>
      </c>
      <c r="G70" s="23" t="n">
        <v>0</v>
      </c>
      <c r="H70" s="24" t="n">
        <v>936.46</v>
      </c>
      <c r="I70" s="24" t="n">
        <v>3745.85</v>
      </c>
      <c r="J70" s="25" t="n">
        <f aca="false">SUM(G70:I70)</f>
        <v>4682.31</v>
      </c>
      <c r="K70" s="26"/>
      <c r="L70" s="26"/>
      <c r="M70" s="26"/>
      <c r="N70" s="26"/>
      <c r="O70" s="26"/>
      <c r="P70" s="26"/>
      <c r="Q70" s="26"/>
      <c r="R70" s="28"/>
      <c r="S70" s="28"/>
      <c r="T70" s="28"/>
      <c r="U70" s="28"/>
      <c r="V70" s="28"/>
      <c r="W70" s="28"/>
      <c r="X70" s="28"/>
      <c r="Y70" s="28"/>
      <c r="Z70" s="28"/>
      <c r="AA70" s="10"/>
      <c r="AB70" s="10"/>
      <c r="AC70" s="10"/>
      <c r="AD70" s="10"/>
    </row>
    <row r="71" customFormat="false" ht="14.25" hidden="false" customHeight="true" outlineLevel="0" collapsed="false">
      <c r="A71" s="20" t="s">
        <v>117</v>
      </c>
      <c r="B71" s="21" t="s">
        <v>53</v>
      </c>
      <c r="C71" s="21" t="s">
        <v>17</v>
      </c>
      <c r="D71" s="21" t="s">
        <v>18</v>
      </c>
      <c r="E71" s="22" t="n">
        <v>1</v>
      </c>
      <c r="F71" s="20" t="s">
        <v>374</v>
      </c>
      <c r="G71" s="23" t="n">
        <v>0</v>
      </c>
      <c r="H71" s="24" t="n">
        <v>936.46</v>
      </c>
      <c r="I71" s="24" t="n">
        <v>3745.85</v>
      </c>
      <c r="J71" s="25" t="n">
        <f aca="false">SUM(G71:I71)</f>
        <v>4682.31</v>
      </c>
      <c r="K71" s="26"/>
      <c r="L71" s="26"/>
      <c r="M71" s="26"/>
      <c r="N71" s="26"/>
      <c r="O71" s="26"/>
      <c r="P71" s="26"/>
      <c r="Q71" s="26"/>
      <c r="R71" s="28"/>
      <c r="S71" s="28"/>
      <c r="T71" s="28"/>
      <c r="U71" s="28"/>
      <c r="V71" s="28"/>
      <c r="W71" s="28"/>
      <c r="X71" s="28"/>
      <c r="Y71" s="28"/>
      <c r="Z71" s="28"/>
      <c r="AA71" s="10"/>
      <c r="AB71" s="10"/>
      <c r="AC71" s="10"/>
      <c r="AD71" s="10"/>
    </row>
    <row r="72" customFormat="false" ht="14.25" hidden="false" customHeight="true" outlineLevel="0" collapsed="false">
      <c r="A72" s="20" t="s">
        <v>111</v>
      </c>
      <c r="B72" s="21" t="s">
        <v>53</v>
      </c>
      <c r="C72" s="21" t="s">
        <v>17</v>
      </c>
      <c r="D72" s="21" t="s">
        <v>18</v>
      </c>
      <c r="E72" s="22" t="n">
        <v>1</v>
      </c>
      <c r="F72" s="20" t="s">
        <v>369</v>
      </c>
      <c r="G72" s="23" t="n">
        <v>0</v>
      </c>
      <c r="H72" s="24" t="n">
        <v>936.46</v>
      </c>
      <c r="I72" s="24" t="n">
        <v>3745.85</v>
      </c>
      <c r="J72" s="25" t="n">
        <f aca="false">SUM(G72:I72)</f>
        <v>4682.31</v>
      </c>
      <c r="K72" s="26"/>
      <c r="L72" s="26"/>
      <c r="M72" s="26"/>
      <c r="N72" s="26"/>
      <c r="O72" s="26"/>
      <c r="P72" s="26"/>
      <c r="Q72" s="26"/>
      <c r="R72" s="28"/>
      <c r="S72" s="28"/>
      <c r="T72" s="28"/>
      <c r="U72" s="28"/>
      <c r="V72" s="28"/>
      <c r="W72" s="28"/>
      <c r="X72" s="28"/>
      <c r="Y72" s="28"/>
      <c r="Z72" s="28"/>
      <c r="AA72" s="10"/>
      <c r="AB72" s="10"/>
      <c r="AC72" s="10"/>
      <c r="AD72" s="10"/>
    </row>
    <row r="73" customFormat="false" ht="14.25" hidden="false" customHeight="true" outlineLevel="0" collapsed="false">
      <c r="A73" s="20" t="s">
        <v>80</v>
      </c>
      <c r="B73" s="21" t="s">
        <v>45</v>
      </c>
      <c r="C73" s="21" t="s">
        <v>17</v>
      </c>
      <c r="D73" s="21" t="s">
        <v>18</v>
      </c>
      <c r="E73" s="22" t="n">
        <v>1</v>
      </c>
      <c r="F73" s="20" t="s">
        <v>81</v>
      </c>
      <c r="G73" s="23" t="n">
        <v>0</v>
      </c>
      <c r="H73" s="24" t="n">
        <v>1310.28</v>
      </c>
      <c r="I73" s="24" t="n">
        <v>5241.11</v>
      </c>
      <c r="J73" s="25" t="n">
        <f aca="false">SUM(G73:I73)</f>
        <v>6551.39</v>
      </c>
      <c r="K73" s="26"/>
      <c r="L73" s="26"/>
      <c r="M73" s="26"/>
      <c r="N73" s="26"/>
      <c r="O73" s="26"/>
      <c r="P73" s="26"/>
      <c r="Q73" s="26"/>
      <c r="R73" s="28"/>
      <c r="S73" s="28"/>
      <c r="T73" s="28"/>
      <c r="U73" s="28"/>
      <c r="V73" s="28"/>
      <c r="W73" s="28"/>
      <c r="X73" s="28"/>
      <c r="Y73" s="28"/>
      <c r="Z73" s="28"/>
      <c r="AA73" s="10"/>
      <c r="AB73" s="10"/>
      <c r="AC73" s="10"/>
      <c r="AD73" s="10"/>
    </row>
    <row r="74" customFormat="false" ht="14.25" hidden="false" customHeight="true" outlineLevel="0" collapsed="false">
      <c r="A74" s="20" t="s">
        <v>113</v>
      </c>
      <c r="B74" s="21" t="s">
        <v>53</v>
      </c>
      <c r="C74" s="21" t="s">
        <v>17</v>
      </c>
      <c r="D74" s="21" t="s">
        <v>18</v>
      </c>
      <c r="E74" s="22" t="n">
        <v>1</v>
      </c>
      <c r="F74" s="20" t="s">
        <v>380</v>
      </c>
      <c r="G74" s="23" t="n">
        <v>0</v>
      </c>
      <c r="H74" s="24" t="n">
        <v>936.46</v>
      </c>
      <c r="I74" s="24" t="n">
        <v>3745.85</v>
      </c>
      <c r="J74" s="25" t="n">
        <f aca="false">SUM(G74:I74)</f>
        <v>4682.31</v>
      </c>
      <c r="K74" s="26"/>
      <c r="L74" s="26"/>
      <c r="M74" s="26"/>
      <c r="N74" s="26"/>
      <c r="O74" s="26"/>
      <c r="P74" s="26"/>
      <c r="Q74" s="26"/>
      <c r="R74" s="28"/>
      <c r="S74" s="28"/>
      <c r="T74" s="28"/>
      <c r="U74" s="28"/>
      <c r="V74" s="28"/>
      <c r="W74" s="28"/>
      <c r="X74" s="28"/>
      <c r="Y74" s="28"/>
      <c r="Z74" s="28"/>
      <c r="AA74" s="10"/>
      <c r="AB74" s="10"/>
      <c r="AC74" s="10"/>
      <c r="AD74" s="10"/>
    </row>
    <row r="75" customFormat="false" ht="14.25" hidden="false" customHeight="true" outlineLevel="0" collapsed="false">
      <c r="A75" s="81" t="s">
        <v>23</v>
      </c>
      <c r="B75" s="82" t="s">
        <v>16</v>
      </c>
      <c r="C75" s="82" t="s">
        <v>17</v>
      </c>
      <c r="D75" s="82" t="s">
        <v>91</v>
      </c>
      <c r="E75" s="83" t="n">
        <v>1</v>
      </c>
      <c r="F75" s="81"/>
      <c r="G75" s="84" t="n">
        <v>0</v>
      </c>
      <c r="H75" s="85" t="n">
        <v>0</v>
      </c>
      <c r="I75" s="85" t="n">
        <v>0</v>
      </c>
      <c r="J75" s="85" t="n">
        <f aca="false">SUM(G75:I75)</f>
        <v>0</v>
      </c>
      <c r="K75" s="26"/>
      <c r="L75" s="26"/>
      <c r="M75" s="26"/>
      <c r="N75" s="26"/>
      <c r="O75" s="26"/>
      <c r="P75" s="26"/>
      <c r="Q75" s="26"/>
      <c r="R75" s="28"/>
      <c r="S75" s="28"/>
      <c r="T75" s="28"/>
      <c r="U75" s="28"/>
      <c r="V75" s="28"/>
      <c r="W75" s="28"/>
      <c r="X75" s="28"/>
      <c r="Y75" s="28"/>
      <c r="Z75" s="28"/>
      <c r="AA75" s="10"/>
      <c r="AB75" s="10"/>
      <c r="AC75" s="10"/>
      <c r="AD75" s="10"/>
    </row>
    <row r="76" customFormat="false" ht="14.25" hidden="false" customHeight="true" outlineLevel="0" collapsed="false">
      <c r="A76" s="81" t="s">
        <v>82</v>
      </c>
      <c r="B76" s="82" t="s">
        <v>45</v>
      </c>
      <c r="C76" s="82" t="s">
        <v>17</v>
      </c>
      <c r="D76" s="82" t="s">
        <v>91</v>
      </c>
      <c r="E76" s="83" t="n">
        <v>1</v>
      </c>
      <c r="F76" s="81"/>
      <c r="G76" s="84" t="n">
        <v>0</v>
      </c>
      <c r="H76" s="85" t="n">
        <v>0</v>
      </c>
      <c r="I76" s="85" t="n">
        <v>0</v>
      </c>
      <c r="J76" s="85" t="n">
        <f aca="false">SUM(G76:I76)</f>
        <v>0</v>
      </c>
      <c r="K76" s="26"/>
      <c r="L76" s="26"/>
      <c r="M76" s="26"/>
      <c r="N76" s="26"/>
      <c r="O76" s="26"/>
      <c r="P76" s="26"/>
      <c r="Q76" s="26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</row>
    <row r="77" customFormat="false" ht="14.25" hidden="false" customHeight="true" outlineLevel="0" collapsed="false">
      <c r="A77" s="81" t="s">
        <v>365</v>
      </c>
      <c r="B77" s="82" t="s">
        <v>45</v>
      </c>
      <c r="C77" s="82" t="s">
        <v>17</v>
      </c>
      <c r="D77" s="82" t="s">
        <v>91</v>
      </c>
      <c r="E77" s="83" t="n">
        <v>1</v>
      </c>
      <c r="F77" s="81"/>
      <c r="G77" s="84" t="n">
        <v>0</v>
      </c>
      <c r="H77" s="85" t="n">
        <v>0</v>
      </c>
      <c r="I77" s="85" t="n">
        <v>0</v>
      </c>
      <c r="J77" s="85" t="n">
        <f aca="false">SUM(G77:I77)</f>
        <v>0</v>
      </c>
      <c r="K77" s="26"/>
      <c r="L77" s="26"/>
      <c r="M77" s="26"/>
      <c r="N77" s="26"/>
      <c r="O77" s="26"/>
      <c r="P77" s="26"/>
      <c r="Q77" s="26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</row>
    <row r="78" customFormat="false" ht="14.25" hidden="false" customHeight="true" outlineLevel="0" collapsed="false">
      <c r="A78" s="81" t="s">
        <v>48</v>
      </c>
      <c r="B78" s="82" t="s">
        <v>49</v>
      </c>
      <c r="C78" s="82" t="s">
        <v>17</v>
      </c>
      <c r="D78" s="82" t="s">
        <v>91</v>
      </c>
      <c r="E78" s="83" t="n">
        <v>1</v>
      </c>
      <c r="F78" s="81"/>
      <c r="G78" s="84" t="n">
        <v>0</v>
      </c>
      <c r="H78" s="85" t="n">
        <v>0</v>
      </c>
      <c r="I78" s="85" t="n">
        <v>0</v>
      </c>
      <c r="J78" s="85" t="n">
        <f aca="false">SUM(G78:I78)</f>
        <v>0</v>
      </c>
      <c r="K78" s="26"/>
      <c r="L78" s="26"/>
      <c r="M78" s="26"/>
      <c r="N78" s="26"/>
      <c r="O78" s="26"/>
      <c r="P78" s="26"/>
      <c r="Q78" s="26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</row>
    <row r="79" customFormat="false" ht="14.25" hidden="false" customHeight="true" outlineLevel="0" collapsed="false">
      <c r="A79" s="81" t="s">
        <v>60</v>
      </c>
      <c r="B79" s="82" t="s">
        <v>61</v>
      </c>
      <c r="C79" s="82" t="s">
        <v>17</v>
      </c>
      <c r="D79" s="82" t="s">
        <v>91</v>
      </c>
      <c r="E79" s="83" t="n">
        <v>1</v>
      </c>
      <c r="F79" s="81"/>
      <c r="G79" s="84" t="n">
        <v>0</v>
      </c>
      <c r="H79" s="85" t="n">
        <v>0</v>
      </c>
      <c r="I79" s="85" t="n">
        <v>0</v>
      </c>
      <c r="J79" s="85" t="n">
        <f aca="false">SUM(G79:I79)</f>
        <v>0</v>
      </c>
      <c r="K79" s="26"/>
      <c r="L79" s="26"/>
      <c r="M79" s="26"/>
      <c r="N79" s="26"/>
      <c r="O79" s="26"/>
      <c r="P79" s="26"/>
      <c r="Q79" s="26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</row>
    <row r="80" customFormat="false" ht="14.25" hidden="false" customHeight="true" outlineLevel="0" collapsed="false">
      <c r="A80" s="81" t="s">
        <v>64</v>
      </c>
      <c r="B80" s="82" t="s">
        <v>65</v>
      </c>
      <c r="C80" s="82" t="s">
        <v>17</v>
      </c>
      <c r="D80" s="82" t="s">
        <v>91</v>
      </c>
      <c r="E80" s="83" t="n">
        <v>1</v>
      </c>
      <c r="F80" s="81"/>
      <c r="G80" s="84" t="n">
        <v>0</v>
      </c>
      <c r="H80" s="85" t="n">
        <v>0</v>
      </c>
      <c r="I80" s="85" t="n">
        <v>0</v>
      </c>
      <c r="J80" s="85" t="n">
        <f aca="false">SUM(G80:I80)</f>
        <v>0</v>
      </c>
      <c r="K80" s="26"/>
      <c r="L80" s="26"/>
      <c r="M80" s="26"/>
      <c r="N80" s="26"/>
      <c r="O80" s="26"/>
      <c r="P80" s="26"/>
      <c r="Q80" s="26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</row>
    <row r="81" customFormat="false" ht="14.25" hidden="false" customHeight="true" outlineLevel="0" collapsed="false">
      <c r="A81" s="81" t="s">
        <v>64</v>
      </c>
      <c r="B81" s="82" t="s">
        <v>65</v>
      </c>
      <c r="C81" s="82" t="s">
        <v>17</v>
      </c>
      <c r="D81" s="82" t="s">
        <v>91</v>
      </c>
      <c r="E81" s="83" t="n">
        <v>1</v>
      </c>
      <c r="F81" s="81"/>
      <c r="G81" s="84" t="n">
        <v>0</v>
      </c>
      <c r="H81" s="85" t="n">
        <v>0</v>
      </c>
      <c r="I81" s="85" t="n">
        <v>0</v>
      </c>
      <c r="J81" s="85" t="n">
        <f aca="false">SUM(G81:I81)</f>
        <v>0</v>
      </c>
      <c r="K81" s="26"/>
      <c r="L81" s="26"/>
      <c r="M81" s="26"/>
      <c r="N81" s="26"/>
      <c r="O81" s="26"/>
      <c r="P81" s="26"/>
      <c r="Q81" s="26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</row>
    <row r="82" customFormat="false" ht="14.25" hidden="false" customHeight="true" outlineLevel="0" collapsed="false">
      <c r="A82" s="81" t="s">
        <v>64</v>
      </c>
      <c r="B82" s="82" t="s">
        <v>65</v>
      </c>
      <c r="C82" s="82" t="s">
        <v>17</v>
      </c>
      <c r="D82" s="82" t="s">
        <v>91</v>
      </c>
      <c r="E82" s="83" t="n">
        <v>1</v>
      </c>
      <c r="F82" s="81"/>
      <c r="G82" s="84" t="n">
        <v>0</v>
      </c>
      <c r="H82" s="85" t="n">
        <v>0</v>
      </c>
      <c r="I82" s="85" t="n">
        <v>0</v>
      </c>
      <c r="J82" s="85" t="n">
        <f aca="false">SUM(G82:I82)</f>
        <v>0</v>
      </c>
      <c r="K82" s="26"/>
      <c r="L82" s="26"/>
      <c r="M82" s="26"/>
      <c r="N82" s="26"/>
      <c r="O82" s="26"/>
      <c r="P82" s="26"/>
      <c r="Q82" s="26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</row>
    <row r="83" customFormat="false" ht="14.25" hidden="false" customHeight="true" outlineLevel="0" collapsed="false">
      <c r="A83" s="81" t="s">
        <v>64</v>
      </c>
      <c r="B83" s="82" t="s">
        <v>65</v>
      </c>
      <c r="C83" s="82" t="s">
        <v>17</v>
      </c>
      <c r="D83" s="82" t="s">
        <v>91</v>
      </c>
      <c r="E83" s="83" t="n">
        <v>1</v>
      </c>
      <c r="F83" s="81"/>
      <c r="G83" s="84" t="n">
        <v>0</v>
      </c>
      <c r="H83" s="84" t="n">
        <v>0</v>
      </c>
      <c r="I83" s="84" t="n">
        <v>0</v>
      </c>
      <c r="J83" s="85" t="n">
        <f aca="false">SUM(G83:I83)</f>
        <v>0</v>
      </c>
      <c r="K83" s="26"/>
      <c r="L83" s="26"/>
      <c r="M83" s="26"/>
      <c r="N83" s="26"/>
      <c r="O83" s="26"/>
      <c r="P83" s="26"/>
      <c r="Q83" s="26"/>
      <c r="R83" s="28"/>
      <c r="S83" s="28"/>
      <c r="T83" s="28"/>
      <c r="U83" s="28"/>
      <c r="V83" s="28"/>
      <c r="W83" s="28"/>
      <c r="X83" s="28"/>
      <c r="Y83" s="28"/>
      <c r="Z83" s="28"/>
      <c r="AA83" s="10"/>
      <c r="AB83" s="10"/>
      <c r="AC83" s="10"/>
      <c r="AD83" s="10"/>
    </row>
    <row r="84" customFormat="false" ht="14.25" hidden="false" customHeight="true" outlineLevel="0" collapsed="false">
      <c r="A84" s="81" t="s">
        <v>64</v>
      </c>
      <c r="B84" s="82" t="s">
        <v>65</v>
      </c>
      <c r="C84" s="82" t="s">
        <v>17</v>
      </c>
      <c r="D84" s="82" t="s">
        <v>91</v>
      </c>
      <c r="E84" s="83" t="n">
        <v>1</v>
      </c>
      <c r="F84" s="81"/>
      <c r="G84" s="84" t="n">
        <v>0</v>
      </c>
      <c r="H84" s="84" t="n">
        <v>0</v>
      </c>
      <c r="I84" s="84" t="n">
        <v>0</v>
      </c>
      <c r="J84" s="85" t="n">
        <f aca="false">SUM(G84:I84)</f>
        <v>0</v>
      </c>
      <c r="K84" s="26"/>
      <c r="L84" s="26"/>
      <c r="M84" s="26"/>
      <c r="N84" s="26"/>
      <c r="O84" s="26"/>
      <c r="P84" s="26"/>
      <c r="Q84" s="26"/>
      <c r="R84" s="28"/>
      <c r="S84" s="28"/>
      <c r="T84" s="28"/>
      <c r="U84" s="28"/>
      <c r="V84" s="28"/>
      <c r="W84" s="28"/>
      <c r="X84" s="28"/>
      <c r="Y84" s="28"/>
      <c r="Z84" s="28"/>
      <c r="AA84" s="10"/>
      <c r="AB84" s="10"/>
      <c r="AC84" s="10"/>
      <c r="AD84" s="10"/>
    </row>
    <row r="85" customFormat="false" ht="14.25" hidden="false" customHeight="true" outlineLevel="0" collapsed="false">
      <c r="A85" s="81" t="s">
        <v>64</v>
      </c>
      <c r="B85" s="82" t="s">
        <v>65</v>
      </c>
      <c r="C85" s="82" t="s">
        <v>17</v>
      </c>
      <c r="D85" s="82" t="s">
        <v>91</v>
      </c>
      <c r="E85" s="83" t="n">
        <v>1</v>
      </c>
      <c r="F85" s="81"/>
      <c r="G85" s="84" t="n">
        <v>0</v>
      </c>
      <c r="H85" s="84" t="n">
        <v>0</v>
      </c>
      <c r="I85" s="84" t="n">
        <v>0</v>
      </c>
      <c r="J85" s="85" t="n">
        <f aca="false">SUM(G85:I85)</f>
        <v>0</v>
      </c>
      <c r="K85" s="26"/>
      <c r="L85" s="26"/>
      <c r="M85" s="26"/>
      <c r="N85" s="26"/>
      <c r="O85" s="26"/>
      <c r="P85" s="26"/>
      <c r="Q85" s="26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</row>
    <row r="86" customFormat="false" ht="14.25" hidden="false" customHeight="true" outlineLevel="0" collapsed="false">
      <c r="A86" s="81" t="s">
        <v>64</v>
      </c>
      <c r="B86" s="82" t="s">
        <v>65</v>
      </c>
      <c r="C86" s="82" t="s">
        <v>17</v>
      </c>
      <c r="D86" s="82" t="s">
        <v>91</v>
      </c>
      <c r="E86" s="83" t="n">
        <v>1</v>
      </c>
      <c r="F86" s="81"/>
      <c r="G86" s="84" t="n">
        <v>0</v>
      </c>
      <c r="H86" s="84" t="n">
        <v>0</v>
      </c>
      <c r="I86" s="84" t="n">
        <v>0</v>
      </c>
      <c r="J86" s="85" t="n">
        <f aca="false">SUM(G86:I86)</f>
        <v>0</v>
      </c>
      <c r="K86" s="26"/>
      <c r="L86" s="26"/>
      <c r="M86" s="26"/>
      <c r="N86" s="26"/>
      <c r="O86" s="26"/>
      <c r="P86" s="26"/>
      <c r="Q86" s="26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</row>
    <row r="87" customFormat="false" ht="14.25" hidden="false" customHeight="true" outlineLevel="0" collapsed="false">
      <c r="A87" s="48" t="s">
        <v>195</v>
      </c>
      <c r="B87" s="48" t="s">
        <v>196</v>
      </c>
      <c r="C87" s="49" t="s">
        <v>197</v>
      </c>
      <c r="D87" s="49" t="s">
        <v>198</v>
      </c>
      <c r="E87" s="50" t="s">
        <v>199</v>
      </c>
      <c r="F87" s="51"/>
      <c r="G87" s="50" t="s">
        <v>200</v>
      </c>
      <c r="H87" s="50" t="s">
        <v>201</v>
      </c>
      <c r="I87" s="50" t="s">
        <v>202</v>
      </c>
      <c r="J87" s="50" t="s">
        <v>203</v>
      </c>
      <c r="K87" s="26"/>
      <c r="L87" s="26"/>
      <c r="M87" s="26"/>
      <c r="N87" s="26"/>
      <c r="O87" s="26"/>
      <c r="P87" s="26"/>
      <c r="Q87" s="26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</row>
    <row r="88" customFormat="false" ht="14.25" hidden="false" customHeight="true" outlineLevel="0" collapsed="false">
      <c r="A88" s="52" t="s">
        <v>204</v>
      </c>
      <c r="B88" s="53" t="s">
        <v>16</v>
      </c>
      <c r="C88" s="54" t="n">
        <f aca="false">SUMIFS($E$7:$E$86,$B$7:$B$86,"DAS",$D$7:$D$86,"&lt;&gt;VAGO")</f>
        <v>3</v>
      </c>
      <c r="D88" s="54" t="n">
        <f aca="false">SUMIFS($E$7:$E$86,$B$7:$B$86,"DAS",$D$7:$D$86,"VAGO")</f>
        <v>1</v>
      </c>
      <c r="E88" s="54" t="n">
        <f aca="false">C88+D88</f>
        <v>4</v>
      </c>
      <c r="F88" s="55"/>
      <c r="G88" s="25" t="n">
        <f aca="false">SUMIF($B$7:$B$86,"DAS",$G$7:$G$86)</f>
        <v>0</v>
      </c>
      <c r="H88" s="25" t="n">
        <f aca="false">SUMIF($B$7:$B$86,"DAS",$H$7:$H$86)</f>
        <v>6542.4</v>
      </c>
      <c r="I88" s="25" t="n">
        <f aca="false">SUMIF($B$7:$B$86,"DAS",$I$7:$I$86)</f>
        <v>38233.6</v>
      </c>
      <c r="J88" s="25" t="n">
        <f aca="false">SUMIF($B$7:$B$86,"DAS",$J$7:$J$86)</f>
        <v>44776</v>
      </c>
      <c r="K88" s="56"/>
      <c r="L88" s="56"/>
      <c r="M88" s="56"/>
      <c r="N88" s="56"/>
      <c r="O88" s="56"/>
      <c r="P88" s="56"/>
      <c r="Q88" s="56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</row>
    <row r="89" customFormat="false" ht="14.25" hidden="false" customHeight="true" outlineLevel="0" collapsed="false">
      <c r="A89" s="52" t="s">
        <v>205</v>
      </c>
      <c r="B89" s="53" t="s">
        <v>206</v>
      </c>
      <c r="C89" s="54" t="n">
        <f aca="false">SUMIFS($E$7:$E$86,$B$7:$B$86,"DAS-1",$D$7:$D$86,"&lt;&gt;VAGO")</f>
        <v>0</v>
      </c>
      <c r="D89" s="54" t="n">
        <f aca="false">SUMIFS($E$7:$E$86,$B$7:$B$86,"DAS-1",$D$7:$D$86,"VAGO")</f>
        <v>0</v>
      </c>
      <c r="E89" s="54" t="n">
        <f aca="false">C89+D89</f>
        <v>0</v>
      </c>
      <c r="F89" s="57"/>
      <c r="G89" s="25" t="n">
        <f aca="false">SUMIF($B$7:$B$86,"DAS-1",$G$7:$G$86)</f>
        <v>0</v>
      </c>
      <c r="H89" s="25" t="n">
        <f aca="false">SUMIF($B$7:$B$86,"DAS-1",$H$7:$H$86)</f>
        <v>0</v>
      </c>
      <c r="I89" s="25" t="n">
        <f aca="false">SUMIF($B$7:$B$86,"DAS-1",$I$7:$I$86)</f>
        <v>0</v>
      </c>
      <c r="J89" s="25" t="n">
        <f aca="false">SUMIF($B$7:$B$86,"DAS-1",$J$7:$J$86)</f>
        <v>0</v>
      </c>
      <c r="K89" s="56"/>
      <c r="L89" s="56"/>
      <c r="M89" s="56"/>
      <c r="N89" s="56"/>
      <c r="O89" s="56"/>
      <c r="P89" s="56"/>
      <c r="Q89" s="56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</row>
    <row r="90" customFormat="false" ht="14.25" hidden="false" customHeight="true" outlineLevel="0" collapsed="false">
      <c r="A90" s="52" t="s">
        <v>207</v>
      </c>
      <c r="B90" s="53" t="s">
        <v>34</v>
      </c>
      <c r="C90" s="54" t="n">
        <f aca="false">SUMIFS($E$7:$E$86,$B$7:$B$86,"DAS-2",$D$7:$D$86,"&lt;&gt;VAGO")</f>
        <v>6</v>
      </c>
      <c r="D90" s="54" t="n">
        <f aca="false">SUMIFS($E$7:$E$86,$B$7:$B$86,"DAS-2",$D$7:$D$86,"VAGO")</f>
        <v>0</v>
      </c>
      <c r="E90" s="54" t="n">
        <f aca="false">C90+D90</f>
        <v>6</v>
      </c>
      <c r="F90" s="57"/>
      <c r="G90" s="25" t="n">
        <f aca="false">SUMIF($B$7:$B$86,"DAS-2",$G$7:$G$86)</f>
        <v>0</v>
      </c>
      <c r="H90" s="25" t="n">
        <f aca="false">SUMIF($B$7:$B$86,"DAS-2",$H$7:$H$86)</f>
        <v>8478.25</v>
      </c>
      <c r="I90" s="25" t="n">
        <f aca="false">SUMIF($B$7:$B$86,"DAS-2",$I$7:$I$86)</f>
        <v>40695.72</v>
      </c>
      <c r="J90" s="25" t="n">
        <f aca="false">SUMIF($B$7:$B$86,"DAS-2",$J$7:$J$86)</f>
        <v>49173.97</v>
      </c>
      <c r="K90" s="56"/>
      <c r="L90" s="56"/>
      <c r="M90" s="56"/>
      <c r="N90" s="56"/>
      <c r="O90" s="56"/>
      <c r="P90" s="56"/>
      <c r="Q90" s="56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</row>
    <row r="91" customFormat="false" ht="14.25" hidden="false" customHeight="true" outlineLevel="0" collapsed="false">
      <c r="A91" s="52" t="s">
        <v>208</v>
      </c>
      <c r="B91" s="53" t="s">
        <v>209</v>
      </c>
      <c r="C91" s="54" t="n">
        <f aca="false">SUMIFS($E$7:$E$86,$B$7:$B$86,"DAS-3",$D$7:$D$86,"&lt;&gt;VAGO")</f>
        <v>0</v>
      </c>
      <c r="D91" s="54" t="n">
        <f aca="false">SUMIFS($E$7:$E$86,$B$7:$B$86,"DAS-3",$D$7:$D$86,"VAGO")</f>
        <v>0</v>
      </c>
      <c r="E91" s="54" t="n">
        <f aca="false">C91+D91</f>
        <v>0</v>
      </c>
      <c r="F91" s="57"/>
      <c r="G91" s="25" t="n">
        <f aca="false">SUMIF($B$7:$B$86,"DAS-3",$G$7:$G$86)</f>
        <v>0</v>
      </c>
      <c r="H91" s="25" t="n">
        <f aca="false">SUMIF($B$7:$B$86,"DAS-3",$H$7:$H$86)</f>
        <v>0</v>
      </c>
      <c r="I91" s="25" t="n">
        <f aca="false">SUMIF($B$7:$B$86,"DAS-3",$I$7:$I$86)</f>
        <v>0</v>
      </c>
      <c r="J91" s="25" t="n">
        <f aca="false">SUMIF($B$7:$B$86,"DAS-3",$J$7:$J$86)</f>
        <v>0</v>
      </c>
      <c r="K91" s="56"/>
      <c r="L91" s="56"/>
      <c r="M91" s="56"/>
      <c r="N91" s="56"/>
      <c r="O91" s="56"/>
      <c r="P91" s="56"/>
      <c r="Q91" s="56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</row>
    <row r="92" customFormat="false" ht="14.25" hidden="false" customHeight="true" outlineLevel="0" collapsed="false">
      <c r="A92" s="58" t="s">
        <v>210</v>
      </c>
      <c r="B92" s="53" t="s">
        <v>45</v>
      </c>
      <c r="C92" s="54" t="n">
        <f aca="false">SUMIFS($E$7:$E$86,$B$7:$B$86,"DAS-4",$D$7:$D$86,"&lt;&gt;VAGO")</f>
        <v>9</v>
      </c>
      <c r="D92" s="54" t="n">
        <f aca="false">SUMIFS($E$7:$E$86,$B$7:$B$86,"DAS-4",$D$7:$D$86,"VAGO")</f>
        <v>2</v>
      </c>
      <c r="E92" s="54" t="n">
        <f aca="false">C92+D92</f>
        <v>11</v>
      </c>
      <c r="F92" s="59"/>
      <c r="G92" s="25" t="n">
        <f aca="false">SUMIF($B$7:$B$86,"DAS-4",$G$7:$G$86)</f>
        <v>0</v>
      </c>
      <c r="H92" s="25" t="n">
        <f aca="false">SUMIF($B$7:$B$86,"DAS-4",$H$7:$H$86)</f>
        <v>9171.96</v>
      </c>
      <c r="I92" s="25" t="n">
        <f aca="false">SUMIF($B$7:$B$86,"DAS-4",$I$7:$I$86)</f>
        <v>47169.99</v>
      </c>
      <c r="J92" s="25" t="n">
        <f aca="false">SUMIF($B$7:$B$86,"DAS-4",$J$7:$J$86)</f>
        <v>56341.95</v>
      </c>
      <c r="K92" s="56"/>
      <c r="L92" s="56"/>
      <c r="M92" s="56"/>
      <c r="N92" s="56"/>
      <c r="O92" s="56"/>
      <c r="P92" s="56"/>
      <c r="Q92" s="56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</row>
    <row r="93" customFormat="false" ht="14.25" hidden="false" customHeight="true" outlineLevel="0" collapsed="false">
      <c r="A93" s="58" t="s">
        <v>211</v>
      </c>
      <c r="B93" s="53" t="s">
        <v>49</v>
      </c>
      <c r="C93" s="54" t="n">
        <f aca="false">SUMIFS($E$7:$E$86,$B$7:$B$86,"DAS-5",$D$7:$D$86,"&lt;&gt;VAGO")</f>
        <v>4</v>
      </c>
      <c r="D93" s="54" t="n">
        <f aca="false">SUMIFS($E$7:$E$86,$B$7:$B$86,"DAS-5",$D$7:$D$86,"VAGO")</f>
        <v>1</v>
      </c>
      <c r="E93" s="54" t="n">
        <f aca="false">C93+D93</f>
        <v>5</v>
      </c>
      <c r="F93" s="59"/>
      <c r="G93" s="25" t="n">
        <f aca="false">SUMIF($B$7:$B$86,"DAS-5",$G$7:$G$86)</f>
        <v>0</v>
      </c>
      <c r="H93" s="25" t="n">
        <f aca="false">SUMIF($B$7:$B$86,"DAS-5",$H$7:$H$86)</f>
        <v>4316.2</v>
      </c>
      <c r="I93" s="25" t="n">
        <f aca="false">SUMIF($B$7:$B$86,"DAS-5",$I$7:$I$86)</f>
        <v>17264.84</v>
      </c>
      <c r="J93" s="25" t="n">
        <f aca="false">SUMIF($B$7:$B$86,"DAS-5",$J$7:$J$86)</f>
        <v>21581.04</v>
      </c>
      <c r="K93" s="56"/>
      <c r="L93" s="56"/>
      <c r="M93" s="56"/>
      <c r="N93" s="56"/>
      <c r="O93" s="56"/>
      <c r="P93" s="56"/>
      <c r="Q93" s="56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</row>
    <row r="94" customFormat="false" ht="14.25" hidden="false" customHeight="true" outlineLevel="0" collapsed="false">
      <c r="A94" s="58" t="s">
        <v>212</v>
      </c>
      <c r="B94" s="53" t="s">
        <v>53</v>
      </c>
      <c r="C94" s="54" t="n">
        <f aca="false">SUMIFS($E$7:$E$86,$B$7:$B$86,"CAA-1",$D$7:$D$86,"&lt;&gt;VAGO")</f>
        <v>22</v>
      </c>
      <c r="D94" s="54" t="n">
        <f aca="false">SUMIFS($E$7:$E$86,$B$7:$B$86,"CAA-1",$D$7:$D$86,"VAGO")</f>
        <v>0</v>
      </c>
      <c r="E94" s="54" t="n">
        <f aca="false">C94+D94</f>
        <v>22</v>
      </c>
      <c r="F94" s="59"/>
      <c r="G94" s="25" t="n">
        <f aca="false">SUMIF($B$7:$B$86,"CAA-1",$G$7:$G$86)</f>
        <v>0</v>
      </c>
      <c r="H94" s="25" t="n">
        <f aca="false">SUMIF($B$7:$B$86,"CAA-1",$H$7:$H$86)</f>
        <v>20602.12</v>
      </c>
      <c r="I94" s="25" t="n">
        <f aca="false">SUMIF($B$7:$B$86,"CAA-1",$I$7:$I$86)</f>
        <v>82408.7</v>
      </c>
      <c r="J94" s="25" t="n">
        <f aca="false">SUMIF($B$7:$B$86,"CAA-1",$J$7:$J$86)</f>
        <v>103010.82</v>
      </c>
      <c r="K94" s="56"/>
      <c r="L94" s="56"/>
      <c r="M94" s="56"/>
      <c r="N94" s="56"/>
      <c r="O94" s="56"/>
      <c r="P94" s="56"/>
      <c r="Q94" s="56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</row>
    <row r="95" customFormat="false" ht="14.25" hidden="false" customHeight="true" outlineLevel="0" collapsed="false">
      <c r="A95" s="58" t="s">
        <v>213</v>
      </c>
      <c r="B95" s="53" t="s">
        <v>57</v>
      </c>
      <c r="C95" s="54" t="n">
        <f aca="false">SUMIFS($E$7:$E$86,$B$7:$B$86,"CAA-2",$D$7:$D$86,"&lt;&gt;VAGO")</f>
        <v>10</v>
      </c>
      <c r="D95" s="54" t="n">
        <f aca="false">SUMIFS($E$7:$E$86,$B$7:$B$86,"CAA-2",$D$7:$D$86,"VAGO")</f>
        <v>0</v>
      </c>
      <c r="E95" s="54" t="n">
        <f aca="false">C95+D95</f>
        <v>10</v>
      </c>
      <c r="F95" s="59"/>
      <c r="G95" s="25" t="n">
        <f aca="false">SUMIF($B$7:$B$86,"CAA-2",$G$7:$G$86)</f>
        <v>0</v>
      </c>
      <c r="H95" s="25" t="n">
        <f aca="false">SUMIF($B$7:$B$86,"CAA-2",$H$7:$H$86)</f>
        <v>6936.75</v>
      </c>
      <c r="I95" s="25" t="n">
        <f aca="false">SUMIF($B$7:$B$86,"CAA-2",$I$7:$I$86)</f>
        <v>30830.1</v>
      </c>
      <c r="J95" s="25" t="n">
        <f aca="false">SUMIF($B$7:$B$86,"CAA-2",$J$7:$J$86)</f>
        <v>37766.85</v>
      </c>
      <c r="K95" s="56"/>
      <c r="L95" s="56"/>
      <c r="M95" s="56"/>
      <c r="N95" s="56"/>
      <c r="O95" s="56"/>
      <c r="P95" s="56"/>
      <c r="Q95" s="56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</row>
    <row r="96" customFormat="false" ht="14.25" hidden="false" customHeight="true" outlineLevel="0" collapsed="false">
      <c r="A96" s="58" t="s">
        <v>214</v>
      </c>
      <c r="B96" s="53" t="s">
        <v>61</v>
      </c>
      <c r="C96" s="54" t="n">
        <f aca="false">SUMIFS($E$7:$E$86,$B$7:$B$86,"CAA-3",$D$7:$D$86,"&lt;&gt;VAGO")</f>
        <v>10</v>
      </c>
      <c r="D96" s="54" t="n">
        <f aca="false">SUMIFS($E$7:$E$86,$B$7:$B$86,"CAA-3",$D$7:$D$86,"VAGO")</f>
        <v>1</v>
      </c>
      <c r="E96" s="54" t="n">
        <f aca="false">C96+D96</f>
        <v>11</v>
      </c>
      <c r="F96" s="57"/>
      <c r="G96" s="25" t="n">
        <f aca="false">SUMIF($B$7:$B$86,"CAA-3",$G$7:$G$86)</f>
        <v>0</v>
      </c>
      <c r="H96" s="25" t="n">
        <f aca="false">SUMIF($B$7:$B$86,"CAA-3",$H$7:$H$86)</f>
        <v>5009.9</v>
      </c>
      <c r="I96" s="25" t="n">
        <f aca="false">SUMIF($B$7:$B$86,"CAA-3",$I$7:$I$86)</f>
        <v>20039.6</v>
      </c>
      <c r="J96" s="25" t="n">
        <f aca="false">SUMIF($B$7:$B$86,"CAA-3",$J$7:$J$86)</f>
        <v>25049.5</v>
      </c>
      <c r="K96" s="56"/>
      <c r="L96" s="56"/>
      <c r="M96" s="56"/>
      <c r="N96" s="56"/>
      <c r="O96" s="56"/>
      <c r="P96" s="56"/>
      <c r="Q96" s="56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</row>
    <row r="97" customFormat="false" ht="14.25" hidden="false" customHeight="true" outlineLevel="0" collapsed="false">
      <c r="A97" s="58" t="s">
        <v>215</v>
      </c>
      <c r="B97" s="53" t="s">
        <v>216</v>
      </c>
      <c r="C97" s="54" t="n">
        <f aca="false">SUMIFS($E$7:$E$86,$B$7:$B$86,"CAA-4",$D$7:$D$86,"&lt;&gt;VAGO")</f>
        <v>0</v>
      </c>
      <c r="D97" s="54" t="n">
        <f aca="false">SUMIFS($E$7:$E$86,$B$7:$B$86,"CAA-4",$D$7:$D$86,"VAGO")</f>
        <v>0</v>
      </c>
      <c r="E97" s="54" t="n">
        <f aca="false">C97+D97</f>
        <v>0</v>
      </c>
      <c r="F97" s="57"/>
      <c r="G97" s="25" t="n">
        <f aca="false">SUMIF($B$7:$B$86,"CAA-4",$G$7:$G$86)</f>
        <v>0</v>
      </c>
      <c r="H97" s="25" t="n">
        <f aca="false">SUMIF($B$7:$B$86,"CAA-4",$H$7:$H$86)</f>
        <v>0</v>
      </c>
      <c r="I97" s="25" t="n">
        <f aca="false">SUMIF($B$7:$B$86,"CAA-4",$I$7:$I$86)</f>
        <v>0</v>
      </c>
      <c r="J97" s="25" t="n">
        <f aca="false">SUMIF($B$7:$B$86,"CAA-4",$J$7:$J$86)</f>
        <v>0</v>
      </c>
      <c r="K97" s="56"/>
      <c r="L97" s="56"/>
      <c r="M97" s="56"/>
      <c r="N97" s="56"/>
      <c r="O97" s="56"/>
      <c r="P97" s="56"/>
      <c r="Q97" s="56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</row>
    <row r="98" customFormat="false" ht="14.25" hidden="false" customHeight="true" outlineLevel="0" collapsed="false">
      <c r="A98" s="58" t="s">
        <v>217</v>
      </c>
      <c r="B98" s="53" t="s">
        <v>65</v>
      </c>
      <c r="C98" s="54" t="n">
        <f aca="false">SUMIFS($E$7:$E$86,$B$7:$B$86,"CAA-5",$D$7:$D$86,"&lt;&gt;VAGO")</f>
        <v>4</v>
      </c>
      <c r="D98" s="54" t="n">
        <f aca="false">SUMIFS($E$7:$E$86,$B$7:$B$86,"CAA-5",$D$7:$D$86,"VAGO")</f>
        <v>7</v>
      </c>
      <c r="E98" s="54" t="n">
        <f aca="false">C98+D98</f>
        <v>11</v>
      </c>
      <c r="F98" s="57"/>
      <c r="G98" s="25" t="n">
        <f aca="false">SUMIF($B$7:$B$86,"CAA-5",$G$7:$G$86)</f>
        <v>0</v>
      </c>
      <c r="H98" s="25" t="n">
        <f aca="false">SUMIF($B$7:$B$86,"CAA-5",$H$7:$H$86)</f>
        <v>1079.04</v>
      </c>
      <c r="I98" s="25" t="n">
        <f aca="false">SUMIF($B$7:$B$86,"CAA-5",$I$7:$I$86)</f>
        <v>4316.24</v>
      </c>
      <c r="J98" s="25" t="n">
        <f aca="false">SUMIF($B$7:$B$86,"CAA-5",$J$7:$J$86)</f>
        <v>5395.28</v>
      </c>
      <c r="K98" s="56"/>
      <c r="L98" s="56"/>
      <c r="M98" s="56"/>
      <c r="N98" s="56"/>
      <c r="O98" s="56"/>
      <c r="P98" s="56"/>
      <c r="Q98" s="56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</row>
    <row r="99" customFormat="false" ht="14.25" hidden="false" customHeight="true" outlineLevel="0" collapsed="false">
      <c r="A99" s="60" t="s">
        <v>218</v>
      </c>
      <c r="B99" s="61"/>
      <c r="C99" s="50" t="n">
        <f aca="false">SUM(C88:C98)</f>
        <v>68</v>
      </c>
      <c r="D99" s="50" t="n">
        <f aca="false">SUM(D88:D98)</f>
        <v>12</v>
      </c>
      <c r="E99" s="50" t="n">
        <f aca="false">SUM(E88:E98)</f>
        <v>80</v>
      </c>
      <c r="F99" s="61"/>
      <c r="G99" s="62" t="n">
        <f aca="false">SUM(G88:G98)</f>
        <v>0</v>
      </c>
      <c r="H99" s="62" t="n">
        <f aca="false">SUM(H88:H98)</f>
        <v>62136.62</v>
      </c>
      <c r="I99" s="62" t="n">
        <f aca="false">SUM(I88:I98)</f>
        <v>280958.79</v>
      </c>
      <c r="J99" s="62" t="n">
        <f aca="false">SUM(J88:J98)</f>
        <v>343095.41</v>
      </c>
      <c r="K99" s="56"/>
      <c r="L99" s="56"/>
      <c r="M99" s="56"/>
      <c r="N99" s="56"/>
      <c r="O99" s="56"/>
      <c r="P99" s="56"/>
      <c r="Q99" s="56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</row>
    <row r="100" customFormat="false" ht="45.75" hidden="false" customHeight="true" outlineLevel="0" collapsed="false">
      <c r="A100" s="56"/>
      <c r="B100" s="56"/>
      <c r="C100" s="56"/>
      <c r="D100" s="56"/>
      <c r="E100" s="56"/>
      <c r="F100" s="56"/>
      <c r="G100" s="56"/>
      <c r="H100" s="26"/>
      <c r="I100" s="26"/>
      <c r="J100" s="63"/>
      <c r="K100" s="56"/>
      <c r="L100" s="56"/>
      <c r="M100" s="56"/>
      <c r="N100" s="56"/>
      <c r="O100" s="56"/>
      <c r="P100" s="56"/>
      <c r="Q100" s="56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</row>
    <row r="101" customFormat="false" ht="15" hidden="false" customHeight="true" outlineLevel="0" collapsed="false">
      <c r="A101" s="11" t="s">
        <v>219</v>
      </c>
      <c r="B101" s="11"/>
      <c r="C101" s="11"/>
      <c r="D101" s="11"/>
      <c r="E101" s="11"/>
      <c r="F101" s="11"/>
      <c r="G101" s="11"/>
      <c r="H101" s="11"/>
      <c r="I101" s="11"/>
      <c r="J101" s="56"/>
      <c r="K101" s="12"/>
      <c r="L101" s="56"/>
      <c r="M101" s="56"/>
      <c r="N101" s="56"/>
      <c r="O101" s="56"/>
      <c r="P101" s="56"/>
      <c r="Q101" s="56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</row>
    <row r="102" customFormat="false" ht="14.25" hidden="false" customHeight="true" outlineLevel="0" collapsed="false">
      <c r="A102" s="11" t="s">
        <v>220</v>
      </c>
      <c r="B102" s="11" t="s">
        <v>221</v>
      </c>
      <c r="C102" s="11" t="s">
        <v>222</v>
      </c>
      <c r="D102" s="11" t="s">
        <v>223</v>
      </c>
      <c r="E102" s="11" t="s">
        <v>224</v>
      </c>
      <c r="F102" s="11" t="s">
        <v>225</v>
      </c>
      <c r="G102" s="11" t="s">
        <v>226</v>
      </c>
      <c r="H102" s="11" t="s">
        <v>227</v>
      </c>
      <c r="I102" s="11" t="s">
        <v>228</v>
      </c>
      <c r="J102" s="64"/>
      <c r="K102" s="12"/>
      <c r="L102" s="64"/>
      <c r="M102" s="64"/>
      <c r="N102" s="64"/>
      <c r="O102" s="64"/>
      <c r="P102" s="64"/>
      <c r="Q102" s="64"/>
      <c r="R102" s="19"/>
      <c r="S102" s="19"/>
      <c r="T102" s="19"/>
      <c r="U102" s="19"/>
      <c r="V102" s="19"/>
      <c r="W102" s="19"/>
      <c r="X102" s="19"/>
      <c r="Y102" s="19"/>
      <c r="Z102" s="19"/>
      <c r="AA102" s="19"/>
      <c r="AB102" s="19"/>
      <c r="AC102" s="19"/>
      <c r="AD102" s="19"/>
    </row>
    <row r="103" customFormat="false" ht="14.25" hidden="false" customHeight="true" outlineLevel="0" collapsed="false">
      <c r="A103" s="65"/>
      <c r="B103" s="37"/>
      <c r="C103" s="21"/>
      <c r="D103" s="21"/>
      <c r="E103" s="53" t="n">
        <v>0</v>
      </c>
      <c r="F103" s="66"/>
      <c r="G103" s="24" t="n">
        <v>0</v>
      </c>
      <c r="H103" s="24" t="n">
        <v>0</v>
      </c>
      <c r="I103" s="25" t="n">
        <f aca="false">SUM(G103:H103)</f>
        <v>0</v>
      </c>
      <c r="J103" s="56"/>
      <c r="K103" s="26"/>
      <c r="L103" s="26"/>
      <c r="M103" s="26"/>
      <c r="N103" s="26"/>
      <c r="O103" s="26"/>
      <c r="P103" s="26"/>
      <c r="Q103" s="26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</row>
    <row r="104" customFormat="false" ht="14.25" hidden="false" customHeight="true" outlineLevel="0" collapsed="false">
      <c r="A104" s="65"/>
      <c r="B104" s="37"/>
      <c r="C104" s="21"/>
      <c r="D104" s="21"/>
      <c r="E104" s="53" t="n">
        <v>0</v>
      </c>
      <c r="F104" s="66"/>
      <c r="G104" s="24" t="n">
        <v>0</v>
      </c>
      <c r="H104" s="24" t="n">
        <v>0</v>
      </c>
      <c r="I104" s="25" t="n">
        <f aca="false">SUM(G104:H104)</f>
        <v>0</v>
      </c>
      <c r="J104" s="56"/>
      <c r="K104" s="26"/>
      <c r="L104" s="26"/>
      <c r="M104" s="26"/>
      <c r="N104" s="26"/>
      <c r="O104" s="26"/>
      <c r="P104" s="26"/>
      <c r="Q104" s="26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</row>
    <row r="105" customFormat="false" ht="14.25" hidden="false" customHeight="true" outlineLevel="0" collapsed="false">
      <c r="A105" s="65"/>
      <c r="B105" s="37"/>
      <c r="C105" s="21"/>
      <c r="D105" s="21"/>
      <c r="E105" s="53" t="n">
        <v>0</v>
      </c>
      <c r="F105" s="65"/>
      <c r="G105" s="24" t="n">
        <v>0</v>
      </c>
      <c r="H105" s="24" t="n">
        <v>0</v>
      </c>
      <c r="I105" s="25" t="n">
        <f aca="false">SUM(G105:H105)</f>
        <v>0</v>
      </c>
      <c r="J105" s="56"/>
      <c r="K105" s="26"/>
      <c r="L105" s="26"/>
      <c r="M105" s="26"/>
      <c r="N105" s="26"/>
      <c r="O105" s="26"/>
      <c r="P105" s="26"/>
      <c r="Q105" s="26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</row>
    <row r="106" customFormat="false" ht="14.25" hidden="false" customHeight="true" outlineLevel="0" collapsed="false">
      <c r="A106" s="65"/>
      <c r="B106" s="37"/>
      <c r="C106" s="21"/>
      <c r="D106" s="21"/>
      <c r="E106" s="53" t="n">
        <v>0</v>
      </c>
      <c r="F106" s="65"/>
      <c r="G106" s="24" t="n">
        <v>0</v>
      </c>
      <c r="H106" s="24" t="n">
        <v>0</v>
      </c>
      <c r="I106" s="25" t="n">
        <f aca="false">SUM(G106:H106)</f>
        <v>0</v>
      </c>
      <c r="J106" s="56"/>
      <c r="K106" s="26"/>
      <c r="L106" s="26"/>
      <c r="M106" s="26"/>
      <c r="N106" s="26"/>
      <c r="O106" s="26"/>
      <c r="P106" s="26"/>
      <c r="Q106" s="26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</row>
    <row r="107" customFormat="false" ht="14.25" hidden="false" customHeight="true" outlineLevel="0" collapsed="false">
      <c r="A107" s="65"/>
      <c r="B107" s="37"/>
      <c r="C107" s="21"/>
      <c r="D107" s="21"/>
      <c r="E107" s="53" t="n">
        <v>0</v>
      </c>
      <c r="F107" s="65"/>
      <c r="G107" s="24" t="n">
        <v>0</v>
      </c>
      <c r="H107" s="24" t="n">
        <v>0</v>
      </c>
      <c r="I107" s="25" t="n">
        <f aca="false">SUM(G107:H107)</f>
        <v>0</v>
      </c>
      <c r="J107" s="56"/>
      <c r="K107" s="26"/>
      <c r="L107" s="26"/>
      <c r="M107" s="26"/>
      <c r="N107" s="26"/>
      <c r="O107" s="26"/>
      <c r="P107" s="26"/>
      <c r="Q107" s="26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</row>
    <row r="108" customFormat="false" ht="14.25" hidden="false" customHeight="true" outlineLevel="0" collapsed="false">
      <c r="A108" s="65"/>
      <c r="B108" s="37"/>
      <c r="C108" s="21"/>
      <c r="D108" s="21"/>
      <c r="E108" s="53" t="n">
        <v>0</v>
      </c>
      <c r="F108" s="65"/>
      <c r="G108" s="24" t="n">
        <v>0</v>
      </c>
      <c r="H108" s="24" t="n">
        <v>0</v>
      </c>
      <c r="I108" s="25" t="n">
        <f aca="false">SUM(G108:H108)</f>
        <v>0</v>
      </c>
      <c r="J108" s="56"/>
      <c r="K108" s="26"/>
      <c r="L108" s="26"/>
      <c r="M108" s="26"/>
      <c r="N108" s="26"/>
      <c r="O108" s="26"/>
      <c r="P108" s="26"/>
      <c r="Q108" s="26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</row>
    <row r="109" customFormat="false" ht="14.25" hidden="false" customHeight="true" outlineLevel="0" collapsed="false">
      <c r="A109" s="65"/>
      <c r="B109" s="37"/>
      <c r="C109" s="21"/>
      <c r="D109" s="21"/>
      <c r="E109" s="53" t="n">
        <v>0</v>
      </c>
      <c r="F109" s="65"/>
      <c r="G109" s="24" t="n">
        <v>0</v>
      </c>
      <c r="H109" s="24" t="n">
        <v>0</v>
      </c>
      <c r="I109" s="25" t="n">
        <f aca="false">SUM(G109:H109)</f>
        <v>0</v>
      </c>
      <c r="J109" s="56"/>
      <c r="K109" s="26"/>
      <c r="L109" s="26"/>
      <c r="M109" s="26"/>
      <c r="N109" s="26"/>
      <c r="O109" s="26"/>
      <c r="P109" s="26"/>
      <c r="Q109" s="26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</row>
    <row r="110" customFormat="false" ht="14.25" hidden="false" customHeight="true" outlineLevel="0" collapsed="false">
      <c r="A110" s="65"/>
      <c r="B110" s="37"/>
      <c r="C110" s="21"/>
      <c r="D110" s="21"/>
      <c r="E110" s="53" t="n">
        <v>0</v>
      </c>
      <c r="F110" s="65"/>
      <c r="G110" s="24" t="n">
        <v>0</v>
      </c>
      <c r="H110" s="24" t="n">
        <v>0</v>
      </c>
      <c r="I110" s="25" t="n">
        <f aca="false">SUM(G110:H110)</f>
        <v>0</v>
      </c>
      <c r="J110" s="56"/>
      <c r="K110" s="26"/>
      <c r="L110" s="26"/>
      <c r="M110" s="26"/>
      <c r="N110" s="26"/>
      <c r="O110" s="26"/>
      <c r="P110" s="26"/>
      <c r="Q110" s="26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</row>
    <row r="111" customFormat="false" ht="14.25" hidden="false" customHeight="true" outlineLevel="0" collapsed="false">
      <c r="A111" s="65"/>
      <c r="B111" s="37"/>
      <c r="C111" s="21"/>
      <c r="D111" s="21"/>
      <c r="E111" s="53" t="n">
        <v>0</v>
      </c>
      <c r="F111" s="65"/>
      <c r="G111" s="24" t="n">
        <v>0</v>
      </c>
      <c r="H111" s="24" t="n">
        <v>0</v>
      </c>
      <c r="I111" s="25" t="n">
        <f aca="false">SUM(G111:H111)</f>
        <v>0</v>
      </c>
      <c r="J111" s="56"/>
      <c r="K111" s="26"/>
      <c r="L111" s="26"/>
      <c r="M111" s="26"/>
      <c r="N111" s="26"/>
      <c r="O111" s="26"/>
      <c r="P111" s="26"/>
      <c r="Q111" s="26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</row>
    <row r="112" customFormat="false" ht="14.25" hidden="false" customHeight="true" outlineLevel="0" collapsed="false">
      <c r="A112" s="65"/>
      <c r="B112" s="37"/>
      <c r="C112" s="21"/>
      <c r="D112" s="21"/>
      <c r="E112" s="53" t="n">
        <v>0</v>
      </c>
      <c r="F112" s="65"/>
      <c r="G112" s="24" t="n">
        <v>0</v>
      </c>
      <c r="H112" s="24" t="n">
        <v>0</v>
      </c>
      <c r="I112" s="25" t="n">
        <f aca="false">SUM(G112:H112)</f>
        <v>0</v>
      </c>
      <c r="J112" s="56"/>
      <c r="K112" s="26"/>
      <c r="L112" s="26"/>
      <c r="M112" s="26"/>
      <c r="N112" s="26"/>
      <c r="O112" s="26"/>
      <c r="P112" s="26"/>
      <c r="Q112" s="26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</row>
    <row r="113" customFormat="false" ht="14.25" hidden="false" customHeight="true" outlineLevel="0" collapsed="false">
      <c r="A113" s="60" t="s">
        <v>229</v>
      </c>
      <c r="B113" s="60" t="s">
        <v>230</v>
      </c>
      <c r="C113" s="50" t="s">
        <v>231</v>
      </c>
      <c r="D113" s="50" t="s">
        <v>232</v>
      </c>
      <c r="E113" s="50" t="s">
        <v>233</v>
      </c>
      <c r="F113" s="67"/>
      <c r="G113" s="50" t="s">
        <v>234</v>
      </c>
      <c r="H113" s="50" t="s">
        <v>235</v>
      </c>
      <c r="I113" s="50" t="s">
        <v>236</v>
      </c>
      <c r="J113" s="56"/>
      <c r="K113" s="12"/>
      <c r="L113" s="12"/>
      <c r="M113" s="12"/>
      <c r="N113" s="12"/>
      <c r="O113" s="12"/>
      <c r="P113" s="12"/>
      <c r="Q113" s="12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</row>
    <row r="114" customFormat="false" ht="14.25" hidden="false" customHeight="true" outlineLevel="0" collapsed="false">
      <c r="A114" s="52" t="s">
        <v>237</v>
      </c>
      <c r="B114" s="68" t="s">
        <v>238</v>
      </c>
      <c r="C114" s="54" t="n">
        <f aca="false">SUMIFS($E$103:$E$112,$B$103:$B$112,"FDA",$D$103:$D$112,"&lt;&gt;VAGO")</f>
        <v>0</v>
      </c>
      <c r="D114" s="54" t="n">
        <f aca="false">SUMIFS($E$103:$E$112,$B$103:$B$112,"FDA",$D$103:$D$112,"VAGO")</f>
        <v>0</v>
      </c>
      <c r="E114" s="54" t="n">
        <f aca="false">C114+D114</f>
        <v>0</v>
      </c>
      <c r="F114" s="55"/>
      <c r="G114" s="25" t="n">
        <f aca="false">SUMIF($B$103:$B$112,"FDA",$G$103:$G$112)</f>
        <v>0</v>
      </c>
      <c r="H114" s="25" t="n">
        <f aca="false">SUMIF($B$103:$B$112,"FDA",$H$103:$H$112)</f>
        <v>0</v>
      </c>
      <c r="I114" s="25" t="n">
        <f aca="false">SUMIF($B$103:$B$112,"FDA",$I$103:$I$112)</f>
        <v>0</v>
      </c>
      <c r="J114" s="26"/>
      <c r="K114" s="12"/>
      <c r="L114" s="26"/>
      <c r="M114" s="26"/>
      <c r="N114" s="26"/>
      <c r="O114" s="26"/>
      <c r="P114" s="26"/>
      <c r="Q114" s="26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</row>
    <row r="115" customFormat="false" ht="14.25" hidden="false" customHeight="true" outlineLevel="0" collapsed="false">
      <c r="A115" s="52" t="s">
        <v>239</v>
      </c>
      <c r="B115" s="68" t="s">
        <v>240</v>
      </c>
      <c r="C115" s="54" t="n">
        <f aca="false">SUMIFS($E$103:$E$112,$B$103:$B$112,"FDA-1",$D$103:$D$112,"&lt;&gt;VAGO")</f>
        <v>0</v>
      </c>
      <c r="D115" s="54" t="n">
        <f aca="false">SUMIFS($E$103:$E$112,$B$103:$B$112,"FDA-1",$D$103:$D$112,"VAGO")</f>
        <v>0</v>
      </c>
      <c r="E115" s="54" t="n">
        <f aca="false">C115+D115</f>
        <v>0</v>
      </c>
      <c r="F115" s="55"/>
      <c r="G115" s="25" t="n">
        <f aca="false">SUMIF($B$103:$B$112,"FDA-1",$G$103:$G$112)</f>
        <v>0</v>
      </c>
      <c r="H115" s="25" t="n">
        <f aca="false">SUMIF($B$103:$B$112,"FDA-1",$H$103:$H$112)</f>
        <v>0</v>
      </c>
      <c r="I115" s="25" t="n">
        <f aca="false">SUMIF($B$103:$B$112,"FDA-1",$I$103:$I$112)</f>
        <v>0</v>
      </c>
      <c r="J115" s="26"/>
      <c r="K115" s="12"/>
      <c r="L115" s="26"/>
      <c r="M115" s="26"/>
      <c r="N115" s="26"/>
      <c r="O115" s="26"/>
      <c r="P115" s="26"/>
      <c r="Q115" s="26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</row>
    <row r="116" customFormat="false" ht="14.25" hidden="false" customHeight="true" outlineLevel="0" collapsed="false">
      <c r="A116" s="52" t="s">
        <v>241</v>
      </c>
      <c r="B116" s="68" t="s">
        <v>242</v>
      </c>
      <c r="C116" s="54" t="n">
        <f aca="false">SUMIFS($E$103:$E$112,$B$103:$B$112,"FDA-2",$D$103:$D$112,"&lt;&gt;VAGO")</f>
        <v>0</v>
      </c>
      <c r="D116" s="54" t="n">
        <f aca="false">SUMIFS($E$103:$E$112,$B$103:$B$112,"FDA-2",$D$103:$D$112,"VAGO")</f>
        <v>0</v>
      </c>
      <c r="E116" s="54" t="n">
        <f aca="false">C116+D116</f>
        <v>0</v>
      </c>
      <c r="F116" s="57"/>
      <c r="G116" s="25" t="n">
        <f aca="false">SUMIF($B$103:$B$112,"FDA-2",$G$103:$G$112)</f>
        <v>0</v>
      </c>
      <c r="H116" s="25" t="n">
        <f aca="false">SUMIF($B$103:$B$112,"FDA-2",$H$103:$H$112)</f>
        <v>0</v>
      </c>
      <c r="I116" s="25" t="n">
        <f aca="false">SUMIF($B$103:$B$112,"FDA-2",$I$103:$I$112)</f>
        <v>0</v>
      </c>
      <c r="J116" s="26"/>
      <c r="K116" s="12"/>
      <c r="L116" s="26"/>
      <c r="M116" s="26"/>
      <c r="N116" s="26"/>
      <c r="O116" s="26"/>
      <c r="P116" s="26"/>
      <c r="Q116" s="26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</row>
    <row r="117" customFormat="false" ht="14.25" hidden="false" customHeight="true" outlineLevel="0" collapsed="false">
      <c r="A117" s="52" t="s">
        <v>243</v>
      </c>
      <c r="B117" s="68" t="s">
        <v>244</v>
      </c>
      <c r="C117" s="54" t="n">
        <f aca="false">SUMIFS($E$103:$E$112,$B$103:$B$112,"FDA-3",$D$103:$D$112,"&lt;&gt;VAGO")</f>
        <v>0</v>
      </c>
      <c r="D117" s="54" t="n">
        <f aca="false">SUMIFS($E$103:$E$112,$B$103:$B$112,"FDA-3",$D$103:$D$112,"VAGO")</f>
        <v>0</v>
      </c>
      <c r="E117" s="54" t="n">
        <f aca="false">C117+D117</f>
        <v>0</v>
      </c>
      <c r="F117" s="59"/>
      <c r="G117" s="25" t="n">
        <f aca="false">SUMIF($B$103:$B$112,"FDA-3",$G$103:$G$112)</f>
        <v>0</v>
      </c>
      <c r="H117" s="25" t="n">
        <f aca="false">SUMIF($B$103:$B$112,"FDA-3",$H$103:$H$112)</f>
        <v>0</v>
      </c>
      <c r="I117" s="25" t="n">
        <f aca="false">SUMIF($B$103:$B$112,"FDA-3",$I$103:$I$112)</f>
        <v>0</v>
      </c>
      <c r="J117" s="26"/>
      <c r="K117" s="12"/>
      <c r="L117" s="26"/>
      <c r="M117" s="26"/>
      <c r="N117" s="26"/>
      <c r="O117" s="26"/>
      <c r="P117" s="26"/>
      <c r="Q117" s="26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</row>
    <row r="118" customFormat="false" ht="14.25" hidden="false" customHeight="true" outlineLevel="0" collapsed="false">
      <c r="A118" s="52" t="s">
        <v>245</v>
      </c>
      <c r="B118" s="68" t="s">
        <v>246</v>
      </c>
      <c r="C118" s="54" t="n">
        <f aca="false">SUMIFS($E$103:$E$112,$B$103:$B$112,"FDA-4",$D$103:$D$112,"&lt;&gt;VAGO")</f>
        <v>0</v>
      </c>
      <c r="D118" s="54" t="n">
        <f aca="false">SUMIFS($E$103:$E$112,$B$103:$B$112,"FDA-4",$D$103:$D$112,"VAGO")</f>
        <v>0</v>
      </c>
      <c r="E118" s="54" t="n">
        <f aca="false">C118+D118</f>
        <v>0</v>
      </c>
      <c r="F118" s="57"/>
      <c r="G118" s="25" t="n">
        <f aca="false">SUMIF($B$103:$B$112,"FDA-4",$G$103:$G$112)</f>
        <v>0</v>
      </c>
      <c r="H118" s="25" t="n">
        <f aca="false">SUMIF($B$103:$B$112,"FDA-4",$H$103:$H$112)</f>
        <v>0</v>
      </c>
      <c r="I118" s="25" t="n">
        <f aca="false">SUMIF($B$103:$B$112,"FDA-4",$I$103:$I$112)</f>
        <v>0</v>
      </c>
      <c r="J118" s="26"/>
      <c r="K118" s="12"/>
      <c r="L118" s="26"/>
      <c r="M118" s="26"/>
      <c r="N118" s="26"/>
      <c r="O118" s="26"/>
      <c r="P118" s="26"/>
      <c r="Q118" s="26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</row>
    <row r="119" customFormat="false" ht="14.25" hidden="false" customHeight="true" outlineLevel="0" collapsed="false">
      <c r="A119" s="60" t="s">
        <v>247</v>
      </c>
      <c r="B119" s="67"/>
      <c r="C119" s="50" t="n">
        <f aca="false">SUM(C115:C118)</f>
        <v>0</v>
      </c>
      <c r="D119" s="50" t="n">
        <f aca="false">SUM(D115:D118)</f>
        <v>0</v>
      </c>
      <c r="E119" s="50" t="n">
        <f aca="false">SUM(E115:E118)</f>
        <v>0</v>
      </c>
      <c r="F119" s="67"/>
      <c r="G119" s="69" t="n">
        <f aca="false">SUM(G114:G118)</f>
        <v>0</v>
      </c>
      <c r="H119" s="69" t="n">
        <f aca="false">SUM(H114:H118)</f>
        <v>0</v>
      </c>
      <c r="I119" s="69" t="n">
        <f aca="false">SUM(I114:I118)</f>
        <v>0</v>
      </c>
      <c r="J119" s="26"/>
      <c r="K119" s="12"/>
      <c r="L119" s="26"/>
      <c r="M119" s="26"/>
      <c r="N119" s="26"/>
      <c r="O119" s="26"/>
      <c r="P119" s="26"/>
      <c r="Q119" s="26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</row>
    <row r="120" customFormat="false" ht="45" hidden="false" customHeight="true" outlineLevel="0" collapsed="false">
      <c r="A120" s="63"/>
      <c r="B120" s="63"/>
      <c r="C120" s="63"/>
      <c r="D120" s="63"/>
      <c r="E120" s="63"/>
      <c r="F120" s="63"/>
      <c r="G120" s="63"/>
      <c r="H120" s="63"/>
      <c r="I120" s="12"/>
      <c r="J120" s="26"/>
      <c r="K120" s="12"/>
      <c r="L120" s="26"/>
      <c r="M120" s="26"/>
      <c r="N120" s="26"/>
      <c r="O120" s="26"/>
      <c r="P120" s="26"/>
      <c r="Q120" s="26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</row>
    <row r="121" customFormat="false" ht="15" hidden="false" customHeight="true" outlineLevel="0" collapsed="false">
      <c r="A121" s="11" t="s">
        <v>248</v>
      </c>
      <c r="B121" s="11"/>
      <c r="C121" s="11"/>
      <c r="D121" s="11"/>
      <c r="E121" s="11"/>
      <c r="F121" s="11"/>
      <c r="G121" s="11"/>
      <c r="H121" s="11"/>
      <c r="I121" s="11"/>
      <c r="J121" s="26"/>
      <c r="K121" s="12"/>
      <c r="L121" s="26"/>
      <c r="M121" s="26"/>
      <c r="N121" s="26"/>
      <c r="O121" s="26"/>
      <c r="P121" s="26"/>
      <c r="Q121" s="26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</row>
    <row r="122" customFormat="false" ht="14.25" hidden="false" customHeight="true" outlineLevel="0" collapsed="false">
      <c r="A122" s="70" t="s">
        <v>249</v>
      </c>
      <c r="B122" s="11" t="s">
        <v>250</v>
      </c>
      <c r="C122" s="11" t="s">
        <v>251</v>
      </c>
      <c r="D122" s="11" t="s">
        <v>252</v>
      </c>
      <c r="E122" s="11" t="s">
        <v>253</v>
      </c>
      <c r="F122" s="11" t="s">
        <v>254</v>
      </c>
      <c r="G122" s="11" t="s">
        <v>255</v>
      </c>
      <c r="H122" s="11" t="s">
        <v>256</v>
      </c>
      <c r="I122" s="11" t="s">
        <v>257</v>
      </c>
      <c r="J122" s="12"/>
      <c r="K122" s="12"/>
      <c r="L122" s="12"/>
      <c r="M122" s="12"/>
      <c r="N122" s="12"/>
      <c r="O122" s="12"/>
      <c r="P122" s="12"/>
      <c r="Q122" s="12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D122" s="19"/>
    </row>
    <row r="123" customFormat="false" ht="14.25" hidden="false" customHeight="true" outlineLevel="0" collapsed="false">
      <c r="A123" s="71"/>
      <c r="B123" s="72"/>
      <c r="C123" s="72"/>
      <c r="D123" s="21"/>
      <c r="E123" s="53" t="n">
        <v>0</v>
      </c>
      <c r="F123" s="71"/>
      <c r="G123" s="24" t="n">
        <v>0</v>
      </c>
      <c r="H123" s="24" t="n">
        <v>0</v>
      </c>
      <c r="I123" s="25" t="n">
        <f aca="false">SUM(G123:H123)</f>
        <v>0</v>
      </c>
      <c r="J123" s="26"/>
      <c r="K123" s="26"/>
      <c r="L123" s="26"/>
      <c r="M123" s="26"/>
      <c r="N123" s="26"/>
      <c r="O123" s="26"/>
      <c r="P123" s="26"/>
      <c r="Q123" s="26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</row>
    <row r="124" customFormat="false" ht="14.25" hidden="false" customHeight="true" outlineLevel="0" collapsed="false">
      <c r="A124" s="65"/>
      <c r="B124" s="72"/>
      <c r="C124" s="21"/>
      <c r="D124" s="21"/>
      <c r="E124" s="53" t="n">
        <v>0</v>
      </c>
      <c r="F124" s="65"/>
      <c r="G124" s="24" t="n">
        <v>0</v>
      </c>
      <c r="H124" s="24" t="n">
        <v>0</v>
      </c>
      <c r="I124" s="25" t="n">
        <f aca="false">SUM(G124:H124)</f>
        <v>0</v>
      </c>
      <c r="J124" s="26"/>
      <c r="K124" s="26"/>
      <c r="L124" s="26"/>
      <c r="M124" s="26"/>
      <c r="N124" s="26"/>
      <c r="O124" s="26"/>
      <c r="P124" s="26"/>
      <c r="Q124" s="26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</row>
    <row r="125" customFormat="false" ht="14.25" hidden="false" customHeight="true" outlineLevel="0" collapsed="false">
      <c r="A125" s="65"/>
      <c r="B125" s="72"/>
      <c r="C125" s="21"/>
      <c r="D125" s="21"/>
      <c r="E125" s="53" t="n">
        <v>0</v>
      </c>
      <c r="F125" s="66"/>
      <c r="G125" s="24" t="n">
        <v>0</v>
      </c>
      <c r="H125" s="24" t="n">
        <v>0</v>
      </c>
      <c r="I125" s="25" t="n">
        <f aca="false">SUM(G125:H125)</f>
        <v>0</v>
      </c>
      <c r="J125" s="26"/>
      <c r="K125" s="26"/>
      <c r="L125" s="26"/>
      <c r="M125" s="26"/>
      <c r="N125" s="26"/>
      <c r="O125" s="26"/>
      <c r="P125" s="26"/>
      <c r="Q125" s="26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</row>
    <row r="126" customFormat="false" ht="14.25" hidden="false" customHeight="true" outlineLevel="0" collapsed="false">
      <c r="A126" s="71"/>
      <c r="B126" s="72"/>
      <c r="C126" s="21"/>
      <c r="D126" s="21"/>
      <c r="E126" s="53" t="n">
        <v>0</v>
      </c>
      <c r="F126" s="65"/>
      <c r="G126" s="24" t="n">
        <v>0</v>
      </c>
      <c r="H126" s="24" t="n">
        <v>0</v>
      </c>
      <c r="I126" s="25" t="n">
        <f aca="false">SUM(G126:H126)</f>
        <v>0</v>
      </c>
      <c r="J126" s="26"/>
      <c r="K126" s="26"/>
      <c r="L126" s="26"/>
      <c r="M126" s="26"/>
      <c r="N126" s="26"/>
      <c r="O126" s="26"/>
      <c r="P126" s="26"/>
      <c r="Q126" s="26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</row>
    <row r="127" customFormat="false" ht="14.25" hidden="false" customHeight="true" outlineLevel="0" collapsed="false">
      <c r="A127" s="71"/>
      <c r="B127" s="72"/>
      <c r="C127" s="72"/>
      <c r="D127" s="21"/>
      <c r="E127" s="53" t="n">
        <v>0</v>
      </c>
      <c r="F127" s="71"/>
      <c r="G127" s="24" t="n">
        <v>0</v>
      </c>
      <c r="H127" s="24" t="n">
        <v>0</v>
      </c>
      <c r="I127" s="25" t="n">
        <f aca="false">SUM(G127:H127)</f>
        <v>0</v>
      </c>
      <c r="J127" s="26"/>
      <c r="K127" s="26"/>
      <c r="L127" s="26"/>
      <c r="M127" s="26"/>
      <c r="N127" s="26"/>
      <c r="O127" s="26"/>
      <c r="P127" s="26"/>
      <c r="Q127" s="26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</row>
    <row r="128" customFormat="false" ht="14.25" hidden="false" customHeight="true" outlineLevel="0" collapsed="false">
      <c r="A128" s="71"/>
      <c r="B128" s="72"/>
      <c r="C128" s="72"/>
      <c r="D128" s="21"/>
      <c r="E128" s="53" t="n">
        <v>0</v>
      </c>
      <c r="F128" s="71"/>
      <c r="G128" s="24" t="n">
        <v>0</v>
      </c>
      <c r="H128" s="24" t="n">
        <v>0</v>
      </c>
      <c r="I128" s="25" t="n">
        <f aca="false">SUM(G128:H128)</f>
        <v>0</v>
      </c>
      <c r="J128" s="26"/>
      <c r="K128" s="26"/>
      <c r="L128" s="26"/>
      <c r="M128" s="26"/>
      <c r="N128" s="26"/>
      <c r="O128" s="26"/>
      <c r="P128" s="26"/>
      <c r="Q128" s="26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</row>
    <row r="129" customFormat="false" ht="14.25" hidden="false" customHeight="true" outlineLevel="0" collapsed="false">
      <c r="A129" s="71"/>
      <c r="B129" s="72"/>
      <c r="C129" s="72"/>
      <c r="D129" s="21"/>
      <c r="E129" s="53" t="n">
        <v>0</v>
      </c>
      <c r="F129" s="71"/>
      <c r="G129" s="24" t="n">
        <v>0</v>
      </c>
      <c r="H129" s="24" t="n">
        <v>0</v>
      </c>
      <c r="I129" s="25" t="n">
        <f aca="false">SUM(G129:H129)</f>
        <v>0</v>
      </c>
      <c r="J129" s="26"/>
      <c r="K129" s="26"/>
      <c r="L129" s="26"/>
      <c r="M129" s="26"/>
      <c r="N129" s="26"/>
      <c r="O129" s="26"/>
      <c r="P129" s="26"/>
      <c r="Q129" s="26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</row>
    <row r="130" customFormat="false" ht="14.25" hidden="false" customHeight="true" outlineLevel="0" collapsed="false">
      <c r="A130" s="71"/>
      <c r="B130" s="72"/>
      <c r="C130" s="72"/>
      <c r="D130" s="21"/>
      <c r="E130" s="53" t="n">
        <v>0</v>
      </c>
      <c r="F130" s="71"/>
      <c r="G130" s="24" t="n">
        <v>0</v>
      </c>
      <c r="H130" s="24" t="n">
        <v>0</v>
      </c>
      <c r="I130" s="25" t="n">
        <f aca="false">SUM(G130:H130)</f>
        <v>0</v>
      </c>
      <c r="J130" s="26"/>
      <c r="K130" s="26"/>
      <c r="L130" s="26"/>
      <c r="M130" s="26"/>
      <c r="N130" s="26"/>
      <c r="O130" s="26"/>
      <c r="P130" s="26"/>
      <c r="Q130" s="26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</row>
    <row r="131" customFormat="false" ht="14.25" hidden="false" customHeight="true" outlineLevel="0" collapsed="false">
      <c r="A131" s="71"/>
      <c r="B131" s="72"/>
      <c r="C131" s="72"/>
      <c r="D131" s="21"/>
      <c r="E131" s="53" t="n">
        <v>0</v>
      </c>
      <c r="F131" s="71"/>
      <c r="G131" s="24" t="n">
        <v>0</v>
      </c>
      <c r="H131" s="24" t="n">
        <v>0</v>
      </c>
      <c r="I131" s="25" t="n">
        <f aca="false">SUM(G131:H131)</f>
        <v>0</v>
      </c>
      <c r="J131" s="26"/>
      <c r="K131" s="26"/>
      <c r="L131" s="26"/>
      <c r="M131" s="26"/>
      <c r="N131" s="26"/>
      <c r="O131" s="26"/>
      <c r="P131" s="26"/>
      <c r="Q131" s="26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</row>
    <row r="132" customFormat="false" ht="14.25" hidden="false" customHeight="true" outlineLevel="0" collapsed="false">
      <c r="A132" s="71"/>
      <c r="B132" s="72"/>
      <c r="C132" s="72"/>
      <c r="D132" s="21"/>
      <c r="E132" s="53" t="n">
        <v>0</v>
      </c>
      <c r="F132" s="71"/>
      <c r="G132" s="24" t="n">
        <v>0</v>
      </c>
      <c r="H132" s="24" t="n">
        <v>0</v>
      </c>
      <c r="I132" s="25" t="n">
        <f aca="false">SUM(G132:H132)</f>
        <v>0</v>
      </c>
      <c r="J132" s="26"/>
      <c r="K132" s="26"/>
      <c r="L132" s="26"/>
      <c r="M132" s="26"/>
      <c r="N132" s="26"/>
      <c r="O132" s="26"/>
      <c r="P132" s="26"/>
      <c r="Q132" s="26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</row>
    <row r="133" customFormat="false" ht="14.25" hidden="false" customHeight="true" outlineLevel="0" collapsed="false">
      <c r="A133" s="60" t="s">
        <v>258</v>
      </c>
      <c r="B133" s="60" t="s">
        <v>259</v>
      </c>
      <c r="C133" s="50" t="s">
        <v>260</v>
      </c>
      <c r="D133" s="50" t="s">
        <v>261</v>
      </c>
      <c r="E133" s="50" t="s">
        <v>262</v>
      </c>
      <c r="F133" s="67"/>
      <c r="G133" s="50" t="s">
        <v>263</v>
      </c>
      <c r="H133" s="50" t="s">
        <v>264</v>
      </c>
      <c r="I133" s="50" t="s">
        <v>265</v>
      </c>
      <c r="J133" s="26"/>
      <c r="K133" s="26"/>
      <c r="L133" s="26"/>
      <c r="M133" s="26"/>
      <c r="N133" s="26"/>
      <c r="O133" s="26"/>
      <c r="P133" s="26"/>
      <c r="Q133" s="26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</row>
    <row r="134" customFormat="false" ht="14.25" hidden="false" customHeight="true" outlineLevel="0" collapsed="false">
      <c r="A134" s="52" t="s">
        <v>266</v>
      </c>
      <c r="B134" s="68" t="s">
        <v>267</v>
      </c>
      <c r="C134" s="54" t="n">
        <f aca="false">SUMIFS($E$123:$E$132,$B$123:$B$132,"FGS-1",$D$123:$D$132,"&lt;&gt;VAGO")</f>
        <v>0</v>
      </c>
      <c r="D134" s="54" t="n">
        <f aca="false">SUMIFS($E$123:$E$132,$B$123:$B$132,"FGS-1",$D$123:$D$132,"VAGO")</f>
        <v>0</v>
      </c>
      <c r="E134" s="54" t="n">
        <f aca="false">C134+D134</f>
        <v>0</v>
      </c>
      <c r="F134" s="55"/>
      <c r="G134" s="25" t="n">
        <f aca="false">SUMIF($B$123:$B$132,"FGS-1",$G$123:$G$132)</f>
        <v>0</v>
      </c>
      <c r="H134" s="25" t="n">
        <f aca="false">SUMIF($B$123:$B$132,"FGS-1",$G$123:$G$132)</f>
        <v>0</v>
      </c>
      <c r="I134" s="25" t="n">
        <f aca="false">SUMIF($B$123:$B$132,"FGS-1",$G$123:$G$132)</f>
        <v>0</v>
      </c>
      <c r="J134" s="26"/>
      <c r="K134" s="26"/>
      <c r="L134" s="26"/>
      <c r="M134" s="26"/>
      <c r="N134" s="26"/>
      <c r="O134" s="26"/>
      <c r="P134" s="26"/>
      <c r="Q134" s="26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  <c r="AD134" s="19"/>
    </row>
    <row r="135" customFormat="false" ht="14.25" hidden="false" customHeight="true" outlineLevel="0" collapsed="false">
      <c r="A135" s="52" t="s">
        <v>268</v>
      </c>
      <c r="B135" s="68" t="s">
        <v>269</v>
      </c>
      <c r="C135" s="54" t="n">
        <f aca="false">SUMIFS($E$123:$E$132,$B$123:$B$132,"FGS-2",$D$123:$D$132,"&lt;&gt;VAGO")</f>
        <v>0</v>
      </c>
      <c r="D135" s="54" t="n">
        <f aca="false">SUMIFS($E$123:$E$132,$B$123:$B$132,"FGS-2",$D$123:$D$132,"VAGO")</f>
        <v>0</v>
      </c>
      <c r="E135" s="54" t="n">
        <f aca="false">C135+D135</f>
        <v>0</v>
      </c>
      <c r="F135" s="57"/>
      <c r="G135" s="25" t="n">
        <f aca="false">SUMIF($B$123:$B$132,"FGS-2",$G$123:$G$132)</f>
        <v>0</v>
      </c>
      <c r="H135" s="25" t="n">
        <f aca="false">SUMIF($B$123:$B$132,"FGS-2",$G$123:$G$132)</f>
        <v>0</v>
      </c>
      <c r="I135" s="25" t="n">
        <f aca="false">SUMIF($B$123:$B$132,"FGS-2",$G$123:$G$132)</f>
        <v>0</v>
      </c>
      <c r="J135" s="26"/>
      <c r="K135" s="26"/>
      <c r="L135" s="26"/>
      <c r="M135" s="26"/>
      <c r="N135" s="26"/>
      <c r="O135" s="26"/>
      <c r="P135" s="26"/>
      <c r="Q135" s="26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</row>
    <row r="136" customFormat="false" ht="14.25" hidden="false" customHeight="true" outlineLevel="0" collapsed="false">
      <c r="A136" s="52" t="s">
        <v>270</v>
      </c>
      <c r="B136" s="68" t="s">
        <v>271</v>
      </c>
      <c r="C136" s="54" t="n">
        <f aca="false">SUMIFS($E$123:$E$132,$B$123:$B$132,"FGS-3",$D$123:$D$132,"&lt;&gt;VAGO")</f>
        <v>0</v>
      </c>
      <c r="D136" s="54" t="n">
        <f aca="false">SUMIFS($E$123:$E$132,$B$123:$B$132,"FGS-3",$D$123:$D$132,"VAGO")</f>
        <v>0</v>
      </c>
      <c r="E136" s="54" t="n">
        <f aca="false">C136+D136</f>
        <v>0</v>
      </c>
      <c r="F136" s="57"/>
      <c r="G136" s="25" t="n">
        <f aca="false">SUMIF($B$123:$B$132,"FGS-3",$G$123:$G$132)</f>
        <v>0</v>
      </c>
      <c r="H136" s="25" t="n">
        <f aca="false">SUMIF($B$123:$B$132,"FGS-3",$G$123:$G$132)</f>
        <v>0</v>
      </c>
      <c r="I136" s="25" t="n">
        <f aca="false">SUMIF($B$123:$B$132,"FGS-3",$G$123:$G$132)</f>
        <v>0</v>
      </c>
      <c r="J136" s="26"/>
      <c r="K136" s="26"/>
      <c r="L136" s="26"/>
      <c r="M136" s="26"/>
      <c r="N136" s="26"/>
      <c r="O136" s="26"/>
      <c r="P136" s="26"/>
      <c r="Q136" s="26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</row>
    <row r="137" customFormat="false" ht="14.25" hidden="false" customHeight="true" outlineLevel="0" collapsed="false">
      <c r="A137" s="58" t="s">
        <v>272</v>
      </c>
      <c r="B137" s="73" t="s">
        <v>273</v>
      </c>
      <c r="C137" s="54" t="n">
        <f aca="false">SUMIFS($E$123:$E$132,$B$123:$B$132,"FGA-1",$D$123:$D$132,"&lt;&gt;VAGO")</f>
        <v>0</v>
      </c>
      <c r="D137" s="54" t="n">
        <f aca="false">SUMIFS($E$123:$E$132,$B$123:$B$132,"FGA-1",$D$123:$D$132,"VAGO")</f>
        <v>0</v>
      </c>
      <c r="E137" s="54" t="n">
        <f aca="false">C137+D137</f>
        <v>0</v>
      </c>
      <c r="F137" s="59"/>
      <c r="G137" s="25" t="n">
        <f aca="false">SUMIF($B$123:$B$132,"FGA-1",$G$123:$G$132)</f>
        <v>0</v>
      </c>
      <c r="H137" s="25" t="n">
        <f aca="false">SUMIF($B$123:$B$132,"FGA-1",$G$123:$G$132)</f>
        <v>0</v>
      </c>
      <c r="I137" s="25" t="n">
        <f aca="false">SUMIF($B$123:$B$132,"FGA-1",$G$123:$G$132)</f>
        <v>0</v>
      </c>
      <c r="J137" s="26"/>
      <c r="K137" s="26"/>
      <c r="L137" s="26"/>
      <c r="M137" s="26"/>
      <c r="N137" s="26"/>
      <c r="O137" s="26"/>
      <c r="P137" s="26"/>
      <c r="Q137" s="26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19"/>
    </row>
    <row r="138" customFormat="false" ht="14.25" hidden="false" customHeight="true" outlineLevel="0" collapsed="false">
      <c r="A138" s="52" t="s">
        <v>274</v>
      </c>
      <c r="B138" s="68" t="s">
        <v>275</v>
      </c>
      <c r="C138" s="54" t="n">
        <f aca="false">SUMIFS($E$123:$E$132,$B$123:$B$132,"FGA-2",$D$123:$D$132,"&lt;&gt;VAGO")</f>
        <v>0</v>
      </c>
      <c r="D138" s="54" t="n">
        <f aca="false">SUMIFS($E$123:$E$132,$B$123:$B$132,"FGA-2",$D$123:$D$132,"VAGO")</f>
        <v>0</v>
      </c>
      <c r="E138" s="54" t="n">
        <f aca="false">C138+D138</f>
        <v>0</v>
      </c>
      <c r="F138" s="59"/>
      <c r="G138" s="25" t="n">
        <f aca="false">SUMIF($B$123:$B$132,"FGA-2",$G$123:$G$132)</f>
        <v>0</v>
      </c>
      <c r="H138" s="25" t="n">
        <f aca="false">SUMIF($B$123:$B$132,"FGA-2",$G$123:$G$132)</f>
        <v>0</v>
      </c>
      <c r="I138" s="25" t="n">
        <f aca="false">SUMIF($B$123:$B$132,"FGA-2",$G$123:$G$132)</f>
        <v>0</v>
      </c>
      <c r="J138" s="26"/>
      <c r="K138" s="26"/>
      <c r="L138" s="26"/>
      <c r="M138" s="26"/>
      <c r="N138" s="26"/>
      <c r="O138" s="26"/>
      <c r="P138" s="26"/>
      <c r="Q138" s="26"/>
      <c r="R138" s="19"/>
      <c r="S138" s="19"/>
      <c r="T138" s="19"/>
      <c r="U138" s="19"/>
      <c r="V138" s="19"/>
      <c r="W138" s="19"/>
      <c r="X138" s="19"/>
      <c r="Y138" s="19"/>
      <c r="Z138" s="19"/>
      <c r="AA138" s="19"/>
      <c r="AB138" s="19"/>
      <c r="AC138" s="19"/>
      <c r="AD138" s="19"/>
    </row>
    <row r="139" customFormat="false" ht="14.25" hidden="false" customHeight="true" outlineLevel="0" collapsed="false">
      <c r="A139" s="52" t="s">
        <v>276</v>
      </c>
      <c r="B139" s="68" t="s">
        <v>277</v>
      </c>
      <c r="C139" s="54" t="n">
        <f aca="false">SUMIFS($E$123:$E$132,$B$123:$B$132,"FGA-3",$D$123:$D$132,"&lt;&gt;VAGO")</f>
        <v>0</v>
      </c>
      <c r="D139" s="54" t="n">
        <f aca="false">SUMIFS($E$123:$E$132,$B$123:$B$132,"FGA-3",$D$123:$D$132,"VAGO")</f>
        <v>0</v>
      </c>
      <c r="E139" s="54" t="n">
        <f aca="false">C139+D139</f>
        <v>0</v>
      </c>
      <c r="F139" s="57"/>
      <c r="G139" s="25" t="n">
        <f aca="false">SUMIF($B$123:$B$132,"FGA-3",$G$123:$G$132)</f>
        <v>0</v>
      </c>
      <c r="H139" s="25" t="n">
        <f aca="false">SUMIF($B$123:$B$132,"FGA-3",$G$123:$G$132)</f>
        <v>0</v>
      </c>
      <c r="I139" s="25" t="n">
        <f aca="false">SUMIF($B$123:$B$132,"FGA-3",$G$123:$G$132)</f>
        <v>0</v>
      </c>
      <c r="J139" s="26"/>
      <c r="K139" s="26"/>
      <c r="L139" s="26"/>
      <c r="M139" s="26"/>
      <c r="N139" s="26"/>
      <c r="O139" s="26"/>
      <c r="P139" s="26"/>
      <c r="Q139" s="26"/>
      <c r="R139" s="28"/>
      <c r="S139" s="28"/>
      <c r="T139" s="28"/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</row>
    <row r="140" customFormat="false" ht="14.25" hidden="false" customHeight="true" outlineLevel="0" collapsed="false">
      <c r="A140" s="60" t="s">
        <v>278</v>
      </c>
      <c r="B140" s="67"/>
      <c r="C140" s="50" t="n">
        <f aca="false">SUM(C134:C139)</f>
        <v>0</v>
      </c>
      <c r="D140" s="50" t="n">
        <f aca="false">SUM(D134:D139)</f>
        <v>0</v>
      </c>
      <c r="E140" s="50" t="n">
        <f aca="false">SUM(E134:E139)</f>
        <v>0</v>
      </c>
      <c r="F140" s="67"/>
      <c r="G140" s="69" t="n">
        <f aca="false">SUM(G134:G139)</f>
        <v>0</v>
      </c>
      <c r="H140" s="69" t="n">
        <f aca="false">SUM(H134:H139)</f>
        <v>0</v>
      </c>
      <c r="I140" s="69" t="n">
        <f aca="false">SUM(I134:I139)</f>
        <v>0</v>
      </c>
      <c r="J140" s="26"/>
      <c r="K140" s="26"/>
      <c r="L140" s="26"/>
      <c r="M140" s="26"/>
      <c r="N140" s="26"/>
      <c r="O140" s="26"/>
      <c r="P140" s="26"/>
      <c r="Q140" s="26"/>
      <c r="R140" s="28"/>
      <c r="S140" s="28"/>
      <c r="T140" s="28"/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</row>
    <row r="141" customFormat="false" ht="33" hidden="false" customHeight="true" outlineLevel="0" collapsed="false">
      <c r="A141" s="56"/>
      <c r="B141" s="56"/>
      <c r="C141" s="56"/>
      <c r="D141" s="56"/>
      <c r="E141" s="56"/>
      <c r="F141" s="56"/>
      <c r="G141" s="56"/>
      <c r="H141" s="56"/>
      <c r="I141" s="64"/>
      <c r="J141" s="64"/>
      <c r="K141" s="12"/>
      <c r="L141" s="64"/>
      <c r="M141" s="64"/>
      <c r="N141" s="64"/>
      <c r="O141" s="64"/>
      <c r="P141" s="64"/>
      <c r="Q141" s="64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</row>
    <row r="142" customFormat="false" ht="14.25" hidden="false" customHeight="true" outlineLevel="0" collapsed="false">
      <c r="A142" s="60"/>
      <c r="B142" s="60"/>
      <c r="C142" s="50" t="s">
        <v>279</v>
      </c>
      <c r="D142" s="50" t="s">
        <v>280</v>
      </c>
      <c r="E142" s="50" t="s">
        <v>281</v>
      </c>
      <c r="F142" s="61"/>
      <c r="G142" s="50" t="s">
        <v>282</v>
      </c>
      <c r="H142" s="50" t="s">
        <v>283</v>
      </c>
      <c r="I142" s="50" t="s">
        <v>284</v>
      </c>
      <c r="J142" s="64"/>
      <c r="K142" s="12"/>
      <c r="L142" s="64"/>
      <c r="M142" s="64"/>
      <c r="N142" s="64"/>
      <c r="O142" s="64"/>
      <c r="P142" s="64"/>
      <c r="Q142" s="64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</row>
    <row r="143" customFormat="false" ht="14.25" hidden="false" customHeight="true" outlineLevel="0" collapsed="false">
      <c r="A143" s="60" t="s">
        <v>285</v>
      </c>
      <c r="B143" s="61"/>
      <c r="C143" s="50" t="n">
        <f aca="false">SUM(C99+C119+C140)</f>
        <v>68</v>
      </c>
      <c r="D143" s="50" t="n">
        <f aca="false">SUM(D99+D119+D140)</f>
        <v>12</v>
      </c>
      <c r="E143" s="50" t="n">
        <f aca="false">SUM(E99+E119+E140)</f>
        <v>80</v>
      </c>
      <c r="F143" s="61"/>
      <c r="G143" s="69" t="n">
        <f aca="false">SUM(H99+G119+G140)</f>
        <v>62136.62</v>
      </c>
      <c r="H143" s="69" t="n">
        <f aca="false">SUM(I99+H119+H140)</f>
        <v>280958.79</v>
      </c>
      <c r="I143" s="69" t="n">
        <f aca="false">SUM(J99+I119+I140)</f>
        <v>343095.41</v>
      </c>
      <c r="J143" s="64"/>
      <c r="K143" s="12"/>
      <c r="L143" s="64"/>
      <c r="M143" s="64"/>
      <c r="N143" s="64"/>
      <c r="O143" s="64"/>
      <c r="P143" s="64"/>
      <c r="Q143" s="64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  <c r="AD143" s="19"/>
    </row>
    <row r="144" customFormat="false" ht="30" hidden="false" customHeight="true" outlineLevel="0" collapsed="false">
      <c r="A144" s="56"/>
      <c r="B144" s="56"/>
      <c r="C144" s="56"/>
      <c r="D144" s="56"/>
      <c r="E144" s="56"/>
      <c r="F144" s="56"/>
      <c r="G144" s="56"/>
      <c r="H144" s="56"/>
      <c r="I144" s="64"/>
      <c r="J144" s="64"/>
      <c r="K144" s="12"/>
      <c r="L144" s="64"/>
      <c r="M144" s="64"/>
      <c r="N144" s="64"/>
      <c r="O144" s="64"/>
      <c r="P144" s="64"/>
      <c r="Q144" s="64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</row>
    <row r="145" customFormat="false" ht="15" hidden="false" customHeight="true" outlineLevel="0" collapsed="false">
      <c r="A145" s="74" t="s">
        <v>286</v>
      </c>
      <c r="B145" s="74"/>
      <c r="C145" s="74"/>
      <c r="D145" s="74"/>
      <c r="E145" s="74"/>
      <c r="F145" s="74"/>
      <c r="G145" s="26"/>
      <c r="H145" s="56"/>
      <c r="I145" s="56"/>
      <c r="J145" s="56"/>
      <c r="K145" s="26"/>
      <c r="L145" s="56"/>
      <c r="M145" s="64"/>
      <c r="N145" s="64"/>
      <c r="O145" s="64"/>
      <c r="P145" s="64"/>
      <c r="Q145" s="64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</row>
    <row r="146" customFormat="false" ht="15" hidden="false" customHeight="true" outlineLevel="0" collapsed="false">
      <c r="A146" s="75" t="s">
        <v>287</v>
      </c>
      <c r="B146" s="75"/>
      <c r="C146" s="75"/>
      <c r="D146" s="75"/>
      <c r="E146" s="75"/>
      <c r="F146" s="75"/>
      <c r="G146" s="26"/>
      <c r="H146" s="56"/>
      <c r="I146" s="56"/>
      <c r="J146" s="56"/>
      <c r="K146" s="56"/>
      <c r="L146" s="56"/>
      <c r="M146" s="64"/>
      <c r="N146" s="64"/>
      <c r="O146" s="64"/>
      <c r="P146" s="64"/>
      <c r="Q146" s="64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  <c r="AC146" s="19"/>
      <c r="AD146" s="19"/>
    </row>
    <row r="147" customFormat="false" ht="15" hidden="false" customHeight="true" outlineLevel="0" collapsed="false">
      <c r="A147" s="75" t="s">
        <v>288</v>
      </c>
      <c r="B147" s="75"/>
      <c r="C147" s="75"/>
      <c r="D147" s="75"/>
      <c r="E147" s="75"/>
      <c r="F147" s="75"/>
      <c r="G147" s="26"/>
      <c r="H147" s="56"/>
      <c r="I147" s="56"/>
      <c r="J147" s="56"/>
      <c r="K147" s="56"/>
      <c r="L147" s="56"/>
      <c r="M147" s="64"/>
      <c r="N147" s="64"/>
      <c r="O147" s="64"/>
      <c r="P147" s="64"/>
      <c r="Q147" s="64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  <c r="AD147" s="19"/>
    </row>
    <row r="148" customFormat="false" ht="15" hidden="false" customHeight="true" outlineLevel="0" collapsed="false">
      <c r="A148" s="65" t="s">
        <v>289</v>
      </c>
      <c r="B148" s="65"/>
      <c r="C148" s="65"/>
      <c r="D148" s="65"/>
      <c r="E148" s="65"/>
      <c r="F148" s="65"/>
      <c r="G148" s="26"/>
      <c r="H148" s="56"/>
      <c r="I148" s="56"/>
      <c r="J148" s="56"/>
      <c r="K148" s="56"/>
      <c r="L148" s="56"/>
      <c r="M148" s="64"/>
      <c r="N148" s="64"/>
      <c r="O148" s="64"/>
      <c r="P148" s="64"/>
      <c r="Q148" s="64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  <c r="AD148" s="19"/>
    </row>
    <row r="149" customFormat="false" ht="15" hidden="false" customHeight="true" outlineLevel="0" collapsed="false">
      <c r="A149" s="65" t="s">
        <v>290</v>
      </c>
      <c r="B149" s="65"/>
      <c r="C149" s="65"/>
      <c r="D149" s="65"/>
      <c r="E149" s="65"/>
      <c r="F149" s="65"/>
      <c r="G149" s="26"/>
      <c r="H149" s="56"/>
      <c r="I149" s="56"/>
      <c r="J149" s="56"/>
      <c r="K149" s="56"/>
      <c r="L149" s="56"/>
      <c r="M149" s="64"/>
      <c r="N149" s="64"/>
      <c r="O149" s="64"/>
      <c r="P149" s="64"/>
      <c r="Q149" s="64"/>
      <c r="R149" s="19"/>
      <c r="S149" s="19"/>
      <c r="T149" s="19"/>
      <c r="U149" s="19"/>
      <c r="V149" s="19"/>
      <c r="W149" s="19"/>
      <c r="X149" s="19"/>
      <c r="Y149" s="19"/>
      <c r="Z149" s="19"/>
      <c r="AA149" s="19"/>
      <c r="AB149" s="19"/>
      <c r="AC149" s="19"/>
      <c r="AD149" s="19"/>
    </row>
    <row r="150" customFormat="false" ht="15" hidden="false" customHeight="true" outlineLevel="0" collapsed="false">
      <c r="A150" s="65" t="s">
        <v>291</v>
      </c>
      <c r="B150" s="65"/>
      <c r="C150" s="65"/>
      <c r="D150" s="65"/>
      <c r="E150" s="65"/>
      <c r="F150" s="65"/>
      <c r="G150" s="26"/>
      <c r="H150" s="56"/>
      <c r="I150" s="56"/>
      <c r="J150" s="56"/>
      <c r="K150" s="56"/>
      <c r="L150" s="56"/>
      <c r="M150" s="64"/>
      <c r="N150" s="64"/>
      <c r="O150" s="64"/>
      <c r="P150" s="64"/>
      <c r="Q150" s="64"/>
      <c r="R150" s="19"/>
      <c r="S150" s="19"/>
      <c r="T150" s="19"/>
      <c r="U150" s="19"/>
      <c r="V150" s="19"/>
      <c r="W150" s="19"/>
      <c r="X150" s="19"/>
      <c r="Y150" s="19"/>
      <c r="Z150" s="19"/>
      <c r="AA150" s="19"/>
      <c r="AB150" s="19"/>
      <c r="AC150" s="19"/>
      <c r="AD150" s="19"/>
    </row>
    <row r="151" customFormat="false" ht="14.25" hidden="false" customHeight="true" outlineLevel="0" collapsed="false">
      <c r="A151" s="65"/>
      <c r="B151" s="65"/>
      <c r="C151" s="65"/>
      <c r="D151" s="65"/>
      <c r="E151" s="65"/>
      <c r="F151" s="65"/>
      <c r="G151" s="26"/>
      <c r="H151" s="56"/>
      <c r="I151" s="56"/>
      <c r="J151" s="56"/>
      <c r="K151" s="56"/>
      <c r="L151" s="56"/>
      <c r="M151" s="64"/>
      <c r="N151" s="64"/>
      <c r="O151" s="64"/>
      <c r="P151" s="64"/>
      <c r="Q151" s="64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</row>
    <row r="152" customFormat="false" ht="14.25" hidden="false" customHeight="true" outlineLevel="0" collapsed="false">
      <c r="A152" s="65"/>
      <c r="B152" s="65"/>
      <c r="C152" s="65"/>
      <c r="D152" s="65"/>
      <c r="E152" s="65"/>
      <c r="F152" s="65"/>
      <c r="G152" s="26"/>
      <c r="H152" s="56"/>
      <c r="I152" s="56"/>
      <c r="J152" s="56"/>
      <c r="K152" s="56"/>
      <c r="L152" s="56"/>
      <c r="M152" s="64"/>
      <c r="N152" s="64"/>
      <c r="O152" s="64"/>
      <c r="P152" s="64"/>
      <c r="Q152" s="64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</row>
    <row r="153" customFormat="false" ht="14.25" hidden="false" customHeight="true" outlineLevel="0" collapsed="false">
      <c r="A153" s="76"/>
      <c r="B153" s="76"/>
      <c r="C153" s="76"/>
      <c r="D153" s="76"/>
      <c r="E153" s="76"/>
      <c r="F153" s="76"/>
      <c r="G153" s="26"/>
      <c r="H153" s="56"/>
      <c r="I153" s="56"/>
      <c r="J153" s="56"/>
      <c r="K153" s="56"/>
      <c r="L153" s="56"/>
      <c r="M153" s="64"/>
      <c r="N153" s="64"/>
      <c r="O153" s="64"/>
      <c r="P153" s="64"/>
      <c r="Q153" s="64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</row>
    <row r="154" customFormat="false" ht="14.25" hidden="false" customHeight="true" outlineLevel="0" collapsed="false">
      <c r="A154" s="76"/>
      <c r="B154" s="76"/>
      <c r="C154" s="76"/>
      <c r="D154" s="76"/>
      <c r="E154" s="76"/>
      <c r="F154" s="76"/>
      <c r="G154" s="26"/>
      <c r="H154" s="56"/>
      <c r="I154" s="56"/>
      <c r="J154" s="56"/>
      <c r="K154" s="56"/>
      <c r="L154" s="56"/>
      <c r="M154" s="64"/>
      <c r="N154" s="64"/>
      <c r="O154" s="64"/>
      <c r="P154" s="64"/>
      <c r="Q154" s="64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  <c r="AD154" s="19"/>
    </row>
    <row r="155" customFormat="false" ht="14.25" hidden="false" customHeight="true" outlineLevel="0" collapsed="false">
      <c r="A155" s="76"/>
      <c r="B155" s="76"/>
      <c r="C155" s="76"/>
      <c r="D155" s="76"/>
      <c r="E155" s="76"/>
      <c r="F155" s="76"/>
      <c r="G155" s="26"/>
      <c r="H155" s="56"/>
      <c r="I155" s="56"/>
      <c r="J155" s="56"/>
      <c r="K155" s="56"/>
      <c r="L155" s="56"/>
      <c r="M155" s="64"/>
      <c r="N155" s="64"/>
      <c r="O155" s="64"/>
      <c r="P155" s="64"/>
      <c r="Q155" s="64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</row>
    <row r="156" customFormat="false" ht="14.25" hidden="false" customHeight="true" outlineLevel="0" collapsed="false">
      <c r="A156" s="76"/>
      <c r="B156" s="76"/>
      <c r="C156" s="76"/>
      <c r="D156" s="76"/>
      <c r="E156" s="76"/>
      <c r="F156" s="76"/>
      <c r="G156" s="26"/>
      <c r="H156" s="56"/>
      <c r="I156" s="56"/>
      <c r="J156" s="56"/>
      <c r="K156" s="56"/>
      <c r="L156" s="56"/>
      <c r="M156" s="64"/>
      <c r="N156" s="64"/>
      <c r="O156" s="64"/>
      <c r="P156" s="64"/>
      <c r="Q156" s="64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19"/>
    </row>
    <row r="157" customFormat="false" ht="14.25" hidden="false" customHeight="true" outlineLevel="0" collapsed="false">
      <c r="A157" s="76"/>
      <c r="B157" s="76"/>
      <c r="C157" s="76"/>
      <c r="D157" s="76"/>
      <c r="E157" s="76"/>
      <c r="F157" s="76"/>
      <c r="G157" s="26"/>
      <c r="H157" s="56"/>
      <c r="I157" s="56"/>
      <c r="J157" s="56"/>
      <c r="K157" s="56"/>
      <c r="L157" s="56"/>
      <c r="M157" s="64"/>
      <c r="N157" s="64"/>
      <c r="O157" s="64"/>
      <c r="P157" s="64"/>
      <c r="Q157" s="64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</row>
    <row r="158" customFormat="false" ht="32.25" hidden="false" customHeight="true" outlineLevel="0" collapsed="false">
      <c r="A158" s="77"/>
      <c r="B158" s="77"/>
      <c r="C158" s="77"/>
      <c r="D158" s="77"/>
      <c r="E158" s="77"/>
      <c r="F158" s="77"/>
      <c r="G158" s="26"/>
      <c r="H158" s="56"/>
      <c r="I158" s="56"/>
      <c r="J158" s="56"/>
      <c r="K158" s="56"/>
      <c r="L158" s="56"/>
      <c r="M158" s="64"/>
      <c r="N158" s="64"/>
      <c r="O158" s="64"/>
      <c r="P158" s="64"/>
      <c r="Q158" s="64"/>
      <c r="R158" s="19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  <c r="AC158" s="19"/>
      <c r="AD158" s="19"/>
    </row>
    <row r="159" customFormat="false" ht="15" hidden="false" customHeight="true" outlineLevel="0" collapsed="false">
      <c r="A159" s="74" t="s">
        <v>292</v>
      </c>
      <c r="B159" s="74"/>
      <c r="C159" s="74"/>
      <c r="D159" s="74"/>
      <c r="E159" s="74"/>
      <c r="F159" s="74"/>
      <c r="G159" s="26"/>
      <c r="H159" s="56"/>
      <c r="I159" s="56"/>
      <c r="J159" s="56"/>
      <c r="K159" s="56"/>
      <c r="L159" s="56"/>
      <c r="M159" s="64"/>
      <c r="N159" s="64"/>
      <c r="O159" s="64"/>
      <c r="P159" s="64"/>
      <c r="Q159" s="64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19"/>
    </row>
    <row r="160" customFormat="false" ht="15" hidden="false" customHeight="true" outlineLevel="0" collapsed="false">
      <c r="A160" s="75" t="s">
        <v>293</v>
      </c>
      <c r="B160" s="75"/>
      <c r="C160" s="75"/>
      <c r="D160" s="75"/>
      <c r="E160" s="75"/>
      <c r="F160" s="75"/>
      <c r="G160" s="26"/>
      <c r="H160" s="56"/>
      <c r="I160" s="56"/>
      <c r="J160" s="56"/>
      <c r="K160" s="56"/>
      <c r="L160" s="56"/>
      <c r="M160" s="64"/>
      <c r="N160" s="64"/>
      <c r="O160" s="64"/>
      <c r="P160" s="64"/>
      <c r="Q160" s="64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</row>
    <row r="161" customFormat="false" ht="15" hidden="false" customHeight="true" outlineLevel="0" collapsed="false">
      <c r="A161" s="65" t="s">
        <v>294</v>
      </c>
      <c r="B161" s="65"/>
      <c r="C161" s="65"/>
      <c r="D161" s="65"/>
      <c r="E161" s="65"/>
      <c r="F161" s="65"/>
      <c r="G161" s="26"/>
      <c r="H161" s="56"/>
      <c r="I161" s="56"/>
      <c r="J161" s="56"/>
      <c r="K161" s="56"/>
      <c r="L161" s="56"/>
      <c r="M161" s="64"/>
      <c r="N161" s="64"/>
      <c r="O161" s="64"/>
      <c r="P161" s="64"/>
      <c r="Q161" s="64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19"/>
    </row>
    <row r="162" customFormat="false" ht="15" hidden="false" customHeight="true" outlineLevel="0" collapsed="false">
      <c r="A162" s="65" t="s">
        <v>295</v>
      </c>
      <c r="B162" s="65"/>
      <c r="C162" s="65"/>
      <c r="D162" s="65"/>
      <c r="E162" s="65"/>
      <c r="F162" s="65"/>
      <c r="G162" s="26"/>
      <c r="H162" s="56"/>
      <c r="I162" s="56"/>
      <c r="J162" s="56"/>
      <c r="K162" s="56"/>
      <c r="L162" s="56"/>
      <c r="M162" s="64"/>
      <c r="N162" s="64"/>
      <c r="O162" s="64"/>
      <c r="P162" s="64"/>
      <c r="Q162" s="64"/>
      <c r="R162" s="19"/>
      <c r="S162" s="19"/>
      <c r="T162" s="19"/>
      <c r="U162" s="19"/>
      <c r="V162" s="19"/>
      <c r="W162" s="19"/>
      <c r="X162" s="19"/>
      <c r="Y162" s="19"/>
      <c r="Z162" s="19"/>
      <c r="AA162" s="19"/>
      <c r="AB162" s="19"/>
      <c r="AC162" s="19"/>
      <c r="AD162" s="19"/>
    </row>
    <row r="163" customFormat="false" ht="15" hidden="false" customHeight="true" outlineLevel="0" collapsed="false">
      <c r="A163" s="65" t="s">
        <v>296</v>
      </c>
      <c r="B163" s="65"/>
      <c r="C163" s="65"/>
      <c r="D163" s="65"/>
      <c r="E163" s="65"/>
      <c r="F163" s="65"/>
      <c r="G163" s="26"/>
      <c r="H163" s="56"/>
      <c r="I163" s="56"/>
      <c r="J163" s="56"/>
      <c r="K163" s="56"/>
      <c r="L163" s="56"/>
      <c r="M163" s="64"/>
      <c r="N163" s="64"/>
      <c r="O163" s="64"/>
      <c r="P163" s="64"/>
      <c r="Q163" s="64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  <c r="AD163" s="19"/>
    </row>
    <row r="164" customFormat="false" ht="15" hidden="false" customHeight="true" outlineLevel="0" collapsed="false">
      <c r="A164" s="65" t="s">
        <v>297</v>
      </c>
      <c r="B164" s="65"/>
      <c r="C164" s="65"/>
      <c r="D164" s="65"/>
      <c r="E164" s="65"/>
      <c r="F164" s="65"/>
      <c r="G164" s="26"/>
      <c r="H164" s="56"/>
      <c r="I164" s="56"/>
      <c r="J164" s="56"/>
      <c r="K164" s="56"/>
      <c r="L164" s="56"/>
      <c r="M164" s="64"/>
      <c r="N164" s="64"/>
      <c r="O164" s="64"/>
      <c r="P164" s="64"/>
      <c r="Q164" s="64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D164" s="19"/>
    </row>
    <row r="165" customFormat="false" ht="15" hidden="false" customHeight="true" outlineLevel="0" collapsed="false">
      <c r="A165" s="65" t="s">
        <v>298</v>
      </c>
      <c r="B165" s="65"/>
      <c r="C165" s="65"/>
      <c r="D165" s="65"/>
      <c r="E165" s="65"/>
      <c r="F165" s="65"/>
      <c r="G165" s="26"/>
      <c r="H165" s="56"/>
      <c r="I165" s="56"/>
      <c r="J165" s="56"/>
      <c r="K165" s="56"/>
      <c r="L165" s="56"/>
      <c r="M165" s="64"/>
      <c r="N165" s="64"/>
      <c r="O165" s="64"/>
      <c r="P165" s="64"/>
      <c r="Q165" s="64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D165" s="19"/>
    </row>
    <row r="166" customFormat="false" ht="15" hidden="false" customHeight="true" outlineLevel="0" collapsed="false">
      <c r="A166" s="65" t="s">
        <v>299</v>
      </c>
      <c r="B166" s="65"/>
      <c r="C166" s="65"/>
      <c r="D166" s="65"/>
      <c r="E166" s="65"/>
      <c r="F166" s="65"/>
      <c r="G166" s="26"/>
      <c r="H166" s="56"/>
      <c r="I166" s="56"/>
      <c r="J166" s="56"/>
      <c r="K166" s="56"/>
      <c r="L166" s="56"/>
      <c r="M166" s="64"/>
      <c r="N166" s="64"/>
      <c r="O166" s="64"/>
      <c r="P166" s="64"/>
      <c r="Q166" s="64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  <c r="AD166" s="19"/>
    </row>
    <row r="167" customFormat="false" ht="15" hidden="false" customHeight="true" outlineLevel="0" collapsed="false">
      <c r="A167" s="65" t="s">
        <v>300</v>
      </c>
      <c r="B167" s="65"/>
      <c r="C167" s="65"/>
      <c r="D167" s="65"/>
      <c r="E167" s="65"/>
      <c r="F167" s="65"/>
      <c r="G167" s="26"/>
      <c r="H167" s="56"/>
      <c r="I167" s="56"/>
      <c r="J167" s="56"/>
      <c r="K167" s="56"/>
      <c r="L167" s="56"/>
      <c r="M167" s="64"/>
      <c r="N167" s="64"/>
      <c r="O167" s="64"/>
      <c r="P167" s="64"/>
      <c r="Q167" s="64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</row>
    <row r="168" customFormat="false" ht="15" hidden="false" customHeight="true" outlineLevel="0" collapsed="false">
      <c r="A168" s="65" t="s">
        <v>301</v>
      </c>
      <c r="B168" s="65"/>
      <c r="C168" s="65"/>
      <c r="D168" s="65"/>
      <c r="E168" s="65"/>
      <c r="F168" s="65"/>
      <c r="G168" s="26"/>
      <c r="H168" s="56"/>
      <c r="I168" s="56"/>
      <c r="J168" s="56"/>
      <c r="K168" s="56"/>
      <c r="L168" s="56"/>
      <c r="M168" s="64"/>
      <c r="N168" s="64"/>
      <c r="O168" s="64"/>
      <c r="P168" s="64"/>
      <c r="Q168" s="64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</row>
    <row r="169" customFormat="false" ht="15" hidden="false" customHeight="true" outlineLevel="0" collapsed="false">
      <c r="A169" s="65" t="s">
        <v>302</v>
      </c>
      <c r="B169" s="65"/>
      <c r="C169" s="65"/>
      <c r="D169" s="65"/>
      <c r="E169" s="65"/>
      <c r="F169" s="65"/>
      <c r="G169" s="26"/>
      <c r="H169" s="56"/>
      <c r="I169" s="56"/>
      <c r="J169" s="56"/>
      <c r="K169" s="56"/>
      <c r="L169" s="56"/>
      <c r="M169" s="64"/>
      <c r="N169" s="64"/>
      <c r="O169" s="64"/>
      <c r="P169" s="64"/>
      <c r="Q169" s="64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</row>
    <row r="170" customFormat="false" ht="15" hidden="false" customHeight="true" outlineLevel="0" collapsed="false">
      <c r="A170" s="65" t="s">
        <v>303</v>
      </c>
      <c r="B170" s="65"/>
      <c r="C170" s="65"/>
      <c r="D170" s="65"/>
      <c r="E170" s="65"/>
      <c r="F170" s="65"/>
      <c r="G170" s="26"/>
      <c r="H170" s="56"/>
      <c r="I170" s="56"/>
      <c r="J170" s="56"/>
      <c r="K170" s="56"/>
      <c r="L170" s="56"/>
      <c r="M170" s="64"/>
      <c r="N170" s="64"/>
      <c r="O170" s="64"/>
      <c r="P170" s="64"/>
      <c r="Q170" s="64"/>
      <c r="R170" s="19"/>
      <c r="S170" s="19"/>
      <c r="T170" s="19"/>
      <c r="U170" s="19"/>
      <c r="V170" s="19"/>
      <c r="W170" s="19"/>
      <c r="X170" s="19"/>
      <c r="Y170" s="19"/>
      <c r="Z170" s="19"/>
      <c r="AA170" s="19"/>
      <c r="AB170" s="19"/>
      <c r="AC170" s="19"/>
      <c r="AD170" s="19"/>
    </row>
    <row r="171" customFormat="false" ht="15" hidden="false" customHeight="true" outlineLevel="0" collapsed="false">
      <c r="A171" s="65" t="s">
        <v>304</v>
      </c>
      <c r="B171" s="65"/>
      <c r="C171" s="65"/>
      <c r="D171" s="65"/>
      <c r="E171" s="65"/>
      <c r="F171" s="65"/>
      <c r="G171" s="26"/>
      <c r="H171" s="56"/>
      <c r="I171" s="56"/>
      <c r="J171" s="56"/>
      <c r="K171" s="56"/>
      <c r="L171" s="56"/>
      <c r="M171" s="64"/>
      <c r="N171" s="64"/>
      <c r="O171" s="64"/>
      <c r="P171" s="64"/>
      <c r="Q171" s="64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  <c r="AD171" s="19"/>
    </row>
    <row r="172" customFormat="false" ht="15" hidden="false" customHeight="true" outlineLevel="0" collapsed="false">
      <c r="A172" s="65" t="s">
        <v>305</v>
      </c>
      <c r="B172" s="65"/>
      <c r="C172" s="65"/>
      <c r="D172" s="65"/>
      <c r="E172" s="65"/>
      <c r="F172" s="65"/>
      <c r="G172" s="26"/>
      <c r="H172" s="56"/>
      <c r="I172" s="56"/>
      <c r="J172" s="56"/>
      <c r="K172" s="56"/>
      <c r="L172" s="56"/>
      <c r="M172" s="64"/>
      <c r="N172" s="64"/>
      <c r="O172" s="64"/>
      <c r="P172" s="64"/>
      <c r="Q172" s="64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D172" s="19"/>
    </row>
    <row r="173" customFormat="false" ht="15" hidden="false" customHeight="true" outlineLevel="0" collapsed="false">
      <c r="A173" s="65" t="s">
        <v>306</v>
      </c>
      <c r="B173" s="65"/>
      <c r="C173" s="65"/>
      <c r="D173" s="65"/>
      <c r="E173" s="65"/>
      <c r="F173" s="65"/>
      <c r="G173" s="26"/>
      <c r="H173" s="56"/>
      <c r="I173" s="56"/>
      <c r="J173" s="56"/>
      <c r="K173" s="56"/>
      <c r="L173" s="56"/>
      <c r="M173" s="64"/>
      <c r="N173" s="64"/>
      <c r="O173" s="64"/>
      <c r="P173" s="64"/>
      <c r="Q173" s="64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  <c r="AD173" s="19"/>
    </row>
    <row r="174" customFormat="false" ht="15" hidden="false" customHeight="true" outlineLevel="0" collapsed="false">
      <c r="A174" s="65" t="s">
        <v>307</v>
      </c>
      <c r="B174" s="65"/>
      <c r="C174" s="65"/>
      <c r="D174" s="65"/>
      <c r="E174" s="65"/>
      <c r="F174" s="65"/>
      <c r="G174" s="26"/>
      <c r="H174" s="56"/>
      <c r="I174" s="56"/>
      <c r="J174" s="56"/>
      <c r="K174" s="56"/>
      <c r="L174" s="56"/>
      <c r="M174" s="64"/>
      <c r="N174" s="64"/>
      <c r="O174" s="64"/>
      <c r="P174" s="64"/>
      <c r="Q174" s="64"/>
      <c r="R174" s="19"/>
      <c r="S174" s="19"/>
      <c r="T174" s="19"/>
      <c r="U174" s="19"/>
      <c r="V174" s="19"/>
      <c r="W174" s="19"/>
      <c r="X174" s="19"/>
      <c r="Y174" s="19"/>
      <c r="Z174" s="19"/>
      <c r="AA174" s="19"/>
      <c r="AB174" s="19"/>
      <c r="AC174" s="19"/>
      <c r="AD174" s="19"/>
    </row>
    <row r="175" customFormat="false" ht="15" hidden="false" customHeight="true" outlineLevel="0" collapsed="false">
      <c r="A175" s="65" t="s">
        <v>308</v>
      </c>
      <c r="B175" s="65"/>
      <c r="C175" s="65"/>
      <c r="D175" s="65"/>
      <c r="E175" s="65"/>
      <c r="F175" s="65"/>
      <c r="G175" s="26"/>
      <c r="H175" s="56"/>
      <c r="I175" s="56"/>
      <c r="J175" s="56"/>
      <c r="K175" s="56"/>
      <c r="L175" s="56"/>
      <c r="M175" s="64"/>
      <c r="N175" s="64"/>
      <c r="O175" s="64"/>
      <c r="P175" s="64"/>
      <c r="Q175" s="64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  <c r="AD175" s="19"/>
    </row>
    <row r="176" customFormat="false" ht="15" hidden="false" customHeight="true" outlineLevel="0" collapsed="false">
      <c r="A176" s="65" t="s">
        <v>309</v>
      </c>
      <c r="B176" s="65"/>
      <c r="C176" s="65"/>
      <c r="D176" s="65"/>
      <c r="E176" s="65"/>
      <c r="F176" s="65"/>
      <c r="G176" s="26"/>
      <c r="H176" s="56"/>
      <c r="I176" s="56"/>
      <c r="J176" s="56"/>
      <c r="K176" s="56"/>
      <c r="L176" s="56"/>
      <c r="M176" s="64"/>
      <c r="N176" s="64"/>
      <c r="O176" s="64"/>
      <c r="P176" s="64"/>
      <c r="Q176" s="64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D176" s="19"/>
    </row>
    <row r="177" customFormat="false" ht="15" hidden="false" customHeight="true" outlineLevel="0" collapsed="false">
      <c r="A177" s="65" t="s">
        <v>310</v>
      </c>
      <c r="B177" s="65"/>
      <c r="C177" s="65"/>
      <c r="D177" s="65"/>
      <c r="E177" s="65"/>
      <c r="F177" s="65"/>
      <c r="G177" s="26"/>
      <c r="H177" s="56"/>
      <c r="I177" s="56"/>
      <c r="J177" s="56"/>
      <c r="K177" s="56"/>
      <c r="L177" s="56"/>
      <c r="M177" s="64"/>
      <c r="N177" s="64"/>
      <c r="O177" s="64"/>
      <c r="P177" s="64"/>
      <c r="Q177" s="64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  <c r="AD177" s="19"/>
    </row>
    <row r="178" customFormat="false" ht="15" hidden="false" customHeight="true" outlineLevel="0" collapsed="false">
      <c r="A178" s="65" t="s">
        <v>311</v>
      </c>
      <c r="B178" s="65"/>
      <c r="C178" s="65"/>
      <c r="D178" s="65"/>
      <c r="E178" s="65"/>
      <c r="F178" s="65"/>
      <c r="G178" s="26"/>
      <c r="H178" s="56"/>
      <c r="I178" s="56"/>
      <c r="J178" s="56"/>
      <c r="K178" s="56"/>
      <c r="L178" s="56"/>
      <c r="M178" s="64"/>
      <c r="N178" s="64"/>
      <c r="O178" s="64"/>
      <c r="P178" s="64"/>
      <c r="Q178" s="64"/>
      <c r="R178" s="19"/>
      <c r="S178" s="19"/>
      <c r="T178" s="19"/>
      <c r="U178" s="19"/>
      <c r="V178" s="19"/>
      <c r="W178" s="19"/>
      <c r="X178" s="19"/>
      <c r="Y178" s="19"/>
      <c r="Z178" s="19"/>
      <c r="AA178" s="19"/>
      <c r="AB178" s="19"/>
      <c r="AC178" s="19"/>
      <c r="AD178" s="19"/>
    </row>
    <row r="179" customFormat="false" ht="15" hidden="false" customHeight="true" outlineLevel="0" collapsed="false">
      <c r="A179" s="65" t="s">
        <v>312</v>
      </c>
      <c r="B179" s="65"/>
      <c r="C179" s="65"/>
      <c r="D179" s="65"/>
      <c r="E179" s="65"/>
      <c r="F179" s="65"/>
      <c r="G179" s="26"/>
      <c r="H179" s="56"/>
      <c r="I179" s="56"/>
      <c r="J179" s="56"/>
      <c r="K179" s="56"/>
      <c r="L179" s="56"/>
      <c r="M179" s="64"/>
      <c r="N179" s="64"/>
      <c r="O179" s="64"/>
      <c r="P179" s="64"/>
      <c r="Q179" s="64"/>
      <c r="R179" s="19"/>
      <c r="S179" s="19"/>
      <c r="T179" s="19"/>
      <c r="U179" s="19"/>
      <c r="V179" s="19"/>
      <c r="W179" s="19"/>
      <c r="X179" s="19"/>
      <c r="Y179" s="19"/>
      <c r="Z179" s="19"/>
      <c r="AA179" s="19"/>
      <c r="AB179" s="19"/>
      <c r="AC179" s="19"/>
      <c r="AD179" s="19"/>
    </row>
    <row r="180" customFormat="false" ht="15" hidden="false" customHeight="true" outlineLevel="0" collapsed="false">
      <c r="A180" s="65" t="s">
        <v>313</v>
      </c>
      <c r="B180" s="65"/>
      <c r="C180" s="65"/>
      <c r="D180" s="65"/>
      <c r="E180" s="65"/>
      <c r="F180" s="65"/>
      <c r="G180" s="26"/>
      <c r="H180" s="56"/>
      <c r="I180" s="56"/>
      <c r="J180" s="56"/>
      <c r="K180" s="56"/>
      <c r="L180" s="56"/>
      <c r="M180" s="64"/>
      <c r="N180" s="64"/>
      <c r="O180" s="64"/>
      <c r="P180" s="64"/>
      <c r="Q180" s="64"/>
      <c r="R180" s="19"/>
      <c r="S180" s="19"/>
      <c r="T180" s="19"/>
      <c r="U180" s="19"/>
      <c r="V180" s="19"/>
      <c r="W180" s="19"/>
      <c r="X180" s="19"/>
      <c r="Y180" s="19"/>
      <c r="Z180" s="19"/>
      <c r="AA180" s="19"/>
      <c r="AB180" s="19"/>
      <c r="AC180" s="19"/>
      <c r="AD180" s="19"/>
    </row>
    <row r="181" customFormat="false" ht="15" hidden="false" customHeight="true" outlineLevel="0" collapsed="false">
      <c r="A181" s="65" t="s">
        <v>314</v>
      </c>
      <c r="B181" s="65"/>
      <c r="C181" s="65"/>
      <c r="D181" s="65"/>
      <c r="E181" s="65"/>
      <c r="F181" s="65"/>
      <c r="G181" s="26"/>
      <c r="H181" s="56"/>
      <c r="I181" s="56"/>
      <c r="J181" s="56"/>
      <c r="K181" s="56"/>
      <c r="L181" s="56"/>
      <c r="M181" s="64"/>
      <c r="N181" s="64"/>
      <c r="O181" s="64"/>
      <c r="P181" s="64"/>
      <c r="Q181" s="64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</row>
    <row r="182" customFormat="false" ht="15" hidden="false" customHeight="true" outlineLevel="0" collapsed="false">
      <c r="A182" s="65" t="s">
        <v>315</v>
      </c>
      <c r="B182" s="65"/>
      <c r="C182" s="65"/>
      <c r="D182" s="65"/>
      <c r="E182" s="65"/>
      <c r="F182" s="65"/>
      <c r="G182" s="26"/>
      <c r="H182" s="56"/>
      <c r="I182" s="56"/>
      <c r="J182" s="56"/>
      <c r="K182" s="56"/>
      <c r="L182" s="56"/>
      <c r="M182" s="64"/>
      <c r="N182" s="64"/>
      <c r="O182" s="64"/>
      <c r="P182" s="64"/>
      <c r="Q182" s="64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  <c r="AD182" s="19"/>
    </row>
    <row r="183" customFormat="false" ht="15" hidden="false" customHeight="true" outlineLevel="0" collapsed="false">
      <c r="A183" s="65" t="s">
        <v>316</v>
      </c>
      <c r="B183" s="65"/>
      <c r="C183" s="65"/>
      <c r="D183" s="65"/>
      <c r="E183" s="65"/>
      <c r="F183" s="65"/>
      <c r="G183" s="26"/>
      <c r="H183" s="56"/>
      <c r="I183" s="56"/>
      <c r="J183" s="56"/>
      <c r="K183" s="56"/>
      <c r="L183" s="56"/>
      <c r="M183" s="64"/>
      <c r="N183" s="64"/>
      <c r="O183" s="64"/>
      <c r="P183" s="64"/>
      <c r="Q183" s="64"/>
      <c r="R183" s="78"/>
      <c r="S183" s="78"/>
      <c r="T183" s="78"/>
      <c r="U183" s="78"/>
      <c r="V183" s="78"/>
      <c r="W183" s="78"/>
      <c r="X183" s="78"/>
      <c r="Y183" s="78"/>
      <c r="Z183" s="78"/>
      <c r="AA183" s="78"/>
      <c r="AB183" s="78"/>
      <c r="AC183" s="78"/>
      <c r="AD183" s="78"/>
    </row>
    <row r="184" customFormat="false" ht="15" hidden="false" customHeight="true" outlineLevel="0" collapsed="false">
      <c r="A184" s="65" t="s">
        <v>317</v>
      </c>
      <c r="B184" s="65"/>
      <c r="C184" s="65"/>
      <c r="D184" s="65"/>
      <c r="E184" s="65"/>
      <c r="F184" s="65"/>
      <c r="G184" s="26"/>
      <c r="H184" s="56"/>
      <c r="I184" s="56"/>
      <c r="J184" s="56"/>
      <c r="K184" s="56"/>
      <c r="L184" s="56"/>
      <c r="M184" s="64"/>
      <c r="N184" s="64"/>
      <c r="O184" s="64"/>
      <c r="P184" s="64"/>
      <c r="Q184" s="64"/>
      <c r="R184" s="78"/>
      <c r="S184" s="78"/>
      <c r="T184" s="78"/>
      <c r="U184" s="78"/>
      <c r="V184" s="78"/>
      <c r="W184" s="78"/>
      <c r="X184" s="78"/>
      <c r="Y184" s="78"/>
      <c r="Z184" s="78"/>
      <c r="AA184" s="78"/>
      <c r="AB184" s="78"/>
      <c r="AC184" s="78"/>
      <c r="AD184" s="78"/>
    </row>
    <row r="185" customFormat="false" ht="15" hidden="false" customHeight="true" outlineLevel="0" collapsed="false">
      <c r="A185" s="65" t="s">
        <v>318</v>
      </c>
      <c r="B185" s="65"/>
      <c r="C185" s="65"/>
      <c r="D185" s="65"/>
      <c r="E185" s="65"/>
      <c r="F185" s="65"/>
      <c r="G185" s="26"/>
      <c r="H185" s="56"/>
      <c r="I185" s="56"/>
      <c r="J185" s="56"/>
      <c r="K185" s="56"/>
      <c r="L185" s="56"/>
      <c r="M185" s="64"/>
      <c r="N185" s="64"/>
      <c r="O185" s="64"/>
      <c r="P185" s="64"/>
      <c r="Q185" s="64"/>
      <c r="R185" s="78"/>
      <c r="S185" s="78"/>
      <c r="T185" s="78"/>
      <c r="U185" s="78"/>
      <c r="V185" s="78"/>
      <c r="W185" s="78"/>
      <c r="X185" s="78"/>
      <c r="Y185" s="78"/>
      <c r="Z185" s="78"/>
      <c r="AA185" s="78"/>
      <c r="AB185" s="78"/>
      <c r="AC185" s="78"/>
      <c r="AD185" s="78"/>
    </row>
    <row r="186" customFormat="false" ht="15" hidden="false" customHeight="true" outlineLevel="0" collapsed="false">
      <c r="A186" s="65" t="s">
        <v>319</v>
      </c>
      <c r="B186" s="65"/>
      <c r="C186" s="65"/>
      <c r="D186" s="65"/>
      <c r="E186" s="65"/>
      <c r="F186" s="65"/>
      <c r="G186" s="26"/>
      <c r="H186" s="56"/>
      <c r="I186" s="56"/>
      <c r="J186" s="56"/>
      <c r="K186" s="56"/>
      <c r="L186" s="56"/>
      <c r="M186" s="64"/>
      <c r="N186" s="64"/>
      <c r="O186" s="64"/>
      <c r="P186" s="64"/>
      <c r="Q186" s="64"/>
      <c r="R186" s="78"/>
      <c r="S186" s="78"/>
      <c r="T186" s="78"/>
      <c r="U186" s="78"/>
      <c r="V186" s="78"/>
      <c r="W186" s="78"/>
      <c r="X186" s="78"/>
      <c r="Y186" s="78"/>
      <c r="Z186" s="78"/>
      <c r="AA186" s="78"/>
      <c r="AB186" s="78"/>
      <c r="AC186" s="78"/>
      <c r="AD186" s="78"/>
    </row>
    <row r="187" customFormat="false" ht="15" hidden="false" customHeight="true" outlineLevel="0" collapsed="false">
      <c r="A187" s="65" t="s">
        <v>320</v>
      </c>
      <c r="B187" s="65"/>
      <c r="C187" s="65"/>
      <c r="D187" s="65"/>
      <c r="E187" s="65"/>
      <c r="F187" s="65"/>
      <c r="G187" s="26"/>
      <c r="H187" s="56"/>
      <c r="I187" s="56"/>
      <c r="J187" s="56"/>
      <c r="K187" s="56"/>
      <c r="L187" s="56"/>
      <c r="M187" s="64"/>
      <c r="N187" s="64"/>
      <c r="O187" s="64"/>
      <c r="P187" s="64"/>
      <c r="Q187" s="64"/>
      <c r="R187" s="78"/>
      <c r="S187" s="78"/>
      <c r="T187" s="78"/>
      <c r="U187" s="78"/>
      <c r="V187" s="78"/>
      <c r="W187" s="78"/>
      <c r="X187" s="78"/>
      <c r="Y187" s="78"/>
      <c r="Z187" s="78"/>
      <c r="AA187" s="78"/>
      <c r="AB187" s="78"/>
      <c r="AC187" s="78"/>
      <c r="AD187" s="78"/>
    </row>
    <row r="188" customFormat="false" ht="15" hidden="false" customHeight="true" outlineLevel="0" collapsed="false">
      <c r="A188" s="65" t="s">
        <v>321</v>
      </c>
      <c r="B188" s="65"/>
      <c r="C188" s="65"/>
      <c r="D188" s="65"/>
      <c r="E188" s="65"/>
      <c r="F188" s="65"/>
      <c r="G188" s="26"/>
      <c r="H188" s="56"/>
      <c r="I188" s="56"/>
      <c r="J188" s="56"/>
      <c r="K188" s="56"/>
      <c r="L188" s="56"/>
      <c r="M188" s="64"/>
      <c r="N188" s="64"/>
      <c r="O188" s="64"/>
      <c r="P188" s="64"/>
      <c r="Q188" s="64"/>
      <c r="R188" s="78"/>
      <c r="S188" s="78"/>
      <c r="T188" s="78"/>
      <c r="U188" s="78"/>
      <c r="V188" s="78"/>
      <c r="W188" s="78"/>
      <c r="X188" s="78"/>
      <c r="Y188" s="78"/>
      <c r="Z188" s="78"/>
      <c r="AA188" s="78"/>
      <c r="AB188" s="78"/>
      <c r="AC188" s="78"/>
      <c r="AD188" s="78"/>
    </row>
    <row r="189" customFormat="false" ht="15" hidden="false" customHeight="true" outlineLevel="0" collapsed="false">
      <c r="A189" s="65" t="s">
        <v>322</v>
      </c>
      <c r="B189" s="65"/>
      <c r="C189" s="65"/>
      <c r="D189" s="65"/>
      <c r="E189" s="65"/>
      <c r="F189" s="65"/>
      <c r="G189" s="26"/>
      <c r="H189" s="56"/>
      <c r="I189" s="56"/>
      <c r="J189" s="56"/>
      <c r="K189" s="56"/>
      <c r="L189" s="56"/>
      <c r="M189" s="64"/>
      <c r="N189" s="64"/>
      <c r="O189" s="64"/>
      <c r="P189" s="64"/>
      <c r="Q189" s="64"/>
      <c r="R189" s="78"/>
      <c r="S189" s="78"/>
      <c r="T189" s="78"/>
      <c r="U189" s="78"/>
      <c r="V189" s="78"/>
      <c r="W189" s="78"/>
      <c r="X189" s="78"/>
      <c r="Y189" s="78"/>
      <c r="Z189" s="78"/>
      <c r="AA189" s="78"/>
      <c r="AB189" s="78"/>
      <c r="AC189" s="78"/>
      <c r="AD189" s="78"/>
    </row>
    <row r="190" customFormat="false" ht="15" hidden="false" customHeight="true" outlineLevel="0" collapsed="false">
      <c r="A190" s="65" t="s">
        <v>323</v>
      </c>
      <c r="B190" s="65"/>
      <c r="C190" s="65"/>
      <c r="D190" s="65"/>
      <c r="E190" s="65"/>
      <c r="F190" s="65"/>
      <c r="G190" s="26"/>
      <c r="H190" s="56"/>
      <c r="I190" s="56"/>
      <c r="J190" s="56"/>
      <c r="K190" s="56"/>
      <c r="L190" s="56"/>
      <c r="M190" s="64"/>
      <c r="N190" s="64"/>
      <c r="O190" s="64"/>
      <c r="P190" s="64"/>
      <c r="Q190" s="64"/>
      <c r="R190" s="78"/>
      <c r="S190" s="78"/>
      <c r="T190" s="78"/>
      <c r="U190" s="78"/>
      <c r="V190" s="78"/>
      <c r="W190" s="78"/>
      <c r="X190" s="78"/>
      <c r="Y190" s="78"/>
      <c r="Z190" s="78"/>
      <c r="AA190" s="78"/>
      <c r="AB190" s="78"/>
      <c r="AC190" s="78"/>
      <c r="AD190" s="78"/>
    </row>
    <row r="191" customFormat="false" ht="15" hidden="false" customHeight="true" outlineLevel="0" collapsed="false">
      <c r="A191" s="65" t="s">
        <v>324</v>
      </c>
      <c r="B191" s="65"/>
      <c r="C191" s="65"/>
      <c r="D191" s="65"/>
      <c r="E191" s="65"/>
      <c r="F191" s="65"/>
      <c r="G191" s="26"/>
      <c r="H191" s="56"/>
      <c r="I191" s="56"/>
      <c r="J191" s="56"/>
      <c r="K191" s="56"/>
      <c r="L191" s="56"/>
      <c r="M191" s="64"/>
      <c r="N191" s="64"/>
      <c r="O191" s="64"/>
      <c r="P191" s="64"/>
      <c r="Q191" s="64"/>
      <c r="R191" s="78"/>
      <c r="S191" s="78"/>
      <c r="T191" s="78"/>
      <c r="U191" s="78"/>
      <c r="V191" s="78"/>
      <c r="W191" s="78"/>
      <c r="X191" s="78"/>
      <c r="Y191" s="78"/>
      <c r="Z191" s="78"/>
      <c r="AA191" s="78"/>
      <c r="AB191" s="78"/>
      <c r="AC191" s="78"/>
      <c r="AD191" s="78"/>
    </row>
    <row r="192" customFormat="false" ht="15" hidden="false" customHeight="true" outlineLevel="0" collapsed="false">
      <c r="A192" s="65" t="s">
        <v>325</v>
      </c>
      <c r="B192" s="65"/>
      <c r="C192" s="65"/>
      <c r="D192" s="65"/>
      <c r="E192" s="65"/>
      <c r="F192" s="65"/>
      <c r="G192" s="26"/>
      <c r="H192" s="56"/>
      <c r="I192" s="56"/>
      <c r="J192" s="56"/>
      <c r="K192" s="56"/>
      <c r="L192" s="56"/>
      <c r="M192" s="64"/>
      <c r="N192" s="64"/>
      <c r="O192" s="64"/>
      <c r="P192" s="64"/>
      <c r="Q192" s="64"/>
      <c r="R192" s="78"/>
      <c r="S192" s="78"/>
      <c r="T192" s="78"/>
      <c r="U192" s="78"/>
      <c r="V192" s="78"/>
      <c r="W192" s="78"/>
      <c r="X192" s="78"/>
      <c r="Y192" s="78"/>
      <c r="Z192" s="78"/>
      <c r="AA192" s="78"/>
      <c r="AB192" s="78"/>
      <c r="AC192" s="78"/>
      <c r="AD192" s="78"/>
    </row>
    <row r="193" customFormat="false" ht="15" hidden="false" customHeight="true" outlineLevel="0" collapsed="false">
      <c r="A193" s="65" t="s">
        <v>326</v>
      </c>
      <c r="B193" s="65"/>
      <c r="C193" s="65"/>
      <c r="D193" s="65"/>
      <c r="E193" s="65"/>
      <c r="F193" s="65"/>
      <c r="G193" s="26"/>
      <c r="H193" s="56"/>
      <c r="I193" s="56"/>
      <c r="J193" s="56"/>
      <c r="K193" s="56"/>
      <c r="L193" s="56"/>
      <c r="M193" s="64"/>
      <c r="N193" s="64"/>
      <c r="O193" s="64"/>
      <c r="P193" s="64"/>
      <c r="Q193" s="64"/>
      <c r="R193" s="78"/>
      <c r="S193" s="78"/>
      <c r="T193" s="78"/>
      <c r="U193" s="78"/>
      <c r="V193" s="78"/>
      <c r="W193" s="78"/>
      <c r="X193" s="78"/>
      <c r="Y193" s="78"/>
      <c r="Z193" s="78"/>
      <c r="AA193" s="78"/>
      <c r="AB193" s="78"/>
      <c r="AC193" s="78"/>
      <c r="AD193" s="78"/>
    </row>
    <row r="194" customFormat="false" ht="15" hidden="false" customHeight="true" outlineLevel="0" collapsed="false">
      <c r="A194" s="65" t="s">
        <v>327</v>
      </c>
      <c r="B194" s="65"/>
      <c r="C194" s="65"/>
      <c r="D194" s="65"/>
      <c r="E194" s="65"/>
      <c r="F194" s="65"/>
      <c r="G194" s="26"/>
      <c r="H194" s="56"/>
      <c r="I194" s="56"/>
      <c r="J194" s="56"/>
      <c r="K194" s="56"/>
      <c r="L194" s="56"/>
      <c r="M194" s="64"/>
      <c r="N194" s="64"/>
      <c r="O194" s="64"/>
      <c r="P194" s="64"/>
      <c r="Q194" s="64"/>
      <c r="R194" s="78"/>
      <c r="S194" s="78"/>
      <c r="T194" s="78"/>
      <c r="U194" s="78"/>
      <c r="V194" s="78"/>
      <c r="W194" s="78"/>
      <c r="X194" s="78"/>
      <c r="Y194" s="78"/>
      <c r="Z194" s="78"/>
      <c r="AA194" s="78"/>
      <c r="AB194" s="78"/>
      <c r="AC194" s="78"/>
      <c r="AD194" s="78"/>
    </row>
    <row r="195" customFormat="false" ht="15" hidden="false" customHeight="true" outlineLevel="0" collapsed="false">
      <c r="A195" s="65" t="s">
        <v>328</v>
      </c>
      <c r="B195" s="65"/>
      <c r="C195" s="65"/>
      <c r="D195" s="65"/>
      <c r="E195" s="65"/>
      <c r="F195" s="65"/>
      <c r="G195" s="26"/>
      <c r="H195" s="56"/>
      <c r="I195" s="56"/>
      <c r="J195" s="56"/>
      <c r="K195" s="56"/>
      <c r="L195" s="56"/>
      <c r="M195" s="64"/>
      <c r="N195" s="64"/>
      <c r="O195" s="64"/>
      <c r="P195" s="64"/>
      <c r="Q195" s="64"/>
      <c r="R195" s="78"/>
      <c r="S195" s="78"/>
      <c r="T195" s="78"/>
      <c r="U195" s="78"/>
      <c r="V195" s="78"/>
      <c r="W195" s="78"/>
      <c r="X195" s="78"/>
      <c r="Y195" s="78"/>
      <c r="Z195" s="78"/>
      <c r="AA195" s="78"/>
      <c r="AB195" s="78"/>
      <c r="AC195" s="78"/>
      <c r="AD195" s="78"/>
    </row>
    <row r="196" customFormat="false" ht="15" hidden="false" customHeight="true" outlineLevel="0" collapsed="false">
      <c r="A196" s="65" t="s">
        <v>329</v>
      </c>
      <c r="B196" s="65"/>
      <c r="C196" s="65"/>
      <c r="D196" s="65"/>
      <c r="E196" s="65"/>
      <c r="F196" s="65"/>
      <c r="G196" s="26"/>
      <c r="H196" s="56"/>
      <c r="I196" s="56"/>
      <c r="J196" s="56"/>
      <c r="K196" s="56"/>
      <c r="L196" s="56"/>
      <c r="M196" s="64"/>
      <c r="N196" s="64"/>
      <c r="O196" s="64"/>
      <c r="P196" s="64"/>
      <c r="Q196" s="64"/>
      <c r="R196" s="78"/>
      <c r="S196" s="78"/>
      <c r="T196" s="78"/>
      <c r="U196" s="78"/>
      <c r="V196" s="78"/>
      <c r="W196" s="78"/>
      <c r="X196" s="78"/>
      <c r="Y196" s="78"/>
      <c r="Z196" s="78"/>
      <c r="AA196" s="78"/>
      <c r="AB196" s="78"/>
      <c r="AC196" s="78"/>
      <c r="AD196" s="78"/>
    </row>
    <row r="197" customFormat="false" ht="15" hidden="false" customHeight="true" outlineLevel="0" collapsed="false">
      <c r="A197" s="65" t="s">
        <v>330</v>
      </c>
      <c r="B197" s="65"/>
      <c r="C197" s="65"/>
      <c r="D197" s="65"/>
      <c r="E197" s="65"/>
      <c r="F197" s="65"/>
      <c r="G197" s="26"/>
      <c r="H197" s="56"/>
      <c r="I197" s="56"/>
      <c r="J197" s="56"/>
      <c r="K197" s="56"/>
      <c r="L197" s="56"/>
      <c r="M197" s="64"/>
      <c r="N197" s="64"/>
      <c r="O197" s="64"/>
      <c r="P197" s="64"/>
      <c r="Q197" s="64"/>
      <c r="R197" s="78"/>
      <c r="S197" s="78"/>
      <c r="T197" s="78"/>
      <c r="U197" s="78"/>
      <c r="V197" s="78"/>
      <c r="W197" s="78"/>
      <c r="X197" s="78"/>
      <c r="Y197" s="78"/>
      <c r="Z197" s="78"/>
      <c r="AA197" s="78"/>
      <c r="AB197" s="78"/>
      <c r="AC197" s="78"/>
      <c r="AD197" s="78"/>
    </row>
    <row r="198" customFormat="false" ht="15" hidden="false" customHeight="true" outlineLevel="0" collapsed="false">
      <c r="A198" s="65" t="s">
        <v>331</v>
      </c>
      <c r="B198" s="65"/>
      <c r="C198" s="65"/>
      <c r="D198" s="65"/>
      <c r="E198" s="65"/>
      <c r="F198" s="65"/>
      <c r="G198" s="26"/>
      <c r="H198" s="56"/>
      <c r="I198" s="56"/>
      <c r="J198" s="56"/>
      <c r="K198" s="56"/>
      <c r="L198" s="56"/>
      <c r="M198" s="64"/>
      <c r="N198" s="64"/>
      <c r="O198" s="64"/>
      <c r="P198" s="64"/>
      <c r="Q198" s="64"/>
      <c r="R198" s="78"/>
      <c r="S198" s="78"/>
      <c r="T198" s="78"/>
      <c r="U198" s="78"/>
      <c r="V198" s="78"/>
      <c r="W198" s="78"/>
      <c r="X198" s="78"/>
      <c r="Y198" s="78"/>
      <c r="Z198" s="78"/>
      <c r="AA198" s="78"/>
      <c r="AB198" s="78"/>
      <c r="AC198" s="78"/>
      <c r="AD198" s="78"/>
    </row>
    <row r="199" customFormat="false" ht="15" hidden="false" customHeight="true" outlineLevel="0" collapsed="false">
      <c r="A199" s="65" t="s">
        <v>332</v>
      </c>
      <c r="B199" s="65"/>
      <c r="C199" s="65"/>
      <c r="D199" s="65"/>
      <c r="E199" s="65"/>
      <c r="F199" s="65"/>
      <c r="G199" s="26"/>
      <c r="H199" s="56"/>
      <c r="I199" s="56"/>
      <c r="J199" s="56"/>
      <c r="K199" s="56"/>
      <c r="L199" s="56"/>
      <c r="M199" s="64"/>
      <c r="N199" s="64"/>
      <c r="O199" s="64"/>
      <c r="P199" s="64"/>
      <c r="Q199" s="64"/>
      <c r="R199" s="78"/>
      <c r="S199" s="78"/>
      <c r="T199" s="78"/>
      <c r="U199" s="78"/>
      <c r="V199" s="78"/>
      <c r="W199" s="78"/>
      <c r="X199" s="78"/>
      <c r="Y199" s="78"/>
      <c r="Z199" s="78"/>
      <c r="AA199" s="78"/>
      <c r="AB199" s="78"/>
      <c r="AC199" s="78"/>
      <c r="AD199" s="78"/>
    </row>
    <row r="200" customFormat="false" ht="15" hidden="false" customHeight="true" outlineLevel="0" collapsed="false">
      <c r="A200" s="65" t="s">
        <v>333</v>
      </c>
      <c r="B200" s="65"/>
      <c r="C200" s="65"/>
      <c r="D200" s="65"/>
      <c r="E200" s="65"/>
      <c r="F200" s="65"/>
      <c r="G200" s="26"/>
      <c r="H200" s="56"/>
      <c r="I200" s="56"/>
      <c r="J200" s="56"/>
      <c r="K200" s="56"/>
      <c r="L200" s="56"/>
      <c r="M200" s="64"/>
      <c r="N200" s="64"/>
      <c r="O200" s="64"/>
      <c r="P200" s="64"/>
      <c r="Q200" s="64"/>
      <c r="R200" s="78"/>
      <c r="S200" s="78"/>
      <c r="T200" s="78"/>
      <c r="U200" s="78"/>
      <c r="V200" s="78"/>
      <c r="W200" s="78"/>
      <c r="X200" s="78"/>
      <c r="Y200" s="78"/>
      <c r="Z200" s="78"/>
      <c r="AA200" s="78"/>
      <c r="AB200" s="78"/>
      <c r="AC200" s="78"/>
      <c r="AD200" s="78"/>
    </row>
    <row r="201" customFormat="false" ht="14.25" hidden="false" customHeight="true" outlineLevel="0" collapsed="false">
      <c r="A201" s="65" t="s">
        <v>334</v>
      </c>
      <c r="B201" s="65"/>
      <c r="C201" s="65"/>
      <c r="D201" s="65"/>
      <c r="E201" s="65"/>
      <c r="F201" s="65"/>
      <c r="G201" s="79"/>
      <c r="H201" s="79"/>
      <c r="I201" s="79"/>
      <c r="J201" s="79"/>
      <c r="K201" s="79"/>
      <c r="L201" s="79"/>
      <c r="M201" s="79"/>
      <c r="N201" s="79"/>
      <c r="O201" s="79"/>
      <c r="P201" s="79"/>
      <c r="Q201" s="79"/>
      <c r="R201" s="78"/>
      <c r="S201" s="78"/>
      <c r="T201" s="78"/>
      <c r="U201" s="78"/>
      <c r="V201" s="78"/>
      <c r="W201" s="78"/>
      <c r="X201" s="78"/>
      <c r="Y201" s="78"/>
      <c r="Z201" s="78"/>
      <c r="AA201" s="78"/>
      <c r="AB201" s="78"/>
      <c r="AC201" s="78"/>
      <c r="AD201" s="78"/>
    </row>
    <row r="202" customFormat="false" ht="14.25" hidden="false" customHeight="true" outlineLevel="0" collapsed="false">
      <c r="A202" s="65" t="s">
        <v>335</v>
      </c>
      <c r="B202" s="65"/>
      <c r="C202" s="65"/>
      <c r="D202" s="65"/>
      <c r="E202" s="65"/>
      <c r="F202" s="65"/>
      <c r="G202" s="79"/>
      <c r="H202" s="79"/>
      <c r="I202" s="79"/>
      <c r="J202" s="79"/>
      <c r="K202" s="79"/>
      <c r="L202" s="79"/>
      <c r="M202" s="79"/>
      <c r="N202" s="79"/>
      <c r="O202" s="79"/>
      <c r="P202" s="79"/>
      <c r="Q202" s="79"/>
      <c r="R202" s="78"/>
      <c r="S202" s="78"/>
      <c r="T202" s="78"/>
      <c r="U202" s="78"/>
      <c r="V202" s="78"/>
      <c r="W202" s="78"/>
      <c r="X202" s="78"/>
      <c r="Y202" s="78"/>
      <c r="Z202" s="78"/>
      <c r="AA202" s="78"/>
      <c r="AB202" s="78"/>
      <c r="AC202" s="78"/>
      <c r="AD202" s="78"/>
    </row>
    <row r="203" customFormat="false" ht="14.25" hidden="false" customHeight="true" outlineLevel="0" collapsed="false">
      <c r="A203" s="65" t="s">
        <v>336</v>
      </c>
      <c r="B203" s="65"/>
      <c r="C203" s="65"/>
      <c r="D203" s="65"/>
      <c r="E203" s="65"/>
      <c r="F203" s="65"/>
      <c r="G203" s="79"/>
      <c r="H203" s="79"/>
      <c r="I203" s="79"/>
      <c r="J203" s="79"/>
      <c r="K203" s="79"/>
      <c r="L203" s="79"/>
      <c r="M203" s="79"/>
      <c r="N203" s="79"/>
      <c r="O203" s="79"/>
      <c r="P203" s="79"/>
      <c r="Q203" s="79"/>
      <c r="R203" s="78"/>
      <c r="S203" s="78"/>
      <c r="T203" s="78"/>
      <c r="U203" s="78"/>
      <c r="V203" s="78"/>
      <c r="W203" s="78"/>
      <c r="X203" s="78"/>
      <c r="Y203" s="78"/>
      <c r="Z203" s="78"/>
      <c r="AA203" s="78"/>
      <c r="AB203" s="78"/>
      <c r="AC203" s="78"/>
      <c r="AD203" s="78"/>
    </row>
    <row r="204" customFormat="false" ht="14.25" hidden="false" customHeight="true" outlineLevel="0" collapsed="false">
      <c r="A204" s="65" t="s">
        <v>337</v>
      </c>
      <c r="B204" s="65"/>
      <c r="C204" s="65"/>
      <c r="D204" s="65"/>
      <c r="E204" s="65"/>
      <c r="F204" s="65"/>
      <c r="G204" s="79"/>
      <c r="H204" s="79"/>
      <c r="I204" s="79"/>
      <c r="J204" s="79"/>
      <c r="K204" s="79"/>
      <c r="L204" s="79"/>
      <c r="M204" s="79"/>
      <c r="N204" s="79"/>
      <c r="O204" s="79"/>
      <c r="P204" s="79"/>
      <c r="Q204" s="79"/>
      <c r="R204" s="78"/>
      <c r="S204" s="78"/>
      <c r="T204" s="78"/>
      <c r="U204" s="78"/>
      <c r="V204" s="78"/>
      <c r="W204" s="78"/>
      <c r="X204" s="78"/>
      <c r="Y204" s="78"/>
      <c r="Z204" s="78"/>
      <c r="AA204" s="78"/>
      <c r="AB204" s="78"/>
      <c r="AC204" s="78"/>
      <c r="AD204" s="78"/>
    </row>
    <row r="205" customFormat="false" ht="14.25" hidden="false" customHeight="true" outlineLevel="0" collapsed="false">
      <c r="A205" s="65" t="s">
        <v>338</v>
      </c>
      <c r="B205" s="65"/>
      <c r="C205" s="65"/>
      <c r="D205" s="65"/>
      <c r="E205" s="65"/>
      <c r="F205" s="65"/>
      <c r="G205" s="79"/>
      <c r="H205" s="79"/>
      <c r="I205" s="79"/>
      <c r="J205" s="79"/>
      <c r="K205" s="79"/>
      <c r="L205" s="79"/>
      <c r="M205" s="79"/>
      <c r="N205" s="79"/>
      <c r="O205" s="79"/>
      <c r="P205" s="79"/>
      <c r="Q205" s="79"/>
      <c r="R205" s="78"/>
      <c r="S205" s="78"/>
      <c r="T205" s="78"/>
      <c r="U205" s="78"/>
      <c r="V205" s="78"/>
      <c r="W205" s="78"/>
      <c r="X205" s="78"/>
      <c r="Y205" s="78"/>
      <c r="Z205" s="78"/>
      <c r="AA205" s="78"/>
      <c r="AB205" s="78"/>
      <c r="AC205" s="78"/>
      <c r="AD205" s="78"/>
    </row>
    <row r="206" customFormat="false" ht="14.25" hidden="false" customHeight="true" outlineLevel="0" collapsed="false">
      <c r="A206" s="65" t="s">
        <v>339</v>
      </c>
      <c r="B206" s="65"/>
      <c r="C206" s="65"/>
      <c r="D206" s="65"/>
      <c r="E206" s="65"/>
      <c r="F206" s="65"/>
      <c r="G206" s="79"/>
      <c r="H206" s="79"/>
      <c r="I206" s="79"/>
      <c r="J206" s="79"/>
      <c r="K206" s="79"/>
      <c r="L206" s="79"/>
      <c r="M206" s="79"/>
      <c r="N206" s="79"/>
      <c r="O206" s="79"/>
      <c r="P206" s="79"/>
      <c r="Q206" s="79"/>
      <c r="R206" s="78"/>
      <c r="S206" s="78"/>
      <c r="T206" s="78"/>
      <c r="U206" s="78"/>
      <c r="V206" s="78"/>
      <c r="W206" s="78"/>
      <c r="X206" s="78"/>
      <c r="Y206" s="78"/>
      <c r="Z206" s="78"/>
      <c r="AA206" s="78"/>
      <c r="AB206" s="78"/>
      <c r="AC206" s="78"/>
      <c r="AD206" s="78"/>
    </row>
    <row r="207" customFormat="false" ht="14.25" hidden="false" customHeight="true" outlineLevel="0" collapsed="false">
      <c r="A207" s="65" t="s">
        <v>340</v>
      </c>
      <c r="B207" s="65"/>
      <c r="C207" s="65"/>
      <c r="D207" s="65"/>
      <c r="E207" s="65"/>
      <c r="F207" s="65"/>
      <c r="G207" s="79"/>
      <c r="H207" s="79"/>
      <c r="I207" s="79"/>
      <c r="J207" s="79"/>
      <c r="K207" s="79"/>
      <c r="L207" s="79"/>
      <c r="M207" s="79"/>
      <c r="N207" s="79"/>
      <c r="O207" s="79"/>
      <c r="P207" s="79"/>
      <c r="Q207" s="79"/>
      <c r="R207" s="78"/>
      <c r="S207" s="78"/>
      <c r="T207" s="78"/>
      <c r="U207" s="78"/>
      <c r="V207" s="78"/>
      <c r="W207" s="78"/>
      <c r="X207" s="78"/>
      <c r="Y207" s="78"/>
      <c r="Z207" s="78"/>
      <c r="AA207" s="78"/>
      <c r="AB207" s="78"/>
      <c r="AC207" s="78"/>
      <c r="AD207" s="78"/>
    </row>
    <row r="208" customFormat="false" ht="14.25" hidden="false" customHeight="true" outlineLevel="0" collapsed="false">
      <c r="A208" s="65" t="s">
        <v>341</v>
      </c>
      <c r="B208" s="65"/>
      <c r="C208" s="65"/>
      <c r="D208" s="65"/>
      <c r="E208" s="65"/>
      <c r="F208" s="65"/>
      <c r="G208" s="79"/>
      <c r="H208" s="79"/>
      <c r="I208" s="79"/>
      <c r="J208" s="79"/>
      <c r="K208" s="79"/>
      <c r="L208" s="79"/>
      <c r="M208" s="79"/>
      <c r="N208" s="79"/>
      <c r="O208" s="79"/>
      <c r="P208" s="79"/>
      <c r="Q208" s="79"/>
      <c r="R208" s="78"/>
      <c r="S208" s="78"/>
      <c r="T208" s="78"/>
      <c r="U208" s="78"/>
      <c r="V208" s="78"/>
      <c r="W208" s="78"/>
      <c r="X208" s="78"/>
      <c r="Y208" s="78"/>
      <c r="Z208" s="78"/>
      <c r="AA208" s="78"/>
      <c r="AB208" s="78"/>
      <c r="AC208" s="78"/>
      <c r="AD208" s="78"/>
    </row>
    <row r="209" customFormat="false" ht="14.25" hidden="false" customHeight="true" outlineLevel="0" collapsed="false">
      <c r="A209" s="65" t="s">
        <v>342</v>
      </c>
      <c r="B209" s="65"/>
      <c r="C209" s="65"/>
      <c r="D209" s="65"/>
      <c r="E209" s="65"/>
      <c r="F209" s="65"/>
      <c r="G209" s="79"/>
      <c r="H209" s="79"/>
      <c r="I209" s="79"/>
      <c r="J209" s="79"/>
      <c r="K209" s="79"/>
      <c r="L209" s="79"/>
      <c r="M209" s="79"/>
      <c r="N209" s="79"/>
      <c r="O209" s="79"/>
      <c r="P209" s="79"/>
      <c r="Q209" s="79"/>
      <c r="R209" s="78"/>
      <c r="S209" s="78"/>
      <c r="T209" s="78"/>
      <c r="U209" s="78"/>
      <c r="V209" s="78"/>
      <c r="W209" s="78"/>
      <c r="X209" s="78"/>
      <c r="Y209" s="78"/>
      <c r="Z209" s="78"/>
      <c r="AA209" s="78"/>
      <c r="AB209" s="78"/>
      <c r="AC209" s="78"/>
      <c r="AD209" s="78"/>
    </row>
    <row r="210" customFormat="false" ht="14.25" hidden="false" customHeight="true" outlineLevel="0" collapsed="false">
      <c r="A210" s="65" t="s">
        <v>343</v>
      </c>
      <c r="B210" s="65"/>
      <c r="C210" s="65"/>
      <c r="D210" s="65"/>
      <c r="E210" s="65"/>
      <c r="F210" s="65"/>
      <c r="G210" s="79"/>
      <c r="H210" s="79"/>
      <c r="I210" s="79"/>
      <c r="J210" s="79"/>
      <c r="K210" s="79"/>
      <c r="L210" s="79"/>
      <c r="M210" s="79"/>
      <c r="N210" s="79"/>
      <c r="O210" s="79"/>
      <c r="P210" s="79"/>
      <c r="Q210" s="79"/>
      <c r="R210" s="78"/>
      <c r="S210" s="78"/>
      <c r="T210" s="78"/>
      <c r="U210" s="78"/>
      <c r="V210" s="78"/>
      <c r="W210" s="78"/>
      <c r="X210" s="78"/>
      <c r="Y210" s="78"/>
      <c r="Z210" s="78"/>
      <c r="AA210" s="78"/>
      <c r="AB210" s="78"/>
      <c r="AC210" s="78"/>
      <c r="AD210" s="78"/>
    </row>
    <row r="211" customFormat="false" ht="14.25" hidden="false" customHeight="true" outlineLevel="0" collapsed="false">
      <c r="A211" s="65" t="s">
        <v>344</v>
      </c>
      <c r="B211" s="65"/>
      <c r="C211" s="65"/>
      <c r="D211" s="65"/>
      <c r="E211" s="65"/>
      <c r="F211" s="65"/>
      <c r="G211" s="79"/>
      <c r="H211" s="79"/>
      <c r="I211" s="79"/>
      <c r="J211" s="79"/>
      <c r="K211" s="79"/>
      <c r="L211" s="79"/>
      <c r="M211" s="79"/>
      <c r="N211" s="79"/>
      <c r="O211" s="79"/>
      <c r="P211" s="79"/>
      <c r="Q211" s="79"/>
      <c r="R211" s="78"/>
      <c r="S211" s="78"/>
      <c r="T211" s="78"/>
      <c r="U211" s="78"/>
      <c r="V211" s="78"/>
      <c r="W211" s="78"/>
      <c r="X211" s="78"/>
      <c r="Y211" s="78"/>
      <c r="Z211" s="78"/>
      <c r="AA211" s="78"/>
      <c r="AB211" s="78"/>
      <c r="AC211" s="78"/>
      <c r="AD211" s="78"/>
    </row>
    <row r="212" customFormat="false" ht="14.25" hidden="false" customHeight="true" outlineLevel="0" collapsed="false">
      <c r="A212" s="65" t="s">
        <v>345</v>
      </c>
      <c r="B212" s="65"/>
      <c r="C212" s="65"/>
      <c r="D212" s="65"/>
      <c r="E212" s="65"/>
      <c r="F212" s="65"/>
      <c r="G212" s="79"/>
      <c r="H212" s="79"/>
      <c r="I212" s="79"/>
      <c r="J212" s="79"/>
      <c r="K212" s="79"/>
      <c r="L212" s="79"/>
      <c r="M212" s="79"/>
      <c r="N212" s="79"/>
      <c r="O212" s="79"/>
      <c r="P212" s="79"/>
      <c r="Q212" s="79"/>
      <c r="R212" s="78"/>
      <c r="S212" s="78"/>
      <c r="T212" s="78"/>
      <c r="U212" s="78"/>
      <c r="V212" s="78"/>
      <c r="W212" s="78"/>
      <c r="X212" s="78"/>
      <c r="Y212" s="78"/>
      <c r="Z212" s="78"/>
      <c r="AA212" s="78"/>
      <c r="AB212" s="78"/>
      <c r="AC212" s="78"/>
      <c r="AD212" s="78"/>
    </row>
    <row r="213" customFormat="false" ht="14.25" hidden="false" customHeight="true" outlineLevel="0" collapsed="false">
      <c r="A213" s="65" t="s">
        <v>346</v>
      </c>
      <c r="B213" s="65"/>
      <c r="C213" s="65"/>
      <c r="D213" s="65"/>
      <c r="E213" s="65"/>
      <c r="F213" s="65"/>
      <c r="G213" s="79"/>
      <c r="H213" s="79"/>
      <c r="I213" s="79"/>
      <c r="J213" s="79"/>
      <c r="K213" s="79"/>
      <c r="L213" s="79"/>
      <c r="M213" s="79"/>
      <c r="N213" s="79"/>
      <c r="O213" s="79"/>
      <c r="P213" s="79"/>
      <c r="Q213" s="79"/>
      <c r="R213" s="78"/>
      <c r="S213" s="78"/>
      <c r="T213" s="78"/>
      <c r="U213" s="78"/>
      <c r="V213" s="78"/>
      <c r="W213" s="78"/>
      <c r="X213" s="78"/>
      <c r="Y213" s="78"/>
      <c r="Z213" s="78"/>
      <c r="AA213" s="78"/>
      <c r="AB213" s="78"/>
      <c r="AC213" s="78"/>
      <c r="AD213" s="78"/>
    </row>
    <row r="214" customFormat="false" ht="14.25" hidden="false" customHeight="true" outlineLevel="0" collapsed="false">
      <c r="A214" s="65" t="s">
        <v>347</v>
      </c>
      <c r="B214" s="65"/>
      <c r="C214" s="65"/>
      <c r="D214" s="65"/>
      <c r="E214" s="65"/>
      <c r="F214" s="65"/>
      <c r="G214" s="79"/>
      <c r="H214" s="79"/>
      <c r="I214" s="79"/>
      <c r="J214" s="79"/>
      <c r="K214" s="79"/>
      <c r="L214" s="79"/>
      <c r="M214" s="79"/>
      <c r="N214" s="79"/>
      <c r="O214" s="79"/>
      <c r="P214" s="79"/>
      <c r="Q214" s="79"/>
      <c r="R214" s="78"/>
      <c r="S214" s="78"/>
      <c r="T214" s="78"/>
      <c r="U214" s="78"/>
      <c r="V214" s="78"/>
      <c r="W214" s="78"/>
      <c r="X214" s="78"/>
      <c r="Y214" s="78"/>
      <c r="Z214" s="78"/>
      <c r="AA214" s="78"/>
      <c r="AB214" s="78"/>
      <c r="AC214" s="78"/>
      <c r="AD214" s="78"/>
    </row>
    <row r="215" customFormat="false" ht="14.25" hidden="false" customHeight="true" outlineLevel="0" collapsed="false">
      <c r="A215" s="65" t="s">
        <v>348</v>
      </c>
      <c r="B215" s="65"/>
      <c r="C215" s="65"/>
      <c r="D215" s="65"/>
      <c r="E215" s="65"/>
      <c r="F215" s="65"/>
      <c r="G215" s="79"/>
      <c r="H215" s="79"/>
      <c r="I215" s="79"/>
      <c r="J215" s="79"/>
      <c r="K215" s="79"/>
      <c r="L215" s="79"/>
      <c r="M215" s="79"/>
      <c r="N215" s="79"/>
      <c r="O215" s="79"/>
      <c r="P215" s="79"/>
      <c r="Q215" s="79"/>
      <c r="R215" s="78"/>
      <c r="S215" s="78"/>
      <c r="T215" s="78"/>
      <c r="U215" s="78"/>
      <c r="V215" s="78"/>
      <c r="W215" s="78"/>
      <c r="X215" s="78"/>
      <c r="Y215" s="78"/>
      <c r="Z215" s="78"/>
      <c r="AA215" s="78"/>
      <c r="AB215" s="78"/>
      <c r="AC215" s="78"/>
      <c r="AD215" s="78"/>
    </row>
    <row r="216" customFormat="false" ht="14.25" hidden="false" customHeight="true" outlineLevel="0" collapsed="false">
      <c r="A216" s="65" t="s">
        <v>349</v>
      </c>
      <c r="B216" s="65"/>
      <c r="C216" s="65"/>
      <c r="D216" s="65"/>
      <c r="E216" s="65"/>
      <c r="F216" s="65"/>
      <c r="G216" s="79"/>
      <c r="H216" s="79"/>
      <c r="I216" s="79"/>
      <c r="J216" s="79"/>
      <c r="K216" s="79"/>
      <c r="L216" s="79"/>
      <c r="M216" s="79"/>
      <c r="N216" s="79"/>
      <c r="O216" s="79"/>
      <c r="P216" s="79"/>
      <c r="Q216" s="79"/>
      <c r="R216" s="78"/>
      <c r="S216" s="78"/>
      <c r="T216" s="78"/>
      <c r="U216" s="78"/>
      <c r="V216" s="78"/>
      <c r="W216" s="78"/>
      <c r="X216" s="78"/>
      <c r="Y216" s="78"/>
      <c r="Z216" s="78"/>
      <c r="AA216" s="78"/>
      <c r="AB216" s="78"/>
      <c r="AC216" s="78"/>
      <c r="AD216" s="78"/>
    </row>
    <row r="217" customFormat="false" ht="14.25" hidden="false" customHeight="true" outlineLevel="0" collapsed="false">
      <c r="A217" s="65" t="s">
        <v>350</v>
      </c>
      <c r="B217" s="65"/>
      <c r="C217" s="65"/>
      <c r="D217" s="65"/>
      <c r="E217" s="65"/>
      <c r="F217" s="65"/>
      <c r="G217" s="79"/>
      <c r="H217" s="79"/>
      <c r="I217" s="79"/>
      <c r="J217" s="79"/>
      <c r="K217" s="79"/>
      <c r="L217" s="79"/>
      <c r="M217" s="79"/>
      <c r="N217" s="79"/>
      <c r="O217" s="79"/>
      <c r="P217" s="79"/>
      <c r="Q217" s="79"/>
      <c r="R217" s="78"/>
      <c r="S217" s="78"/>
      <c r="T217" s="78"/>
      <c r="U217" s="78"/>
      <c r="V217" s="78"/>
      <c r="W217" s="78"/>
      <c r="X217" s="78"/>
      <c r="Y217" s="78"/>
      <c r="Z217" s="78"/>
      <c r="AA217" s="78"/>
      <c r="AB217" s="78"/>
      <c r="AC217" s="78"/>
      <c r="AD217" s="78"/>
    </row>
    <row r="218" customFormat="false" ht="14.25" hidden="false" customHeight="true" outlineLevel="0" collapsed="false">
      <c r="A218" s="65" t="s">
        <v>351</v>
      </c>
      <c r="B218" s="65"/>
      <c r="C218" s="65"/>
      <c r="D218" s="65"/>
      <c r="E218" s="65"/>
      <c r="F218" s="65"/>
      <c r="G218" s="79"/>
      <c r="H218" s="79"/>
      <c r="I218" s="79"/>
      <c r="J218" s="79"/>
      <c r="K218" s="79"/>
      <c r="L218" s="79"/>
      <c r="M218" s="79"/>
      <c r="N218" s="79"/>
      <c r="O218" s="79"/>
      <c r="P218" s="79"/>
      <c r="Q218" s="79"/>
      <c r="R218" s="78"/>
      <c r="S218" s="78"/>
      <c r="T218" s="78"/>
      <c r="U218" s="78"/>
      <c r="V218" s="78"/>
      <c r="W218" s="78"/>
      <c r="X218" s="78"/>
      <c r="Y218" s="78"/>
      <c r="Z218" s="78"/>
      <c r="AA218" s="78"/>
      <c r="AB218" s="78"/>
      <c r="AC218" s="78"/>
      <c r="AD218" s="78"/>
    </row>
    <row r="219" customFormat="false" ht="14.25" hidden="false" customHeight="true" outlineLevel="0" collapsed="false">
      <c r="A219" s="65" t="s">
        <v>352</v>
      </c>
      <c r="B219" s="65"/>
      <c r="C219" s="65"/>
      <c r="D219" s="65"/>
      <c r="E219" s="65"/>
      <c r="F219" s="65"/>
      <c r="G219" s="79"/>
      <c r="H219" s="79"/>
      <c r="I219" s="79"/>
      <c r="J219" s="79"/>
      <c r="K219" s="79"/>
      <c r="L219" s="79"/>
      <c r="M219" s="79"/>
      <c r="N219" s="79"/>
      <c r="O219" s="79"/>
      <c r="P219" s="79"/>
      <c r="Q219" s="79"/>
      <c r="R219" s="78"/>
      <c r="S219" s="78"/>
      <c r="T219" s="78"/>
      <c r="U219" s="78"/>
      <c r="V219" s="78"/>
      <c r="W219" s="78"/>
      <c r="X219" s="78"/>
      <c r="Y219" s="78"/>
      <c r="Z219" s="78"/>
      <c r="AA219" s="78"/>
      <c r="AB219" s="78"/>
      <c r="AC219" s="78"/>
      <c r="AD219" s="78"/>
    </row>
    <row r="220" customFormat="false" ht="14.25" hidden="false" customHeight="true" outlineLevel="0" collapsed="false">
      <c r="A220" s="65" t="s">
        <v>353</v>
      </c>
      <c r="B220" s="65"/>
      <c r="C220" s="65"/>
      <c r="D220" s="65"/>
      <c r="E220" s="65"/>
      <c r="F220" s="65"/>
      <c r="G220" s="79"/>
      <c r="H220" s="79"/>
      <c r="I220" s="79"/>
      <c r="J220" s="79"/>
      <c r="K220" s="79"/>
      <c r="L220" s="79"/>
      <c r="M220" s="79"/>
      <c r="N220" s="79"/>
      <c r="O220" s="79"/>
      <c r="P220" s="79"/>
      <c r="Q220" s="79"/>
      <c r="R220" s="78"/>
      <c r="S220" s="78"/>
      <c r="T220" s="78"/>
      <c r="U220" s="78"/>
      <c r="V220" s="78"/>
      <c r="W220" s="78"/>
      <c r="X220" s="78"/>
      <c r="Y220" s="78"/>
      <c r="Z220" s="78"/>
      <c r="AA220" s="78"/>
      <c r="AB220" s="78"/>
      <c r="AC220" s="78"/>
      <c r="AD220" s="78"/>
    </row>
    <row r="221" customFormat="false" ht="14.25" hidden="false" customHeight="true" outlineLevel="0" collapsed="false">
      <c r="A221" s="80"/>
      <c r="B221" s="80"/>
      <c r="C221" s="80"/>
      <c r="D221" s="80"/>
      <c r="E221" s="80"/>
      <c r="F221" s="80"/>
      <c r="G221" s="80"/>
      <c r="H221" s="80"/>
      <c r="I221" s="80"/>
      <c r="J221" s="80"/>
      <c r="K221" s="80"/>
      <c r="L221" s="80"/>
      <c r="M221" s="80"/>
      <c r="N221" s="80"/>
      <c r="O221" s="80"/>
      <c r="P221" s="80"/>
      <c r="Q221" s="80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</row>
    <row r="222" customFormat="false" ht="14.25" hidden="false" customHeight="true" outlineLevel="0" collapsed="false">
      <c r="A222" s="80"/>
      <c r="B222" s="80"/>
      <c r="C222" s="80"/>
      <c r="D222" s="80"/>
      <c r="E222" s="80"/>
      <c r="F222" s="80"/>
      <c r="G222" s="80"/>
      <c r="H222" s="80"/>
      <c r="I222" s="80"/>
      <c r="J222" s="80"/>
      <c r="K222" s="80"/>
      <c r="L222" s="80"/>
      <c r="M222" s="80"/>
      <c r="N222" s="80"/>
      <c r="O222" s="80"/>
      <c r="P222" s="80"/>
      <c r="Q222" s="80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</row>
    <row r="223" customFormat="false" ht="14.25" hidden="false" customHeight="true" outlineLevel="0" collapsed="false">
      <c r="A223" s="80"/>
      <c r="B223" s="80"/>
      <c r="C223" s="80"/>
      <c r="D223" s="80"/>
      <c r="E223" s="80"/>
      <c r="F223" s="80"/>
      <c r="G223" s="80"/>
      <c r="H223" s="80"/>
      <c r="I223" s="80"/>
      <c r="J223" s="80"/>
      <c r="K223" s="80"/>
      <c r="L223" s="80"/>
      <c r="M223" s="80"/>
      <c r="N223" s="80"/>
      <c r="O223" s="80"/>
      <c r="P223" s="80"/>
      <c r="Q223" s="80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</row>
    <row r="224" customFormat="false" ht="14.25" hidden="false" customHeight="true" outlineLevel="0" collapsed="false">
      <c r="A224" s="80"/>
      <c r="B224" s="80"/>
      <c r="C224" s="80"/>
      <c r="D224" s="80"/>
      <c r="E224" s="80"/>
      <c r="F224" s="80"/>
      <c r="G224" s="80"/>
      <c r="H224" s="80"/>
      <c r="I224" s="80"/>
      <c r="J224" s="80"/>
      <c r="K224" s="80"/>
      <c r="L224" s="80"/>
      <c r="M224" s="80"/>
      <c r="N224" s="80"/>
      <c r="O224" s="80"/>
      <c r="P224" s="80"/>
      <c r="Q224" s="80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</row>
    <row r="225" customFormat="false" ht="14.25" hidden="false" customHeight="true" outlineLevel="0" collapsed="false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</row>
    <row r="226" customFormat="false" ht="14.25" hidden="false" customHeight="true" outlineLevel="0" collapsed="false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</row>
    <row r="227" customFormat="false" ht="14.25" hidden="false" customHeight="true" outlineLevel="0" collapsed="false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</row>
    <row r="228" customFormat="false" ht="14.25" hidden="false" customHeight="true" outlineLevel="0" collapsed="false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</row>
    <row r="229" customFormat="false" ht="14.25" hidden="false" customHeight="true" outlineLevel="0" collapsed="false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</row>
    <row r="230" customFormat="false" ht="14.25" hidden="false" customHeight="true" outlineLevel="0" collapsed="false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</row>
    <row r="231" customFormat="false" ht="14.25" hidden="false" customHeight="true" outlineLevel="0" collapsed="false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</row>
    <row r="232" customFormat="false" ht="14.25" hidden="false" customHeight="true" outlineLevel="0" collapsed="false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</row>
    <row r="233" customFormat="false" ht="14.25" hidden="false" customHeight="true" outlineLevel="0" collapsed="false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</row>
    <row r="234" customFormat="false" ht="14.25" hidden="false" customHeight="true" outlineLevel="0" collapsed="false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</row>
    <row r="235" customFormat="false" ht="14.25" hidden="false" customHeight="true" outlineLevel="0" collapsed="false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</row>
    <row r="236" customFormat="false" ht="14.25" hidden="false" customHeight="true" outlineLevel="0" collapsed="false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</row>
    <row r="237" customFormat="false" ht="14.25" hidden="false" customHeight="true" outlineLevel="0" collapsed="false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</row>
    <row r="238" customFormat="false" ht="14.25" hidden="false" customHeight="true" outlineLevel="0" collapsed="false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</row>
    <row r="239" customFormat="false" ht="14.25" hidden="false" customHeight="true" outlineLevel="0" collapsed="false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</row>
    <row r="240" customFormat="false" ht="14.25" hidden="false" customHeight="true" outlineLevel="0" collapsed="false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</row>
    <row r="241" customFormat="false" ht="14.25" hidden="false" customHeight="true" outlineLevel="0" collapsed="false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</row>
    <row r="242" customFormat="false" ht="14.25" hidden="false" customHeight="true" outlineLevel="0" collapsed="false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</row>
    <row r="243" customFormat="false" ht="14.25" hidden="false" customHeight="true" outlineLevel="0" collapsed="false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</row>
    <row r="244" customFormat="false" ht="14.25" hidden="false" customHeight="true" outlineLevel="0" collapsed="false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</row>
    <row r="245" customFormat="false" ht="14.25" hidden="false" customHeight="true" outlineLevel="0" collapsed="false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</row>
    <row r="246" customFormat="false" ht="14.25" hidden="false" customHeight="true" outlineLevel="0" collapsed="false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</row>
    <row r="247" customFormat="false" ht="14.25" hidden="false" customHeight="true" outlineLevel="0" collapsed="false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</row>
    <row r="248" customFormat="false" ht="14.25" hidden="false" customHeight="true" outlineLevel="0" collapsed="false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</row>
    <row r="249" customFormat="false" ht="14.25" hidden="false" customHeight="true" outlineLevel="0" collapsed="false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</row>
    <row r="250" customFormat="false" ht="14.25" hidden="false" customHeight="true" outlineLevel="0" collapsed="false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</row>
    <row r="251" customFormat="false" ht="14.25" hidden="false" customHeight="true" outlineLevel="0" collapsed="false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</row>
    <row r="252" customFormat="false" ht="14.25" hidden="false" customHeight="true" outlineLevel="0" collapsed="false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</row>
    <row r="253" customFormat="false" ht="14.25" hidden="false" customHeight="true" outlineLevel="0" collapsed="false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</row>
    <row r="254" customFormat="false" ht="14.25" hidden="false" customHeight="true" outlineLevel="0" collapsed="false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</row>
    <row r="255" customFormat="false" ht="14.25" hidden="false" customHeight="true" outlineLevel="0" collapsed="false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</row>
    <row r="256" customFormat="false" ht="14.25" hidden="false" customHeight="true" outlineLevel="0" collapsed="false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</row>
    <row r="257" customFormat="false" ht="14.25" hidden="false" customHeight="true" outlineLevel="0" collapsed="false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</row>
    <row r="258" customFormat="false" ht="14.25" hidden="false" customHeight="true" outlineLevel="0" collapsed="false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</row>
    <row r="259" customFormat="false" ht="14.25" hidden="false" customHeight="true" outlineLevel="0" collapsed="false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</row>
    <row r="260" customFormat="false" ht="14.25" hidden="false" customHeight="true" outlineLevel="0" collapsed="false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</row>
    <row r="261" customFormat="false" ht="14.25" hidden="false" customHeight="true" outlineLevel="0" collapsed="false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</row>
    <row r="262" customFormat="false" ht="14.25" hidden="false" customHeight="true" outlineLevel="0" collapsed="false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</row>
    <row r="263" customFormat="false" ht="14.25" hidden="false" customHeight="true" outlineLevel="0" collapsed="false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</row>
    <row r="264" customFormat="false" ht="14.25" hidden="false" customHeight="true" outlineLevel="0" collapsed="false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</row>
    <row r="265" customFormat="false" ht="14.25" hidden="false" customHeight="true" outlineLevel="0" collapsed="false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</row>
    <row r="266" customFormat="false" ht="14.25" hidden="false" customHeight="true" outlineLevel="0" collapsed="false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</row>
    <row r="267" customFormat="false" ht="14.25" hidden="false" customHeight="true" outlineLevel="0" collapsed="false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</row>
    <row r="268" customFormat="false" ht="14.25" hidden="false" customHeight="true" outlineLevel="0" collapsed="false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</row>
    <row r="269" customFormat="false" ht="14.25" hidden="false" customHeight="true" outlineLevel="0" collapsed="false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</row>
    <row r="270" customFormat="false" ht="14.25" hidden="false" customHeight="true" outlineLevel="0" collapsed="false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</row>
    <row r="271" customFormat="false" ht="14.25" hidden="false" customHeight="true" outlineLevel="0" collapsed="false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</row>
    <row r="272" customFormat="false" ht="14.25" hidden="false" customHeight="true" outlineLevel="0" collapsed="false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</row>
    <row r="273" customFormat="false" ht="14.25" hidden="false" customHeight="true" outlineLevel="0" collapsed="false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</row>
    <row r="274" customFormat="false" ht="14.25" hidden="false" customHeight="true" outlineLevel="0" collapsed="false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</row>
    <row r="275" customFormat="false" ht="14.25" hidden="false" customHeight="true" outlineLevel="0" collapsed="false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</row>
    <row r="276" customFormat="false" ht="14.25" hidden="false" customHeight="true" outlineLevel="0" collapsed="false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</row>
    <row r="277" customFormat="false" ht="14.25" hidden="false" customHeight="true" outlineLevel="0" collapsed="false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</row>
    <row r="278" customFormat="false" ht="14.25" hidden="false" customHeight="true" outlineLevel="0" collapsed="false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</row>
    <row r="279" customFormat="false" ht="14.25" hidden="false" customHeight="true" outlineLevel="0" collapsed="false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</row>
    <row r="280" customFormat="false" ht="14.25" hidden="false" customHeight="true" outlineLevel="0" collapsed="false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</row>
    <row r="281" customFormat="false" ht="14.25" hidden="false" customHeight="true" outlineLevel="0" collapsed="false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</row>
    <row r="282" customFormat="false" ht="14.25" hidden="false" customHeight="true" outlineLevel="0" collapsed="false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</row>
    <row r="283" customFormat="false" ht="14.25" hidden="false" customHeight="true" outlineLevel="0" collapsed="false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</row>
    <row r="284" customFormat="false" ht="14.25" hidden="false" customHeight="true" outlineLevel="0" collapsed="false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</row>
    <row r="285" customFormat="false" ht="14.25" hidden="false" customHeight="true" outlineLevel="0" collapsed="false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</row>
    <row r="286" customFormat="false" ht="14.25" hidden="false" customHeight="true" outlineLevel="0" collapsed="false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</row>
    <row r="287" customFormat="false" ht="14.25" hidden="false" customHeight="true" outlineLevel="0" collapsed="false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</row>
    <row r="288" customFormat="false" ht="14.25" hidden="false" customHeight="true" outlineLevel="0" collapsed="false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</row>
    <row r="289" customFormat="false" ht="14.25" hidden="false" customHeight="true" outlineLevel="0" collapsed="false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</row>
    <row r="290" customFormat="false" ht="14.25" hidden="false" customHeight="true" outlineLevel="0" collapsed="false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</row>
    <row r="291" customFormat="false" ht="14.25" hidden="false" customHeight="true" outlineLevel="0" collapsed="false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</row>
    <row r="292" customFormat="false" ht="14.25" hidden="false" customHeight="true" outlineLevel="0" collapsed="false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</row>
    <row r="293" customFormat="false" ht="14.25" hidden="false" customHeight="true" outlineLevel="0" collapsed="false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</row>
    <row r="294" customFormat="false" ht="14.25" hidden="false" customHeight="true" outlineLevel="0" collapsed="false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</row>
    <row r="295" customFormat="false" ht="14.25" hidden="false" customHeight="true" outlineLevel="0" collapsed="false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</row>
    <row r="296" customFormat="false" ht="14.25" hidden="false" customHeight="true" outlineLevel="0" collapsed="false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</row>
    <row r="297" customFormat="false" ht="14.25" hidden="false" customHeight="true" outlineLevel="0" collapsed="false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</row>
    <row r="298" customFormat="false" ht="14.25" hidden="false" customHeight="true" outlineLevel="0" collapsed="false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</row>
    <row r="299" customFormat="false" ht="14.25" hidden="false" customHeight="true" outlineLevel="0" collapsed="false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</row>
    <row r="300" customFormat="false" ht="14.25" hidden="false" customHeight="true" outlineLevel="0" collapsed="false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</row>
    <row r="301" customFormat="false" ht="14.25" hidden="false" customHeight="true" outlineLevel="0" collapsed="false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</row>
    <row r="302" customFormat="false" ht="14.25" hidden="false" customHeight="true" outlineLevel="0" collapsed="false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</row>
    <row r="303" customFormat="false" ht="14.25" hidden="false" customHeight="true" outlineLevel="0" collapsed="false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</row>
    <row r="304" customFormat="false" ht="14.25" hidden="false" customHeight="true" outlineLevel="0" collapsed="false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</row>
    <row r="305" customFormat="false" ht="14.25" hidden="false" customHeight="true" outlineLevel="0" collapsed="false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</row>
    <row r="306" customFormat="false" ht="14.25" hidden="false" customHeight="true" outlineLevel="0" collapsed="false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</row>
    <row r="307" customFormat="false" ht="14.25" hidden="false" customHeight="true" outlineLevel="0" collapsed="false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</row>
    <row r="308" customFormat="false" ht="14.25" hidden="false" customHeight="true" outlineLevel="0" collapsed="false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</row>
    <row r="309" customFormat="false" ht="14.25" hidden="false" customHeight="true" outlineLevel="0" collapsed="false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</row>
    <row r="310" customFormat="false" ht="14.25" hidden="false" customHeight="true" outlineLevel="0" collapsed="false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</row>
    <row r="311" customFormat="false" ht="14.25" hidden="false" customHeight="true" outlineLevel="0" collapsed="false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</row>
    <row r="312" customFormat="false" ht="14.25" hidden="false" customHeight="true" outlineLevel="0" collapsed="false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</row>
    <row r="313" customFormat="false" ht="14.25" hidden="false" customHeight="true" outlineLevel="0" collapsed="false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</row>
    <row r="314" customFormat="false" ht="14.25" hidden="false" customHeight="true" outlineLevel="0" collapsed="false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</row>
    <row r="315" customFormat="false" ht="14.25" hidden="false" customHeight="true" outlineLevel="0" collapsed="false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</row>
    <row r="316" customFormat="false" ht="14.25" hidden="false" customHeight="true" outlineLevel="0" collapsed="false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</row>
    <row r="317" customFormat="false" ht="14.25" hidden="false" customHeight="true" outlineLevel="0" collapsed="false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</row>
    <row r="318" customFormat="false" ht="14.25" hidden="false" customHeight="true" outlineLevel="0" collapsed="false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</row>
    <row r="319" customFormat="false" ht="14.25" hidden="false" customHeight="true" outlineLevel="0" collapsed="false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</row>
    <row r="320" customFormat="false" ht="14.25" hidden="false" customHeight="true" outlineLevel="0" collapsed="false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</row>
    <row r="321" customFormat="false" ht="14.25" hidden="false" customHeight="true" outlineLevel="0" collapsed="false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</row>
    <row r="322" customFormat="false" ht="14.25" hidden="false" customHeight="true" outlineLevel="0" collapsed="false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</row>
    <row r="323" customFormat="false" ht="14.25" hidden="false" customHeight="true" outlineLevel="0" collapsed="false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</row>
    <row r="324" customFormat="false" ht="14.25" hidden="false" customHeight="true" outlineLevel="0" collapsed="false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</row>
    <row r="325" customFormat="false" ht="14.25" hidden="false" customHeight="true" outlineLevel="0" collapsed="false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</row>
    <row r="326" customFormat="false" ht="14.25" hidden="false" customHeight="true" outlineLevel="0" collapsed="false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</row>
    <row r="327" customFormat="false" ht="14.25" hidden="false" customHeight="true" outlineLevel="0" collapsed="false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</row>
    <row r="328" customFormat="false" ht="14.25" hidden="false" customHeight="true" outlineLevel="0" collapsed="false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</row>
    <row r="329" customFormat="false" ht="14.25" hidden="false" customHeight="true" outlineLevel="0" collapsed="false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</row>
    <row r="330" customFormat="false" ht="14.25" hidden="false" customHeight="true" outlineLevel="0" collapsed="false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</row>
    <row r="331" customFormat="false" ht="14.25" hidden="false" customHeight="true" outlineLevel="0" collapsed="false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</row>
    <row r="332" customFormat="false" ht="14.25" hidden="false" customHeight="true" outlineLevel="0" collapsed="false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</row>
    <row r="333" customFormat="false" ht="14.25" hidden="false" customHeight="true" outlineLevel="0" collapsed="false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</row>
    <row r="334" customFormat="false" ht="14.25" hidden="false" customHeight="true" outlineLevel="0" collapsed="false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</row>
    <row r="335" customFormat="false" ht="14.25" hidden="false" customHeight="true" outlineLevel="0" collapsed="false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</row>
    <row r="336" customFormat="false" ht="14.25" hidden="false" customHeight="true" outlineLevel="0" collapsed="false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</row>
    <row r="337" customFormat="false" ht="14.25" hidden="false" customHeight="true" outlineLevel="0" collapsed="false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</row>
    <row r="338" customFormat="false" ht="14.25" hidden="false" customHeight="true" outlineLevel="0" collapsed="false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</row>
    <row r="339" customFormat="false" ht="14.25" hidden="false" customHeight="true" outlineLevel="0" collapsed="false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</row>
    <row r="340" customFormat="false" ht="14.25" hidden="false" customHeight="true" outlineLevel="0" collapsed="false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</row>
    <row r="341" customFormat="false" ht="14.25" hidden="false" customHeight="true" outlineLevel="0" collapsed="false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</row>
    <row r="342" customFormat="false" ht="14.25" hidden="false" customHeight="true" outlineLevel="0" collapsed="false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</row>
    <row r="343" customFormat="false" ht="14.25" hidden="false" customHeight="true" outlineLevel="0" collapsed="false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</row>
    <row r="344" customFormat="false" ht="14.25" hidden="false" customHeight="true" outlineLevel="0" collapsed="false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</row>
    <row r="345" customFormat="false" ht="14.25" hidden="false" customHeight="true" outlineLevel="0" collapsed="false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</row>
    <row r="346" customFormat="false" ht="14.25" hidden="false" customHeight="true" outlineLevel="0" collapsed="false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</row>
    <row r="347" customFormat="false" ht="14.25" hidden="false" customHeight="true" outlineLevel="0" collapsed="false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</row>
    <row r="348" customFormat="false" ht="14.25" hidden="false" customHeight="true" outlineLevel="0" collapsed="false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</row>
    <row r="349" customFormat="false" ht="14.25" hidden="false" customHeight="true" outlineLevel="0" collapsed="false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</row>
    <row r="350" customFormat="false" ht="14.25" hidden="false" customHeight="true" outlineLevel="0" collapsed="false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</row>
    <row r="351" customFormat="false" ht="14.25" hidden="false" customHeight="true" outlineLevel="0" collapsed="false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</row>
    <row r="352" customFormat="false" ht="14.25" hidden="false" customHeight="true" outlineLevel="0" collapsed="false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</row>
    <row r="353" customFormat="false" ht="14.25" hidden="false" customHeight="true" outlineLevel="0" collapsed="false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</row>
    <row r="354" customFormat="false" ht="14.25" hidden="false" customHeight="true" outlineLevel="0" collapsed="false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</row>
    <row r="355" customFormat="false" ht="14.25" hidden="false" customHeight="true" outlineLevel="0" collapsed="false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</row>
    <row r="356" customFormat="false" ht="14.25" hidden="false" customHeight="true" outlineLevel="0" collapsed="false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</row>
    <row r="357" customFormat="false" ht="14.25" hidden="false" customHeight="true" outlineLevel="0" collapsed="false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</row>
    <row r="358" customFormat="false" ht="14.25" hidden="false" customHeight="true" outlineLevel="0" collapsed="false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</row>
    <row r="359" customFormat="false" ht="14.25" hidden="false" customHeight="true" outlineLevel="0" collapsed="false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</row>
    <row r="360" customFormat="false" ht="14.25" hidden="false" customHeight="true" outlineLevel="0" collapsed="false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</row>
    <row r="361" customFormat="false" ht="14.25" hidden="false" customHeight="true" outlineLevel="0" collapsed="false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</row>
    <row r="362" customFormat="false" ht="14.25" hidden="false" customHeight="true" outlineLevel="0" collapsed="false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</row>
    <row r="363" customFormat="false" ht="14.25" hidden="false" customHeight="true" outlineLevel="0" collapsed="false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</row>
    <row r="364" customFormat="false" ht="14.25" hidden="false" customHeight="true" outlineLevel="0" collapsed="false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</row>
    <row r="365" customFormat="false" ht="14.25" hidden="false" customHeight="true" outlineLevel="0" collapsed="false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</row>
    <row r="366" customFormat="false" ht="14.25" hidden="false" customHeight="true" outlineLevel="0" collapsed="false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</row>
    <row r="367" customFormat="false" ht="14.25" hidden="false" customHeight="true" outlineLevel="0" collapsed="false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</row>
    <row r="368" customFormat="false" ht="14.25" hidden="false" customHeight="true" outlineLevel="0" collapsed="false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</row>
    <row r="369" customFormat="false" ht="14.25" hidden="false" customHeight="true" outlineLevel="0" collapsed="false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</row>
    <row r="370" customFormat="false" ht="14.25" hidden="false" customHeight="true" outlineLevel="0" collapsed="false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</row>
    <row r="371" customFormat="false" ht="14.25" hidden="false" customHeight="true" outlineLevel="0" collapsed="false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</row>
    <row r="372" customFormat="false" ht="14.25" hidden="false" customHeight="true" outlineLevel="0" collapsed="false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</row>
    <row r="373" customFormat="false" ht="14.25" hidden="false" customHeight="true" outlineLevel="0" collapsed="false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</row>
    <row r="374" customFormat="false" ht="14.25" hidden="false" customHeight="true" outlineLevel="0" collapsed="false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</row>
    <row r="375" customFormat="false" ht="14.25" hidden="false" customHeight="true" outlineLevel="0" collapsed="false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</row>
    <row r="376" customFormat="false" ht="14.25" hidden="false" customHeight="true" outlineLevel="0" collapsed="false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</row>
    <row r="377" customFormat="false" ht="14.25" hidden="false" customHeight="true" outlineLevel="0" collapsed="false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</row>
    <row r="378" customFormat="false" ht="14.25" hidden="false" customHeight="true" outlineLevel="0" collapsed="false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</row>
    <row r="379" customFormat="false" ht="14.25" hidden="false" customHeight="true" outlineLevel="0" collapsed="false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</row>
    <row r="380" customFormat="false" ht="14.25" hidden="false" customHeight="true" outlineLevel="0" collapsed="false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</row>
    <row r="381" customFormat="false" ht="14.25" hidden="false" customHeight="true" outlineLevel="0" collapsed="false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</row>
    <row r="382" customFormat="false" ht="14.25" hidden="false" customHeight="true" outlineLevel="0" collapsed="false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</row>
    <row r="383" customFormat="false" ht="14.25" hidden="false" customHeight="true" outlineLevel="0" collapsed="false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</row>
    <row r="384" customFormat="false" ht="14.25" hidden="false" customHeight="true" outlineLevel="0" collapsed="false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</row>
    <row r="385" customFormat="false" ht="14.25" hidden="false" customHeight="true" outlineLevel="0" collapsed="false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</row>
    <row r="386" customFormat="false" ht="14.25" hidden="false" customHeight="true" outlineLevel="0" collapsed="false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</row>
    <row r="387" customFormat="false" ht="14.25" hidden="false" customHeight="true" outlineLevel="0" collapsed="false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</row>
    <row r="388" customFormat="false" ht="14.25" hidden="false" customHeight="true" outlineLevel="0" collapsed="false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</row>
    <row r="389" customFormat="false" ht="14.25" hidden="false" customHeight="true" outlineLevel="0" collapsed="false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</row>
    <row r="390" customFormat="false" ht="14.25" hidden="false" customHeight="true" outlineLevel="0" collapsed="false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</row>
    <row r="391" customFormat="false" ht="14.25" hidden="false" customHeight="true" outlineLevel="0" collapsed="false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</row>
    <row r="392" customFormat="false" ht="14.25" hidden="false" customHeight="true" outlineLevel="0" collapsed="false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</row>
    <row r="393" customFormat="false" ht="14.25" hidden="false" customHeight="true" outlineLevel="0" collapsed="false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</row>
    <row r="394" customFormat="false" ht="14.25" hidden="false" customHeight="true" outlineLevel="0" collapsed="false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</row>
    <row r="395" customFormat="false" ht="14.25" hidden="false" customHeight="true" outlineLevel="0" collapsed="false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</row>
    <row r="396" customFormat="false" ht="14.25" hidden="false" customHeight="true" outlineLevel="0" collapsed="false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</row>
    <row r="397" customFormat="false" ht="14.25" hidden="false" customHeight="true" outlineLevel="0" collapsed="false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</row>
    <row r="398" customFormat="false" ht="14.25" hidden="false" customHeight="true" outlineLevel="0" collapsed="false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</row>
    <row r="399" customFormat="false" ht="14.25" hidden="false" customHeight="true" outlineLevel="0" collapsed="false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</row>
    <row r="400" customFormat="false" ht="14.25" hidden="false" customHeight="true" outlineLevel="0" collapsed="false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</row>
    <row r="401" customFormat="false" ht="14.25" hidden="false" customHeight="true" outlineLevel="0" collapsed="false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</row>
    <row r="402" customFormat="false" ht="14.25" hidden="false" customHeight="true" outlineLevel="0" collapsed="false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</row>
    <row r="403" customFormat="false" ht="14.25" hidden="false" customHeight="true" outlineLevel="0" collapsed="false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</row>
    <row r="404" customFormat="false" ht="14.25" hidden="false" customHeight="true" outlineLevel="0" collapsed="false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</row>
    <row r="405" customFormat="false" ht="14.25" hidden="false" customHeight="true" outlineLevel="0" collapsed="false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</row>
    <row r="406" customFormat="false" ht="14.25" hidden="false" customHeight="true" outlineLevel="0" collapsed="false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</row>
    <row r="407" customFormat="false" ht="14.25" hidden="false" customHeight="true" outlineLevel="0" collapsed="false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</row>
    <row r="408" customFormat="false" ht="14.25" hidden="false" customHeight="true" outlineLevel="0" collapsed="false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</row>
    <row r="409" customFormat="false" ht="14.25" hidden="false" customHeight="true" outlineLevel="0" collapsed="false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</row>
    <row r="410" customFormat="false" ht="14.25" hidden="false" customHeight="true" outlineLevel="0" collapsed="false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</row>
    <row r="411" customFormat="false" ht="14.25" hidden="false" customHeight="true" outlineLevel="0" collapsed="false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</row>
    <row r="412" customFormat="false" ht="14.25" hidden="false" customHeight="true" outlineLevel="0" collapsed="false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</row>
    <row r="413" customFormat="false" ht="14.25" hidden="false" customHeight="true" outlineLevel="0" collapsed="false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</row>
    <row r="414" customFormat="false" ht="14.25" hidden="false" customHeight="true" outlineLevel="0" collapsed="false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</row>
    <row r="415" customFormat="false" ht="14.25" hidden="false" customHeight="true" outlineLevel="0" collapsed="false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</row>
    <row r="416" customFormat="false" ht="14.25" hidden="false" customHeight="true" outlineLevel="0" collapsed="false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</row>
    <row r="417" customFormat="false" ht="14.25" hidden="false" customHeight="true" outlineLevel="0" collapsed="false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</row>
    <row r="418" customFormat="false" ht="14.25" hidden="false" customHeight="true" outlineLevel="0" collapsed="false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</row>
    <row r="419" customFormat="false" ht="14.25" hidden="false" customHeight="true" outlineLevel="0" collapsed="false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</row>
    <row r="420" customFormat="false" ht="14.25" hidden="false" customHeight="true" outlineLevel="0" collapsed="false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</row>
    <row r="421" customFormat="false" ht="14.25" hidden="false" customHeight="true" outlineLevel="0" collapsed="false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</row>
    <row r="422" customFormat="false" ht="14.25" hidden="false" customHeight="true" outlineLevel="0" collapsed="false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</row>
    <row r="423" customFormat="false" ht="14.25" hidden="false" customHeight="true" outlineLevel="0" collapsed="false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</row>
    <row r="424" customFormat="false" ht="14.25" hidden="false" customHeight="true" outlineLevel="0" collapsed="false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</row>
    <row r="425" customFormat="false" ht="14.25" hidden="false" customHeight="true" outlineLevel="0" collapsed="false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</row>
    <row r="426" customFormat="false" ht="14.25" hidden="false" customHeight="true" outlineLevel="0" collapsed="false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</row>
    <row r="427" customFormat="false" ht="14.25" hidden="false" customHeight="true" outlineLevel="0" collapsed="false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</row>
    <row r="428" customFormat="false" ht="14.25" hidden="false" customHeight="true" outlineLevel="0" collapsed="false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</row>
    <row r="429" customFormat="false" ht="14.25" hidden="false" customHeight="true" outlineLevel="0" collapsed="false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</row>
    <row r="430" customFormat="false" ht="14.25" hidden="false" customHeight="true" outlineLevel="0" collapsed="false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</row>
    <row r="431" customFormat="false" ht="14.25" hidden="false" customHeight="true" outlineLevel="0" collapsed="false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</row>
    <row r="432" customFormat="false" ht="14.25" hidden="false" customHeight="true" outlineLevel="0" collapsed="false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</row>
    <row r="433" customFormat="false" ht="14.25" hidden="false" customHeight="true" outlineLevel="0" collapsed="false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</row>
    <row r="434" customFormat="false" ht="14.25" hidden="false" customHeight="true" outlineLevel="0" collapsed="false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</row>
    <row r="435" customFormat="false" ht="14.25" hidden="false" customHeight="true" outlineLevel="0" collapsed="false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</row>
    <row r="436" customFormat="false" ht="14.25" hidden="false" customHeight="true" outlineLevel="0" collapsed="false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</row>
    <row r="437" customFormat="false" ht="14.25" hidden="false" customHeight="true" outlineLevel="0" collapsed="false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</row>
    <row r="438" customFormat="false" ht="14.25" hidden="false" customHeight="true" outlineLevel="0" collapsed="false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</row>
    <row r="439" customFormat="false" ht="14.25" hidden="false" customHeight="true" outlineLevel="0" collapsed="false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</row>
    <row r="440" customFormat="false" ht="14.25" hidden="false" customHeight="true" outlineLevel="0" collapsed="false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</row>
    <row r="441" customFormat="false" ht="14.25" hidden="false" customHeight="true" outlineLevel="0" collapsed="false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</row>
    <row r="442" customFormat="false" ht="14.25" hidden="false" customHeight="true" outlineLevel="0" collapsed="false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</row>
    <row r="443" customFormat="false" ht="14.25" hidden="false" customHeight="true" outlineLevel="0" collapsed="false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</row>
    <row r="444" customFormat="false" ht="14.25" hidden="false" customHeight="true" outlineLevel="0" collapsed="false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</row>
    <row r="445" customFormat="false" ht="14.25" hidden="false" customHeight="true" outlineLevel="0" collapsed="false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</row>
    <row r="446" customFormat="false" ht="14.25" hidden="false" customHeight="true" outlineLevel="0" collapsed="false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</row>
    <row r="447" customFormat="false" ht="14.25" hidden="false" customHeight="true" outlineLevel="0" collapsed="false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</row>
    <row r="448" customFormat="false" ht="14.25" hidden="false" customHeight="true" outlineLevel="0" collapsed="false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</row>
    <row r="449" customFormat="false" ht="14.25" hidden="false" customHeight="true" outlineLevel="0" collapsed="false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</row>
    <row r="450" customFormat="false" ht="14.25" hidden="false" customHeight="true" outlineLevel="0" collapsed="false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</row>
    <row r="451" customFormat="false" ht="14.25" hidden="false" customHeight="true" outlineLevel="0" collapsed="false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</row>
    <row r="452" customFormat="false" ht="14.25" hidden="false" customHeight="true" outlineLevel="0" collapsed="false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</row>
    <row r="453" customFormat="false" ht="14.25" hidden="false" customHeight="true" outlineLevel="0" collapsed="false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</row>
    <row r="454" customFormat="false" ht="14.25" hidden="false" customHeight="true" outlineLevel="0" collapsed="false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</row>
    <row r="455" customFormat="false" ht="14.25" hidden="false" customHeight="true" outlineLevel="0" collapsed="false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</row>
    <row r="456" customFormat="false" ht="14.25" hidden="false" customHeight="true" outlineLevel="0" collapsed="false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</row>
    <row r="457" customFormat="false" ht="14.25" hidden="false" customHeight="true" outlineLevel="0" collapsed="false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</row>
    <row r="458" customFormat="false" ht="14.25" hidden="false" customHeight="true" outlineLevel="0" collapsed="false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</row>
    <row r="459" customFormat="false" ht="14.25" hidden="false" customHeight="true" outlineLevel="0" collapsed="false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</row>
    <row r="460" customFormat="false" ht="14.25" hidden="false" customHeight="true" outlineLevel="0" collapsed="false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</row>
    <row r="461" customFormat="false" ht="14.25" hidden="false" customHeight="true" outlineLevel="0" collapsed="false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</row>
    <row r="462" customFormat="false" ht="14.25" hidden="false" customHeight="true" outlineLevel="0" collapsed="false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</row>
    <row r="463" customFormat="false" ht="14.25" hidden="false" customHeight="true" outlineLevel="0" collapsed="false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</row>
    <row r="464" customFormat="false" ht="14.25" hidden="false" customHeight="true" outlineLevel="0" collapsed="false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</row>
    <row r="465" customFormat="false" ht="14.25" hidden="false" customHeight="true" outlineLevel="0" collapsed="false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</row>
    <row r="466" customFormat="false" ht="14.25" hidden="false" customHeight="true" outlineLevel="0" collapsed="false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</row>
    <row r="467" customFormat="false" ht="14.25" hidden="false" customHeight="true" outlineLevel="0" collapsed="false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</row>
    <row r="468" customFormat="false" ht="14.25" hidden="false" customHeight="true" outlineLevel="0" collapsed="false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</row>
    <row r="469" customFormat="false" ht="14.25" hidden="false" customHeight="true" outlineLevel="0" collapsed="false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</row>
    <row r="470" customFormat="false" ht="14.25" hidden="false" customHeight="true" outlineLevel="0" collapsed="false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</row>
    <row r="471" customFormat="false" ht="14.25" hidden="false" customHeight="true" outlineLevel="0" collapsed="false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</row>
    <row r="472" customFormat="false" ht="14.25" hidden="false" customHeight="true" outlineLevel="0" collapsed="false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</row>
    <row r="473" customFormat="false" ht="14.25" hidden="false" customHeight="true" outlineLevel="0" collapsed="false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</row>
    <row r="474" customFormat="false" ht="14.25" hidden="false" customHeight="true" outlineLevel="0" collapsed="false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</row>
    <row r="475" customFormat="false" ht="14.25" hidden="false" customHeight="true" outlineLevel="0" collapsed="false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</row>
    <row r="476" customFormat="false" ht="14.25" hidden="false" customHeight="true" outlineLevel="0" collapsed="false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</row>
    <row r="477" customFormat="false" ht="14.25" hidden="false" customHeight="true" outlineLevel="0" collapsed="false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</row>
    <row r="478" customFormat="false" ht="14.25" hidden="false" customHeight="true" outlineLevel="0" collapsed="false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</row>
    <row r="479" customFormat="false" ht="14.25" hidden="false" customHeight="true" outlineLevel="0" collapsed="false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</row>
    <row r="480" customFormat="false" ht="14.25" hidden="false" customHeight="true" outlineLevel="0" collapsed="false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</row>
    <row r="481" customFormat="false" ht="14.25" hidden="false" customHeight="true" outlineLevel="0" collapsed="false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</row>
    <row r="482" customFormat="false" ht="14.25" hidden="false" customHeight="true" outlineLevel="0" collapsed="false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</row>
    <row r="483" customFormat="false" ht="14.25" hidden="false" customHeight="true" outlineLevel="0" collapsed="false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</row>
    <row r="484" customFormat="false" ht="14.25" hidden="false" customHeight="true" outlineLevel="0" collapsed="false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</row>
    <row r="485" customFormat="false" ht="14.25" hidden="false" customHeight="true" outlineLevel="0" collapsed="false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</row>
    <row r="486" customFormat="false" ht="14.25" hidden="false" customHeight="true" outlineLevel="0" collapsed="false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</row>
    <row r="487" customFormat="false" ht="14.25" hidden="false" customHeight="true" outlineLevel="0" collapsed="false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</row>
    <row r="488" customFormat="false" ht="14.25" hidden="false" customHeight="true" outlineLevel="0" collapsed="false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</row>
    <row r="489" customFormat="false" ht="14.25" hidden="false" customHeight="true" outlineLevel="0" collapsed="false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</row>
    <row r="490" customFormat="false" ht="14.25" hidden="false" customHeight="true" outlineLevel="0" collapsed="false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</row>
    <row r="491" customFormat="false" ht="14.25" hidden="false" customHeight="true" outlineLevel="0" collapsed="false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</row>
    <row r="492" customFormat="false" ht="14.25" hidden="false" customHeight="true" outlineLevel="0" collapsed="false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</row>
    <row r="493" customFormat="false" ht="14.25" hidden="false" customHeight="true" outlineLevel="0" collapsed="false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</row>
    <row r="494" customFormat="false" ht="14.25" hidden="false" customHeight="true" outlineLevel="0" collapsed="false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</row>
    <row r="495" customFormat="false" ht="14.25" hidden="false" customHeight="true" outlineLevel="0" collapsed="false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</row>
    <row r="496" customFormat="false" ht="14.25" hidden="false" customHeight="true" outlineLevel="0" collapsed="false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</row>
    <row r="497" customFormat="false" ht="14.25" hidden="false" customHeight="true" outlineLevel="0" collapsed="false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</row>
    <row r="498" customFormat="false" ht="14.25" hidden="false" customHeight="true" outlineLevel="0" collapsed="false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</row>
    <row r="499" customFormat="false" ht="14.25" hidden="false" customHeight="true" outlineLevel="0" collapsed="false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</row>
    <row r="500" customFormat="false" ht="14.25" hidden="false" customHeight="true" outlineLevel="0" collapsed="false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</row>
    <row r="501" customFormat="false" ht="14.25" hidden="false" customHeight="true" outlineLevel="0" collapsed="false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</row>
    <row r="502" customFormat="false" ht="14.25" hidden="false" customHeight="true" outlineLevel="0" collapsed="false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</row>
    <row r="503" customFormat="false" ht="14.25" hidden="false" customHeight="true" outlineLevel="0" collapsed="false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</row>
    <row r="504" customFormat="false" ht="14.25" hidden="false" customHeight="true" outlineLevel="0" collapsed="false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</row>
    <row r="505" customFormat="false" ht="14.25" hidden="false" customHeight="true" outlineLevel="0" collapsed="false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</row>
    <row r="506" customFormat="false" ht="14.25" hidden="false" customHeight="true" outlineLevel="0" collapsed="false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</row>
    <row r="507" customFormat="false" ht="14.25" hidden="false" customHeight="true" outlineLevel="0" collapsed="false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</row>
    <row r="508" customFormat="false" ht="14.25" hidden="false" customHeight="true" outlineLevel="0" collapsed="false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</row>
    <row r="509" customFormat="false" ht="14.25" hidden="false" customHeight="true" outlineLevel="0" collapsed="false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</row>
    <row r="510" customFormat="false" ht="14.25" hidden="false" customHeight="true" outlineLevel="0" collapsed="false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</row>
    <row r="511" customFormat="false" ht="14.25" hidden="false" customHeight="true" outlineLevel="0" collapsed="false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</row>
    <row r="512" customFormat="false" ht="14.25" hidden="false" customHeight="true" outlineLevel="0" collapsed="false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</row>
    <row r="513" customFormat="false" ht="14.25" hidden="false" customHeight="true" outlineLevel="0" collapsed="false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</row>
    <row r="514" customFormat="false" ht="14.25" hidden="false" customHeight="true" outlineLevel="0" collapsed="false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</row>
    <row r="515" customFormat="false" ht="14.25" hidden="false" customHeight="true" outlineLevel="0" collapsed="false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</row>
    <row r="516" customFormat="false" ht="14.25" hidden="false" customHeight="true" outlineLevel="0" collapsed="false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</row>
    <row r="517" customFormat="false" ht="14.25" hidden="false" customHeight="true" outlineLevel="0" collapsed="false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</row>
    <row r="518" customFormat="false" ht="14.25" hidden="false" customHeight="true" outlineLevel="0" collapsed="false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</row>
    <row r="519" customFormat="false" ht="14.25" hidden="false" customHeight="true" outlineLevel="0" collapsed="false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</row>
    <row r="520" customFormat="false" ht="14.25" hidden="false" customHeight="true" outlineLevel="0" collapsed="false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</row>
    <row r="521" customFormat="false" ht="14.25" hidden="false" customHeight="true" outlineLevel="0" collapsed="false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</row>
    <row r="522" customFormat="false" ht="14.25" hidden="false" customHeight="true" outlineLevel="0" collapsed="false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</row>
    <row r="523" customFormat="false" ht="14.25" hidden="false" customHeight="true" outlineLevel="0" collapsed="false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</row>
    <row r="524" customFormat="false" ht="14.25" hidden="false" customHeight="true" outlineLevel="0" collapsed="false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</row>
    <row r="525" customFormat="false" ht="14.25" hidden="false" customHeight="true" outlineLevel="0" collapsed="false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</row>
    <row r="526" customFormat="false" ht="14.25" hidden="false" customHeight="true" outlineLevel="0" collapsed="false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</row>
    <row r="527" customFormat="false" ht="14.25" hidden="false" customHeight="true" outlineLevel="0" collapsed="false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</row>
    <row r="528" customFormat="false" ht="14.25" hidden="false" customHeight="true" outlineLevel="0" collapsed="false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</row>
    <row r="529" customFormat="false" ht="14.25" hidden="false" customHeight="true" outlineLevel="0" collapsed="false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</row>
    <row r="530" customFormat="false" ht="14.25" hidden="false" customHeight="true" outlineLevel="0" collapsed="false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</row>
    <row r="531" customFormat="false" ht="14.25" hidden="false" customHeight="true" outlineLevel="0" collapsed="false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</row>
    <row r="532" customFormat="false" ht="14.25" hidden="false" customHeight="true" outlineLevel="0" collapsed="false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</row>
    <row r="533" customFormat="false" ht="14.25" hidden="false" customHeight="true" outlineLevel="0" collapsed="false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</row>
    <row r="534" customFormat="false" ht="14.25" hidden="false" customHeight="true" outlineLevel="0" collapsed="false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</row>
    <row r="535" customFormat="false" ht="14.25" hidden="false" customHeight="true" outlineLevel="0" collapsed="false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</row>
    <row r="536" customFormat="false" ht="14.25" hidden="false" customHeight="true" outlineLevel="0" collapsed="false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</row>
    <row r="537" customFormat="false" ht="14.25" hidden="false" customHeight="true" outlineLevel="0" collapsed="false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</row>
    <row r="538" customFormat="false" ht="14.25" hidden="false" customHeight="true" outlineLevel="0" collapsed="false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</row>
    <row r="539" customFormat="false" ht="14.25" hidden="false" customHeight="true" outlineLevel="0" collapsed="false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</row>
    <row r="540" customFormat="false" ht="14.25" hidden="false" customHeight="true" outlineLevel="0" collapsed="false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</row>
    <row r="541" customFormat="false" ht="14.25" hidden="false" customHeight="true" outlineLevel="0" collapsed="false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</row>
    <row r="542" customFormat="false" ht="14.25" hidden="false" customHeight="true" outlineLevel="0" collapsed="false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</row>
    <row r="543" customFormat="false" ht="14.25" hidden="false" customHeight="true" outlineLevel="0" collapsed="false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</row>
    <row r="544" customFormat="false" ht="14.25" hidden="false" customHeight="true" outlineLevel="0" collapsed="false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</row>
    <row r="545" customFormat="false" ht="14.25" hidden="false" customHeight="true" outlineLevel="0" collapsed="false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</row>
    <row r="546" customFormat="false" ht="14.25" hidden="false" customHeight="true" outlineLevel="0" collapsed="false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</row>
    <row r="547" customFormat="false" ht="14.25" hidden="false" customHeight="true" outlineLevel="0" collapsed="false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</row>
    <row r="548" customFormat="false" ht="14.25" hidden="false" customHeight="true" outlineLevel="0" collapsed="false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</row>
    <row r="549" customFormat="false" ht="14.25" hidden="false" customHeight="true" outlineLevel="0" collapsed="false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</row>
    <row r="550" customFormat="false" ht="14.25" hidden="false" customHeight="true" outlineLevel="0" collapsed="false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</row>
    <row r="551" customFormat="false" ht="14.25" hidden="false" customHeight="true" outlineLevel="0" collapsed="false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</row>
    <row r="552" customFormat="false" ht="14.25" hidden="false" customHeight="true" outlineLevel="0" collapsed="false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</row>
    <row r="553" customFormat="false" ht="14.25" hidden="false" customHeight="true" outlineLevel="0" collapsed="false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</row>
    <row r="554" customFormat="false" ht="14.25" hidden="false" customHeight="true" outlineLevel="0" collapsed="false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</row>
    <row r="555" customFormat="false" ht="14.25" hidden="false" customHeight="true" outlineLevel="0" collapsed="false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</row>
    <row r="556" customFormat="false" ht="14.25" hidden="false" customHeight="true" outlineLevel="0" collapsed="false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</row>
    <row r="557" customFormat="false" ht="14.25" hidden="false" customHeight="true" outlineLevel="0" collapsed="false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</row>
    <row r="558" customFormat="false" ht="14.25" hidden="false" customHeight="true" outlineLevel="0" collapsed="false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</row>
    <row r="559" customFormat="false" ht="14.25" hidden="false" customHeight="true" outlineLevel="0" collapsed="false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</row>
    <row r="560" customFormat="false" ht="14.25" hidden="false" customHeight="true" outlineLevel="0" collapsed="false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</row>
    <row r="561" customFormat="false" ht="14.25" hidden="false" customHeight="true" outlineLevel="0" collapsed="false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</row>
    <row r="562" customFormat="false" ht="14.25" hidden="false" customHeight="true" outlineLevel="0" collapsed="false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</row>
    <row r="563" customFormat="false" ht="14.25" hidden="false" customHeight="true" outlineLevel="0" collapsed="false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</row>
    <row r="564" customFormat="false" ht="14.25" hidden="false" customHeight="true" outlineLevel="0" collapsed="false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</row>
    <row r="565" customFormat="false" ht="14.25" hidden="false" customHeight="true" outlineLevel="0" collapsed="false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</row>
    <row r="566" customFormat="false" ht="14.25" hidden="false" customHeight="true" outlineLevel="0" collapsed="false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</row>
    <row r="567" customFormat="false" ht="14.25" hidden="false" customHeight="true" outlineLevel="0" collapsed="false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</row>
    <row r="568" customFormat="false" ht="14.25" hidden="false" customHeight="true" outlineLevel="0" collapsed="false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</row>
    <row r="569" customFormat="false" ht="14.25" hidden="false" customHeight="true" outlineLevel="0" collapsed="false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</row>
    <row r="570" customFormat="false" ht="14.25" hidden="false" customHeight="true" outlineLevel="0" collapsed="false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</row>
    <row r="571" customFormat="false" ht="14.25" hidden="false" customHeight="true" outlineLevel="0" collapsed="false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</row>
    <row r="572" customFormat="false" ht="14.25" hidden="false" customHeight="true" outlineLevel="0" collapsed="false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</row>
    <row r="573" customFormat="false" ht="14.25" hidden="false" customHeight="true" outlineLevel="0" collapsed="false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</row>
    <row r="574" customFormat="false" ht="14.25" hidden="false" customHeight="true" outlineLevel="0" collapsed="false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</row>
    <row r="575" customFormat="false" ht="14.25" hidden="false" customHeight="true" outlineLevel="0" collapsed="false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</row>
    <row r="576" customFormat="false" ht="14.25" hidden="false" customHeight="true" outlineLevel="0" collapsed="false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</row>
    <row r="577" customFormat="false" ht="14.25" hidden="false" customHeight="true" outlineLevel="0" collapsed="false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</row>
    <row r="578" customFormat="false" ht="14.25" hidden="false" customHeight="true" outlineLevel="0" collapsed="false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</row>
    <row r="579" customFormat="false" ht="14.25" hidden="false" customHeight="true" outlineLevel="0" collapsed="false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</row>
    <row r="580" customFormat="false" ht="14.25" hidden="false" customHeight="true" outlineLevel="0" collapsed="false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</row>
    <row r="581" customFormat="false" ht="14.25" hidden="false" customHeight="true" outlineLevel="0" collapsed="false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</row>
    <row r="582" customFormat="false" ht="14.25" hidden="false" customHeight="true" outlineLevel="0" collapsed="false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</row>
    <row r="583" customFormat="false" ht="14.25" hidden="false" customHeight="true" outlineLevel="0" collapsed="false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</row>
    <row r="584" customFormat="false" ht="14.25" hidden="false" customHeight="true" outlineLevel="0" collapsed="false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</row>
    <row r="585" customFormat="false" ht="14.25" hidden="false" customHeight="true" outlineLevel="0" collapsed="false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</row>
    <row r="586" customFormat="false" ht="14.25" hidden="false" customHeight="true" outlineLevel="0" collapsed="false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</row>
    <row r="587" customFormat="false" ht="14.25" hidden="false" customHeight="true" outlineLevel="0" collapsed="false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</row>
    <row r="588" customFormat="false" ht="14.25" hidden="false" customHeight="true" outlineLevel="0" collapsed="false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</row>
    <row r="589" customFormat="false" ht="14.25" hidden="false" customHeight="true" outlineLevel="0" collapsed="false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</row>
    <row r="590" customFormat="false" ht="14.25" hidden="false" customHeight="true" outlineLevel="0" collapsed="false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</row>
    <row r="591" customFormat="false" ht="14.25" hidden="false" customHeight="true" outlineLevel="0" collapsed="false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</row>
    <row r="592" customFormat="false" ht="14.25" hidden="false" customHeight="true" outlineLevel="0" collapsed="false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</row>
    <row r="593" customFormat="false" ht="14.25" hidden="false" customHeight="true" outlineLevel="0" collapsed="false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</row>
    <row r="594" customFormat="false" ht="14.25" hidden="false" customHeight="true" outlineLevel="0" collapsed="false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</row>
    <row r="595" customFormat="false" ht="14.25" hidden="false" customHeight="true" outlineLevel="0" collapsed="false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</row>
    <row r="596" customFormat="false" ht="14.25" hidden="false" customHeight="true" outlineLevel="0" collapsed="false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</row>
    <row r="597" customFormat="false" ht="14.25" hidden="false" customHeight="true" outlineLevel="0" collapsed="false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</row>
    <row r="598" customFormat="false" ht="14.25" hidden="false" customHeight="true" outlineLevel="0" collapsed="false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</row>
    <row r="599" customFormat="false" ht="14.25" hidden="false" customHeight="true" outlineLevel="0" collapsed="false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</row>
    <row r="600" customFormat="false" ht="14.25" hidden="false" customHeight="true" outlineLevel="0" collapsed="false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</row>
    <row r="601" customFormat="false" ht="14.25" hidden="false" customHeight="true" outlineLevel="0" collapsed="false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</row>
    <row r="602" customFormat="false" ht="14.25" hidden="false" customHeight="true" outlineLevel="0" collapsed="false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</row>
    <row r="603" customFormat="false" ht="14.25" hidden="false" customHeight="true" outlineLevel="0" collapsed="false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</row>
    <row r="604" customFormat="false" ht="14.25" hidden="false" customHeight="true" outlineLevel="0" collapsed="false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</row>
    <row r="605" customFormat="false" ht="14.25" hidden="false" customHeight="true" outlineLevel="0" collapsed="false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</row>
    <row r="606" customFormat="false" ht="14.25" hidden="false" customHeight="true" outlineLevel="0" collapsed="false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</row>
    <row r="607" customFormat="false" ht="14.25" hidden="false" customHeight="true" outlineLevel="0" collapsed="false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</row>
    <row r="608" customFormat="false" ht="14.25" hidden="false" customHeight="true" outlineLevel="0" collapsed="false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</row>
    <row r="609" customFormat="false" ht="14.25" hidden="false" customHeight="true" outlineLevel="0" collapsed="false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</row>
    <row r="610" customFormat="false" ht="14.25" hidden="false" customHeight="true" outlineLevel="0" collapsed="false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</row>
    <row r="611" customFormat="false" ht="14.25" hidden="false" customHeight="true" outlineLevel="0" collapsed="false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</row>
    <row r="612" customFormat="false" ht="14.25" hidden="false" customHeight="true" outlineLevel="0" collapsed="false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</row>
    <row r="613" customFormat="false" ht="14.25" hidden="false" customHeight="true" outlineLevel="0" collapsed="false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</row>
    <row r="614" customFormat="false" ht="14.25" hidden="false" customHeight="true" outlineLevel="0" collapsed="false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</row>
    <row r="615" customFormat="false" ht="14.25" hidden="false" customHeight="true" outlineLevel="0" collapsed="false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</row>
    <row r="616" customFormat="false" ht="14.25" hidden="false" customHeight="true" outlineLevel="0" collapsed="false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</row>
    <row r="617" customFormat="false" ht="14.25" hidden="false" customHeight="true" outlineLevel="0" collapsed="false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</row>
    <row r="618" customFormat="false" ht="14.25" hidden="false" customHeight="true" outlineLevel="0" collapsed="false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</row>
    <row r="619" customFormat="false" ht="14.25" hidden="false" customHeight="true" outlineLevel="0" collapsed="false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</row>
    <row r="620" customFormat="false" ht="14.25" hidden="false" customHeight="true" outlineLevel="0" collapsed="false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</row>
    <row r="621" customFormat="false" ht="14.25" hidden="false" customHeight="true" outlineLevel="0" collapsed="false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</row>
    <row r="622" customFormat="false" ht="14.25" hidden="false" customHeight="true" outlineLevel="0" collapsed="false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</row>
    <row r="623" customFormat="false" ht="14.25" hidden="false" customHeight="true" outlineLevel="0" collapsed="false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</row>
    <row r="624" customFormat="false" ht="14.25" hidden="false" customHeight="true" outlineLevel="0" collapsed="false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</row>
    <row r="625" customFormat="false" ht="14.25" hidden="false" customHeight="true" outlineLevel="0" collapsed="false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</row>
    <row r="626" customFormat="false" ht="14.25" hidden="false" customHeight="true" outlineLevel="0" collapsed="false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</row>
    <row r="627" customFormat="false" ht="14.25" hidden="false" customHeight="true" outlineLevel="0" collapsed="false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</row>
    <row r="628" customFormat="false" ht="14.25" hidden="false" customHeight="true" outlineLevel="0" collapsed="false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</row>
    <row r="629" customFormat="false" ht="14.25" hidden="false" customHeight="true" outlineLevel="0" collapsed="false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</row>
    <row r="630" customFormat="false" ht="14.25" hidden="false" customHeight="true" outlineLevel="0" collapsed="false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</row>
    <row r="631" customFormat="false" ht="14.25" hidden="false" customHeight="true" outlineLevel="0" collapsed="false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</row>
    <row r="632" customFormat="false" ht="14.25" hidden="false" customHeight="true" outlineLevel="0" collapsed="false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</row>
    <row r="633" customFormat="false" ht="14.25" hidden="false" customHeight="true" outlineLevel="0" collapsed="false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</row>
    <row r="634" customFormat="false" ht="14.25" hidden="false" customHeight="true" outlineLevel="0" collapsed="false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</row>
    <row r="635" customFormat="false" ht="14.25" hidden="false" customHeight="true" outlineLevel="0" collapsed="false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</row>
    <row r="636" customFormat="false" ht="14.25" hidden="false" customHeight="true" outlineLevel="0" collapsed="false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</row>
    <row r="637" customFormat="false" ht="14.25" hidden="false" customHeight="true" outlineLevel="0" collapsed="false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</row>
    <row r="638" customFormat="false" ht="14.25" hidden="false" customHeight="true" outlineLevel="0" collapsed="false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</row>
    <row r="639" customFormat="false" ht="14.25" hidden="false" customHeight="true" outlineLevel="0" collapsed="false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</row>
    <row r="640" customFormat="false" ht="14.25" hidden="false" customHeight="true" outlineLevel="0" collapsed="false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</row>
    <row r="641" customFormat="false" ht="14.25" hidden="false" customHeight="true" outlineLevel="0" collapsed="false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</row>
    <row r="642" customFormat="false" ht="14.25" hidden="false" customHeight="true" outlineLevel="0" collapsed="false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</row>
    <row r="643" customFormat="false" ht="14.25" hidden="false" customHeight="true" outlineLevel="0" collapsed="false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</row>
    <row r="644" customFormat="false" ht="14.25" hidden="false" customHeight="true" outlineLevel="0" collapsed="false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</row>
    <row r="645" customFormat="false" ht="14.25" hidden="false" customHeight="true" outlineLevel="0" collapsed="false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</row>
    <row r="646" customFormat="false" ht="14.25" hidden="false" customHeight="true" outlineLevel="0" collapsed="false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</row>
    <row r="647" customFormat="false" ht="14.25" hidden="false" customHeight="true" outlineLevel="0" collapsed="false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</row>
    <row r="648" customFormat="false" ht="14.25" hidden="false" customHeight="true" outlineLevel="0" collapsed="false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</row>
    <row r="649" customFormat="false" ht="14.25" hidden="false" customHeight="true" outlineLevel="0" collapsed="false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</row>
    <row r="650" customFormat="false" ht="14.25" hidden="false" customHeight="true" outlineLevel="0" collapsed="false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</row>
    <row r="651" customFormat="false" ht="14.25" hidden="false" customHeight="true" outlineLevel="0" collapsed="false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</row>
    <row r="652" customFormat="false" ht="14.25" hidden="false" customHeight="true" outlineLevel="0" collapsed="false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</row>
    <row r="653" customFormat="false" ht="14.25" hidden="false" customHeight="true" outlineLevel="0" collapsed="false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</row>
    <row r="654" customFormat="false" ht="14.25" hidden="false" customHeight="true" outlineLevel="0" collapsed="false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</row>
    <row r="655" customFormat="false" ht="14.25" hidden="false" customHeight="true" outlineLevel="0" collapsed="false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</row>
    <row r="656" customFormat="false" ht="14.25" hidden="false" customHeight="true" outlineLevel="0" collapsed="false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</row>
    <row r="657" customFormat="false" ht="14.25" hidden="false" customHeight="true" outlineLevel="0" collapsed="false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</row>
    <row r="658" customFormat="false" ht="14.25" hidden="false" customHeight="true" outlineLevel="0" collapsed="false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</row>
    <row r="659" customFormat="false" ht="14.25" hidden="false" customHeight="true" outlineLevel="0" collapsed="false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</row>
    <row r="660" customFormat="false" ht="14.25" hidden="false" customHeight="true" outlineLevel="0" collapsed="false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</row>
    <row r="661" customFormat="false" ht="14.25" hidden="false" customHeight="true" outlineLevel="0" collapsed="false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</row>
    <row r="662" customFormat="false" ht="14.25" hidden="false" customHeight="true" outlineLevel="0" collapsed="false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</row>
    <row r="663" customFormat="false" ht="14.25" hidden="false" customHeight="true" outlineLevel="0" collapsed="false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</row>
    <row r="664" customFormat="false" ht="14.25" hidden="false" customHeight="true" outlineLevel="0" collapsed="false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</row>
    <row r="665" customFormat="false" ht="14.25" hidden="false" customHeight="true" outlineLevel="0" collapsed="false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</row>
    <row r="666" customFormat="false" ht="14.25" hidden="false" customHeight="true" outlineLevel="0" collapsed="false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</row>
    <row r="667" customFormat="false" ht="14.25" hidden="false" customHeight="true" outlineLevel="0" collapsed="false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</row>
    <row r="668" customFormat="false" ht="14.25" hidden="false" customHeight="true" outlineLevel="0" collapsed="false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</row>
    <row r="669" customFormat="false" ht="14.25" hidden="false" customHeight="true" outlineLevel="0" collapsed="false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</row>
    <row r="670" customFormat="false" ht="14.25" hidden="false" customHeight="true" outlineLevel="0" collapsed="false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</row>
    <row r="671" customFormat="false" ht="14.25" hidden="false" customHeight="true" outlineLevel="0" collapsed="false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</row>
    <row r="672" customFormat="false" ht="14.25" hidden="false" customHeight="true" outlineLevel="0" collapsed="false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</row>
    <row r="673" customFormat="false" ht="14.25" hidden="false" customHeight="true" outlineLevel="0" collapsed="false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</row>
    <row r="674" customFormat="false" ht="14.25" hidden="false" customHeight="true" outlineLevel="0" collapsed="false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</row>
    <row r="675" customFormat="false" ht="14.25" hidden="false" customHeight="true" outlineLevel="0" collapsed="false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</row>
    <row r="676" customFormat="false" ht="14.25" hidden="false" customHeight="true" outlineLevel="0" collapsed="false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</row>
    <row r="677" customFormat="false" ht="14.25" hidden="false" customHeight="true" outlineLevel="0" collapsed="false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</row>
    <row r="678" customFormat="false" ht="14.25" hidden="false" customHeight="true" outlineLevel="0" collapsed="false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</row>
    <row r="679" customFormat="false" ht="14.25" hidden="false" customHeight="true" outlineLevel="0" collapsed="false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</row>
    <row r="680" customFormat="false" ht="14.25" hidden="false" customHeight="true" outlineLevel="0" collapsed="false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</row>
    <row r="681" customFormat="false" ht="14.25" hidden="false" customHeight="true" outlineLevel="0" collapsed="false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</row>
    <row r="682" customFormat="false" ht="14.25" hidden="false" customHeight="true" outlineLevel="0" collapsed="false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</row>
    <row r="683" customFormat="false" ht="14.25" hidden="false" customHeight="true" outlineLevel="0" collapsed="false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</row>
    <row r="684" customFormat="false" ht="14.25" hidden="false" customHeight="true" outlineLevel="0" collapsed="false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</row>
    <row r="685" customFormat="false" ht="14.25" hidden="false" customHeight="true" outlineLevel="0" collapsed="false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</row>
    <row r="686" customFormat="false" ht="14.25" hidden="false" customHeight="true" outlineLevel="0" collapsed="false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</row>
    <row r="687" customFormat="false" ht="14.25" hidden="false" customHeight="true" outlineLevel="0" collapsed="false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</row>
    <row r="688" customFormat="false" ht="14.25" hidden="false" customHeight="true" outlineLevel="0" collapsed="false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</row>
    <row r="689" customFormat="false" ht="14.25" hidden="false" customHeight="true" outlineLevel="0" collapsed="false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</row>
    <row r="690" customFormat="false" ht="14.25" hidden="false" customHeight="true" outlineLevel="0" collapsed="false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</row>
    <row r="691" customFormat="false" ht="14.25" hidden="false" customHeight="true" outlineLevel="0" collapsed="false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</row>
    <row r="692" customFormat="false" ht="14.25" hidden="false" customHeight="true" outlineLevel="0" collapsed="false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</row>
    <row r="693" customFormat="false" ht="14.25" hidden="false" customHeight="true" outlineLevel="0" collapsed="false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</row>
    <row r="694" customFormat="false" ht="14.25" hidden="false" customHeight="true" outlineLevel="0" collapsed="false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</row>
    <row r="695" customFormat="false" ht="14.25" hidden="false" customHeight="true" outlineLevel="0" collapsed="false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</row>
    <row r="696" customFormat="false" ht="14.25" hidden="false" customHeight="true" outlineLevel="0" collapsed="false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</row>
    <row r="697" customFormat="false" ht="14.25" hidden="false" customHeight="true" outlineLevel="0" collapsed="false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</row>
    <row r="698" customFormat="false" ht="14.25" hidden="false" customHeight="true" outlineLevel="0" collapsed="false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</row>
    <row r="699" customFormat="false" ht="14.25" hidden="false" customHeight="true" outlineLevel="0" collapsed="false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</row>
    <row r="700" customFormat="false" ht="14.25" hidden="false" customHeight="true" outlineLevel="0" collapsed="false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</row>
    <row r="701" customFormat="false" ht="14.25" hidden="false" customHeight="true" outlineLevel="0" collapsed="false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</row>
    <row r="702" customFormat="false" ht="14.25" hidden="false" customHeight="true" outlineLevel="0" collapsed="false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</row>
    <row r="703" customFormat="false" ht="14.25" hidden="false" customHeight="true" outlineLevel="0" collapsed="false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</row>
    <row r="704" customFormat="false" ht="14.25" hidden="false" customHeight="true" outlineLevel="0" collapsed="false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</row>
    <row r="705" customFormat="false" ht="14.25" hidden="false" customHeight="true" outlineLevel="0" collapsed="false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</row>
    <row r="706" customFormat="false" ht="14.25" hidden="false" customHeight="true" outlineLevel="0" collapsed="false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</row>
    <row r="707" customFormat="false" ht="14.25" hidden="false" customHeight="true" outlineLevel="0" collapsed="false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</row>
    <row r="708" customFormat="false" ht="14.25" hidden="false" customHeight="true" outlineLevel="0" collapsed="false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</row>
    <row r="709" customFormat="false" ht="14.25" hidden="false" customHeight="true" outlineLevel="0" collapsed="false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</row>
    <row r="710" customFormat="false" ht="14.25" hidden="false" customHeight="true" outlineLevel="0" collapsed="false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</row>
    <row r="711" customFormat="false" ht="14.25" hidden="false" customHeight="true" outlineLevel="0" collapsed="false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</row>
    <row r="712" customFormat="false" ht="14.25" hidden="false" customHeight="true" outlineLevel="0" collapsed="false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</row>
    <row r="713" customFormat="false" ht="14.25" hidden="false" customHeight="true" outlineLevel="0" collapsed="false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</row>
    <row r="714" customFormat="false" ht="14.25" hidden="false" customHeight="true" outlineLevel="0" collapsed="false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</row>
    <row r="715" customFormat="false" ht="14.25" hidden="false" customHeight="true" outlineLevel="0" collapsed="false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</row>
    <row r="716" customFormat="false" ht="14.25" hidden="false" customHeight="true" outlineLevel="0" collapsed="false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</row>
    <row r="717" customFormat="false" ht="14.25" hidden="false" customHeight="true" outlineLevel="0" collapsed="false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</row>
    <row r="718" customFormat="false" ht="14.25" hidden="false" customHeight="true" outlineLevel="0" collapsed="false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</row>
    <row r="719" customFormat="false" ht="14.25" hidden="false" customHeight="true" outlineLevel="0" collapsed="false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</row>
    <row r="720" customFormat="false" ht="14.25" hidden="false" customHeight="true" outlineLevel="0" collapsed="false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</row>
    <row r="721" customFormat="false" ht="14.25" hidden="false" customHeight="true" outlineLevel="0" collapsed="false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</row>
    <row r="722" customFormat="false" ht="14.25" hidden="false" customHeight="true" outlineLevel="0" collapsed="false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</row>
    <row r="723" customFormat="false" ht="14.25" hidden="false" customHeight="true" outlineLevel="0" collapsed="false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</row>
    <row r="724" customFormat="false" ht="14.25" hidden="false" customHeight="true" outlineLevel="0" collapsed="false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</row>
    <row r="725" customFormat="false" ht="14.25" hidden="false" customHeight="true" outlineLevel="0" collapsed="false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</row>
    <row r="726" customFormat="false" ht="14.25" hidden="false" customHeight="true" outlineLevel="0" collapsed="false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</row>
    <row r="727" customFormat="false" ht="14.25" hidden="false" customHeight="true" outlineLevel="0" collapsed="false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</row>
    <row r="728" customFormat="false" ht="14.25" hidden="false" customHeight="true" outlineLevel="0" collapsed="false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</row>
    <row r="729" customFormat="false" ht="14.25" hidden="false" customHeight="true" outlineLevel="0" collapsed="false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</row>
    <row r="730" customFormat="false" ht="14.25" hidden="false" customHeight="true" outlineLevel="0" collapsed="false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</row>
    <row r="731" customFormat="false" ht="14.25" hidden="false" customHeight="true" outlineLevel="0" collapsed="false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</row>
    <row r="732" customFormat="false" ht="14.25" hidden="false" customHeight="true" outlineLevel="0" collapsed="false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</row>
    <row r="733" customFormat="false" ht="14.25" hidden="false" customHeight="true" outlineLevel="0" collapsed="false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</row>
    <row r="734" customFormat="false" ht="14.25" hidden="false" customHeight="true" outlineLevel="0" collapsed="false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</row>
    <row r="735" customFormat="false" ht="14.25" hidden="false" customHeight="true" outlineLevel="0" collapsed="false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</row>
    <row r="736" customFormat="false" ht="14.25" hidden="false" customHeight="true" outlineLevel="0" collapsed="false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</row>
    <row r="737" customFormat="false" ht="14.25" hidden="false" customHeight="true" outlineLevel="0" collapsed="false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</row>
    <row r="738" customFormat="false" ht="14.25" hidden="false" customHeight="true" outlineLevel="0" collapsed="false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</row>
    <row r="739" customFormat="false" ht="14.25" hidden="false" customHeight="true" outlineLevel="0" collapsed="false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</row>
    <row r="740" customFormat="false" ht="14.25" hidden="false" customHeight="true" outlineLevel="0" collapsed="false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</row>
    <row r="741" customFormat="false" ht="14.25" hidden="false" customHeight="true" outlineLevel="0" collapsed="false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</row>
    <row r="742" customFormat="false" ht="14.25" hidden="false" customHeight="true" outlineLevel="0" collapsed="false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</row>
    <row r="743" customFormat="false" ht="14.25" hidden="false" customHeight="true" outlineLevel="0" collapsed="false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</row>
    <row r="744" customFormat="false" ht="14.25" hidden="false" customHeight="true" outlineLevel="0" collapsed="false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</row>
    <row r="745" customFormat="false" ht="14.25" hidden="false" customHeight="true" outlineLevel="0" collapsed="false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</row>
    <row r="746" customFormat="false" ht="14.25" hidden="false" customHeight="true" outlineLevel="0" collapsed="false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</row>
    <row r="747" customFormat="false" ht="14.25" hidden="false" customHeight="true" outlineLevel="0" collapsed="false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</row>
    <row r="748" customFormat="false" ht="14.25" hidden="false" customHeight="true" outlineLevel="0" collapsed="false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</row>
    <row r="749" customFormat="false" ht="14.25" hidden="false" customHeight="true" outlineLevel="0" collapsed="false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</row>
    <row r="750" customFormat="false" ht="14.25" hidden="false" customHeight="true" outlineLevel="0" collapsed="false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</row>
    <row r="751" customFormat="false" ht="14.25" hidden="false" customHeight="true" outlineLevel="0" collapsed="false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</row>
    <row r="752" customFormat="false" ht="14.25" hidden="false" customHeight="true" outlineLevel="0" collapsed="false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</row>
    <row r="753" customFormat="false" ht="14.25" hidden="false" customHeight="true" outlineLevel="0" collapsed="false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</row>
    <row r="754" customFormat="false" ht="14.25" hidden="false" customHeight="true" outlineLevel="0" collapsed="false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</row>
    <row r="755" customFormat="false" ht="14.25" hidden="false" customHeight="true" outlineLevel="0" collapsed="false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</row>
    <row r="756" customFormat="false" ht="14.25" hidden="false" customHeight="true" outlineLevel="0" collapsed="false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</row>
    <row r="757" customFormat="false" ht="14.25" hidden="false" customHeight="true" outlineLevel="0" collapsed="false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</row>
    <row r="758" customFormat="false" ht="14.25" hidden="false" customHeight="true" outlineLevel="0" collapsed="false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</row>
    <row r="759" customFormat="false" ht="14.25" hidden="false" customHeight="true" outlineLevel="0" collapsed="false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</row>
    <row r="760" customFormat="false" ht="14.25" hidden="false" customHeight="true" outlineLevel="0" collapsed="false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</row>
    <row r="761" customFormat="false" ht="14.25" hidden="false" customHeight="true" outlineLevel="0" collapsed="false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</row>
    <row r="762" customFormat="false" ht="14.25" hidden="false" customHeight="true" outlineLevel="0" collapsed="false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</row>
    <row r="763" customFormat="false" ht="14.25" hidden="false" customHeight="true" outlineLevel="0" collapsed="false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</row>
    <row r="764" customFormat="false" ht="14.25" hidden="false" customHeight="true" outlineLevel="0" collapsed="false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</row>
    <row r="765" customFormat="false" ht="14.25" hidden="false" customHeight="true" outlineLevel="0" collapsed="false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</row>
    <row r="766" customFormat="false" ht="14.25" hidden="false" customHeight="true" outlineLevel="0" collapsed="false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</row>
    <row r="767" customFormat="false" ht="14.25" hidden="false" customHeight="true" outlineLevel="0" collapsed="false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</row>
    <row r="768" customFormat="false" ht="14.25" hidden="false" customHeight="true" outlineLevel="0" collapsed="false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</row>
    <row r="769" customFormat="false" ht="14.25" hidden="false" customHeight="true" outlineLevel="0" collapsed="false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</row>
    <row r="770" customFormat="false" ht="14.25" hidden="false" customHeight="true" outlineLevel="0" collapsed="false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</row>
    <row r="771" customFormat="false" ht="14.25" hidden="false" customHeight="true" outlineLevel="0" collapsed="false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</row>
    <row r="772" customFormat="false" ht="14.25" hidden="false" customHeight="true" outlineLevel="0" collapsed="false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</row>
    <row r="773" customFormat="false" ht="14.25" hidden="false" customHeight="true" outlineLevel="0" collapsed="false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</row>
    <row r="774" customFormat="false" ht="14.25" hidden="false" customHeight="true" outlineLevel="0" collapsed="false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</row>
    <row r="775" customFormat="false" ht="14.25" hidden="false" customHeight="true" outlineLevel="0" collapsed="false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</row>
    <row r="776" customFormat="false" ht="14.25" hidden="false" customHeight="true" outlineLevel="0" collapsed="false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</row>
    <row r="777" customFormat="false" ht="14.25" hidden="false" customHeight="true" outlineLevel="0" collapsed="false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</row>
    <row r="778" customFormat="false" ht="14.25" hidden="false" customHeight="true" outlineLevel="0" collapsed="false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</row>
    <row r="779" customFormat="false" ht="14.25" hidden="false" customHeight="true" outlineLevel="0" collapsed="false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</row>
    <row r="780" customFormat="false" ht="14.25" hidden="false" customHeight="true" outlineLevel="0" collapsed="false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</row>
    <row r="781" customFormat="false" ht="14.25" hidden="false" customHeight="true" outlineLevel="0" collapsed="false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</row>
    <row r="782" customFormat="false" ht="14.25" hidden="false" customHeight="true" outlineLevel="0" collapsed="false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</row>
    <row r="783" customFormat="false" ht="14.25" hidden="false" customHeight="true" outlineLevel="0" collapsed="false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</row>
    <row r="784" customFormat="false" ht="14.25" hidden="false" customHeight="true" outlineLevel="0" collapsed="false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</row>
    <row r="785" customFormat="false" ht="14.25" hidden="false" customHeight="true" outlineLevel="0" collapsed="false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</row>
    <row r="786" customFormat="false" ht="14.25" hidden="false" customHeight="true" outlineLevel="0" collapsed="false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</row>
    <row r="787" customFormat="false" ht="14.25" hidden="false" customHeight="true" outlineLevel="0" collapsed="false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</row>
    <row r="788" customFormat="false" ht="14.25" hidden="false" customHeight="true" outlineLevel="0" collapsed="false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</row>
    <row r="789" customFormat="false" ht="14.25" hidden="false" customHeight="true" outlineLevel="0" collapsed="false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</row>
    <row r="790" customFormat="false" ht="14.25" hidden="false" customHeight="true" outlineLevel="0" collapsed="false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</row>
    <row r="791" customFormat="false" ht="14.25" hidden="false" customHeight="true" outlineLevel="0" collapsed="false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</row>
    <row r="792" customFormat="false" ht="14.25" hidden="false" customHeight="true" outlineLevel="0" collapsed="false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</row>
    <row r="793" customFormat="false" ht="14.25" hidden="false" customHeight="true" outlineLevel="0" collapsed="false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</row>
    <row r="794" customFormat="false" ht="14.25" hidden="false" customHeight="true" outlineLevel="0" collapsed="false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</row>
    <row r="795" customFormat="false" ht="14.25" hidden="false" customHeight="true" outlineLevel="0" collapsed="false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</row>
    <row r="796" customFormat="false" ht="14.25" hidden="false" customHeight="true" outlineLevel="0" collapsed="false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</row>
    <row r="797" customFormat="false" ht="14.25" hidden="false" customHeight="true" outlineLevel="0" collapsed="false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</row>
    <row r="798" customFormat="false" ht="14.25" hidden="false" customHeight="true" outlineLevel="0" collapsed="false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</row>
    <row r="799" customFormat="false" ht="14.25" hidden="false" customHeight="true" outlineLevel="0" collapsed="false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</row>
    <row r="800" customFormat="false" ht="14.25" hidden="false" customHeight="true" outlineLevel="0" collapsed="false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</row>
    <row r="801" customFormat="false" ht="14.25" hidden="false" customHeight="true" outlineLevel="0" collapsed="false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</row>
    <row r="802" customFormat="false" ht="14.25" hidden="false" customHeight="true" outlineLevel="0" collapsed="false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</row>
    <row r="803" customFormat="false" ht="14.25" hidden="false" customHeight="true" outlineLevel="0" collapsed="false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</row>
    <row r="804" customFormat="false" ht="14.25" hidden="false" customHeight="true" outlineLevel="0" collapsed="false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</row>
    <row r="805" customFormat="false" ht="14.25" hidden="false" customHeight="true" outlineLevel="0" collapsed="false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</row>
    <row r="806" customFormat="false" ht="14.25" hidden="false" customHeight="true" outlineLevel="0" collapsed="false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</row>
    <row r="807" customFormat="false" ht="14.25" hidden="false" customHeight="true" outlineLevel="0" collapsed="false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</row>
    <row r="808" customFormat="false" ht="14.25" hidden="false" customHeight="true" outlineLevel="0" collapsed="false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</row>
    <row r="809" customFormat="false" ht="14.25" hidden="false" customHeight="true" outlineLevel="0" collapsed="false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</row>
    <row r="810" customFormat="false" ht="14.25" hidden="false" customHeight="true" outlineLevel="0" collapsed="false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</row>
    <row r="811" customFormat="false" ht="14.25" hidden="false" customHeight="true" outlineLevel="0" collapsed="false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</row>
    <row r="812" customFormat="false" ht="14.25" hidden="false" customHeight="true" outlineLevel="0" collapsed="false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</row>
    <row r="813" customFormat="false" ht="14.25" hidden="false" customHeight="true" outlineLevel="0" collapsed="false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</row>
    <row r="814" customFormat="false" ht="14.25" hidden="false" customHeight="true" outlineLevel="0" collapsed="false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</row>
    <row r="815" customFormat="false" ht="14.25" hidden="false" customHeight="true" outlineLevel="0" collapsed="false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</row>
    <row r="816" customFormat="false" ht="14.25" hidden="false" customHeight="true" outlineLevel="0" collapsed="false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</row>
    <row r="817" customFormat="false" ht="14.25" hidden="false" customHeight="true" outlineLevel="0" collapsed="false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</row>
    <row r="818" customFormat="false" ht="14.25" hidden="false" customHeight="true" outlineLevel="0" collapsed="false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</row>
    <row r="819" customFormat="false" ht="14.25" hidden="false" customHeight="true" outlineLevel="0" collapsed="false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</row>
    <row r="820" customFormat="false" ht="14.25" hidden="false" customHeight="true" outlineLevel="0" collapsed="false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</row>
    <row r="821" customFormat="false" ht="14.25" hidden="false" customHeight="true" outlineLevel="0" collapsed="false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</row>
    <row r="822" customFormat="false" ht="14.25" hidden="false" customHeight="true" outlineLevel="0" collapsed="false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</row>
    <row r="823" customFormat="false" ht="14.25" hidden="false" customHeight="true" outlineLevel="0" collapsed="false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</row>
    <row r="824" customFormat="false" ht="14.25" hidden="false" customHeight="true" outlineLevel="0" collapsed="false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</row>
    <row r="825" customFormat="false" ht="14.25" hidden="false" customHeight="true" outlineLevel="0" collapsed="false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</row>
    <row r="826" customFormat="false" ht="14.25" hidden="false" customHeight="true" outlineLevel="0" collapsed="false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</row>
    <row r="827" customFormat="false" ht="14.25" hidden="false" customHeight="true" outlineLevel="0" collapsed="false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</row>
    <row r="828" customFormat="false" ht="14.25" hidden="false" customHeight="true" outlineLevel="0" collapsed="false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</row>
    <row r="829" customFormat="false" ht="14.25" hidden="false" customHeight="true" outlineLevel="0" collapsed="false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</row>
    <row r="830" customFormat="false" ht="14.25" hidden="false" customHeight="true" outlineLevel="0" collapsed="false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</row>
    <row r="831" customFormat="false" ht="14.25" hidden="false" customHeight="true" outlineLevel="0" collapsed="false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</row>
    <row r="832" customFormat="false" ht="14.25" hidden="false" customHeight="true" outlineLevel="0" collapsed="false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</row>
    <row r="833" customFormat="false" ht="14.25" hidden="false" customHeight="true" outlineLevel="0" collapsed="false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</row>
    <row r="834" customFormat="false" ht="14.25" hidden="false" customHeight="true" outlineLevel="0" collapsed="false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</row>
    <row r="835" customFormat="false" ht="14.25" hidden="false" customHeight="true" outlineLevel="0" collapsed="false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</row>
    <row r="836" customFormat="false" ht="14.25" hidden="false" customHeight="true" outlineLevel="0" collapsed="false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</row>
    <row r="837" customFormat="false" ht="14.25" hidden="false" customHeight="true" outlineLevel="0" collapsed="false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</row>
    <row r="838" customFormat="false" ht="14.25" hidden="false" customHeight="true" outlineLevel="0" collapsed="false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</row>
    <row r="839" customFormat="false" ht="14.25" hidden="false" customHeight="true" outlineLevel="0" collapsed="false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</row>
    <row r="840" customFormat="false" ht="14.25" hidden="false" customHeight="true" outlineLevel="0" collapsed="false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</row>
    <row r="841" customFormat="false" ht="14.25" hidden="false" customHeight="true" outlineLevel="0" collapsed="false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</row>
    <row r="842" customFormat="false" ht="14.25" hidden="false" customHeight="true" outlineLevel="0" collapsed="false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</row>
    <row r="843" customFormat="false" ht="14.25" hidden="false" customHeight="true" outlineLevel="0" collapsed="false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</row>
    <row r="844" customFormat="false" ht="14.25" hidden="false" customHeight="true" outlineLevel="0" collapsed="false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</row>
    <row r="845" customFormat="false" ht="14.25" hidden="false" customHeight="true" outlineLevel="0" collapsed="false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</row>
    <row r="846" customFormat="false" ht="14.25" hidden="false" customHeight="true" outlineLevel="0" collapsed="false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</row>
    <row r="847" customFormat="false" ht="14.25" hidden="false" customHeight="true" outlineLevel="0" collapsed="false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</row>
    <row r="848" customFormat="false" ht="14.25" hidden="false" customHeight="true" outlineLevel="0" collapsed="false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</row>
    <row r="849" customFormat="false" ht="14.25" hidden="false" customHeight="true" outlineLevel="0" collapsed="false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</row>
    <row r="850" customFormat="false" ht="14.25" hidden="false" customHeight="true" outlineLevel="0" collapsed="false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</row>
    <row r="851" customFormat="false" ht="14.25" hidden="false" customHeight="true" outlineLevel="0" collapsed="false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</row>
    <row r="852" customFormat="false" ht="14.25" hidden="false" customHeight="true" outlineLevel="0" collapsed="false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</row>
    <row r="853" customFormat="false" ht="14.25" hidden="false" customHeight="true" outlineLevel="0" collapsed="false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</row>
    <row r="854" customFormat="false" ht="14.25" hidden="false" customHeight="true" outlineLevel="0" collapsed="false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</row>
    <row r="855" customFormat="false" ht="14.25" hidden="false" customHeight="true" outlineLevel="0" collapsed="false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</row>
    <row r="856" customFormat="false" ht="14.25" hidden="false" customHeight="true" outlineLevel="0" collapsed="false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</row>
    <row r="857" customFormat="false" ht="14.25" hidden="false" customHeight="true" outlineLevel="0" collapsed="false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</row>
    <row r="858" customFormat="false" ht="14.25" hidden="false" customHeight="true" outlineLevel="0" collapsed="false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</row>
    <row r="859" customFormat="false" ht="14.25" hidden="false" customHeight="true" outlineLevel="0" collapsed="false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</row>
    <row r="860" customFormat="false" ht="14.25" hidden="false" customHeight="true" outlineLevel="0" collapsed="false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</row>
    <row r="861" customFormat="false" ht="14.25" hidden="false" customHeight="true" outlineLevel="0" collapsed="false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</row>
    <row r="862" customFormat="false" ht="14.25" hidden="false" customHeight="true" outlineLevel="0" collapsed="false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</row>
    <row r="863" customFormat="false" ht="14.25" hidden="false" customHeight="true" outlineLevel="0" collapsed="false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</row>
    <row r="864" customFormat="false" ht="14.25" hidden="false" customHeight="true" outlineLevel="0" collapsed="false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</row>
    <row r="865" customFormat="false" ht="14.25" hidden="false" customHeight="true" outlineLevel="0" collapsed="false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</row>
    <row r="866" customFormat="false" ht="14.25" hidden="false" customHeight="true" outlineLevel="0" collapsed="false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</row>
    <row r="867" customFormat="false" ht="14.25" hidden="false" customHeight="true" outlineLevel="0" collapsed="false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</row>
    <row r="868" customFormat="false" ht="14.25" hidden="false" customHeight="true" outlineLevel="0" collapsed="false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</row>
    <row r="869" customFormat="false" ht="14.25" hidden="false" customHeight="true" outlineLevel="0" collapsed="false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</row>
    <row r="870" customFormat="false" ht="14.25" hidden="false" customHeight="true" outlineLevel="0" collapsed="false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</row>
    <row r="871" customFormat="false" ht="14.25" hidden="false" customHeight="true" outlineLevel="0" collapsed="false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</row>
    <row r="872" customFormat="false" ht="14.25" hidden="false" customHeight="true" outlineLevel="0" collapsed="false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</row>
    <row r="873" customFormat="false" ht="14.25" hidden="false" customHeight="true" outlineLevel="0" collapsed="false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</row>
    <row r="874" customFormat="false" ht="14.25" hidden="false" customHeight="true" outlineLevel="0" collapsed="false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</row>
    <row r="875" customFormat="false" ht="14.25" hidden="false" customHeight="true" outlineLevel="0" collapsed="false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</row>
    <row r="876" customFormat="false" ht="14.25" hidden="false" customHeight="true" outlineLevel="0" collapsed="false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</row>
    <row r="877" customFormat="false" ht="14.25" hidden="false" customHeight="true" outlineLevel="0" collapsed="false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</row>
    <row r="878" customFormat="false" ht="14.25" hidden="false" customHeight="true" outlineLevel="0" collapsed="false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</row>
    <row r="879" customFormat="false" ht="14.25" hidden="false" customHeight="true" outlineLevel="0" collapsed="false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</row>
    <row r="880" customFormat="false" ht="14.25" hidden="false" customHeight="true" outlineLevel="0" collapsed="false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</row>
    <row r="881" customFormat="false" ht="14.25" hidden="false" customHeight="true" outlineLevel="0" collapsed="false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</row>
    <row r="882" customFormat="false" ht="14.25" hidden="false" customHeight="true" outlineLevel="0" collapsed="false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</row>
    <row r="883" customFormat="false" ht="14.25" hidden="false" customHeight="true" outlineLevel="0" collapsed="false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</row>
    <row r="884" customFormat="false" ht="14.25" hidden="false" customHeight="true" outlineLevel="0" collapsed="false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</row>
    <row r="885" customFormat="false" ht="14.25" hidden="false" customHeight="true" outlineLevel="0" collapsed="false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</row>
    <row r="886" customFormat="false" ht="14.25" hidden="false" customHeight="true" outlineLevel="0" collapsed="false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</row>
    <row r="887" customFormat="false" ht="14.25" hidden="false" customHeight="true" outlineLevel="0" collapsed="false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</row>
    <row r="888" customFormat="false" ht="14.25" hidden="false" customHeight="true" outlineLevel="0" collapsed="false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</row>
    <row r="889" customFormat="false" ht="14.25" hidden="false" customHeight="true" outlineLevel="0" collapsed="false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</row>
    <row r="890" customFormat="false" ht="14.25" hidden="false" customHeight="true" outlineLevel="0" collapsed="false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</row>
    <row r="891" customFormat="false" ht="14.25" hidden="false" customHeight="true" outlineLevel="0" collapsed="false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</row>
    <row r="892" customFormat="false" ht="14.25" hidden="false" customHeight="true" outlineLevel="0" collapsed="false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</row>
    <row r="893" customFormat="false" ht="14.25" hidden="false" customHeight="true" outlineLevel="0" collapsed="false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</row>
    <row r="894" customFormat="false" ht="14.25" hidden="false" customHeight="true" outlineLevel="0" collapsed="false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</row>
    <row r="895" customFormat="false" ht="14.25" hidden="false" customHeight="true" outlineLevel="0" collapsed="false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</row>
    <row r="896" customFormat="false" ht="14.25" hidden="false" customHeight="true" outlineLevel="0" collapsed="false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</row>
    <row r="897" customFormat="false" ht="14.25" hidden="false" customHeight="true" outlineLevel="0" collapsed="false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</row>
    <row r="898" customFormat="false" ht="14.25" hidden="false" customHeight="true" outlineLevel="0" collapsed="false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</row>
    <row r="899" customFormat="false" ht="14.25" hidden="false" customHeight="true" outlineLevel="0" collapsed="false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</row>
    <row r="900" customFormat="false" ht="14.25" hidden="false" customHeight="true" outlineLevel="0" collapsed="false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</row>
    <row r="901" customFormat="false" ht="14.25" hidden="false" customHeight="true" outlineLevel="0" collapsed="false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</row>
    <row r="902" customFormat="false" ht="14.25" hidden="false" customHeight="true" outlineLevel="0" collapsed="false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</row>
    <row r="903" customFormat="false" ht="14.25" hidden="false" customHeight="true" outlineLevel="0" collapsed="false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</row>
    <row r="904" customFormat="false" ht="14.25" hidden="false" customHeight="true" outlineLevel="0" collapsed="false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</row>
    <row r="905" customFormat="false" ht="14.25" hidden="false" customHeight="true" outlineLevel="0" collapsed="false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</row>
    <row r="906" customFormat="false" ht="14.25" hidden="false" customHeight="true" outlineLevel="0" collapsed="false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</row>
    <row r="907" customFormat="false" ht="14.25" hidden="false" customHeight="true" outlineLevel="0" collapsed="false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</row>
    <row r="908" customFormat="false" ht="14.25" hidden="false" customHeight="true" outlineLevel="0" collapsed="false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</row>
    <row r="909" customFormat="false" ht="14.25" hidden="false" customHeight="true" outlineLevel="0" collapsed="false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</row>
    <row r="910" customFormat="false" ht="14.25" hidden="false" customHeight="true" outlineLevel="0" collapsed="false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</row>
    <row r="911" customFormat="false" ht="14.25" hidden="false" customHeight="true" outlineLevel="0" collapsed="false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</row>
    <row r="912" customFormat="false" ht="14.25" hidden="false" customHeight="true" outlineLevel="0" collapsed="false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</row>
    <row r="913" customFormat="false" ht="14.25" hidden="false" customHeight="true" outlineLevel="0" collapsed="false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</row>
    <row r="914" customFormat="false" ht="14.25" hidden="false" customHeight="true" outlineLevel="0" collapsed="false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</row>
    <row r="915" customFormat="false" ht="14.25" hidden="false" customHeight="true" outlineLevel="0" collapsed="false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</row>
    <row r="916" customFormat="false" ht="14.25" hidden="false" customHeight="true" outlineLevel="0" collapsed="false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</row>
    <row r="917" customFormat="false" ht="14.25" hidden="false" customHeight="true" outlineLevel="0" collapsed="false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</row>
    <row r="918" customFormat="false" ht="14.25" hidden="false" customHeight="true" outlineLevel="0" collapsed="false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</row>
    <row r="919" customFormat="false" ht="14.25" hidden="false" customHeight="true" outlineLevel="0" collapsed="false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</row>
    <row r="920" customFormat="false" ht="14.25" hidden="false" customHeight="true" outlineLevel="0" collapsed="false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</row>
    <row r="921" customFormat="false" ht="14.25" hidden="false" customHeight="true" outlineLevel="0" collapsed="false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</row>
    <row r="922" customFormat="false" ht="14.25" hidden="false" customHeight="true" outlineLevel="0" collapsed="false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</row>
    <row r="923" customFormat="false" ht="14.25" hidden="false" customHeight="true" outlineLevel="0" collapsed="false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</row>
    <row r="924" customFormat="false" ht="14.25" hidden="false" customHeight="true" outlineLevel="0" collapsed="false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</row>
    <row r="925" customFormat="false" ht="14.25" hidden="false" customHeight="true" outlineLevel="0" collapsed="false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</row>
    <row r="926" customFormat="false" ht="14.25" hidden="false" customHeight="true" outlineLevel="0" collapsed="false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</row>
    <row r="927" customFormat="false" ht="14.25" hidden="false" customHeight="true" outlineLevel="0" collapsed="false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</row>
    <row r="928" customFormat="false" ht="14.25" hidden="false" customHeight="true" outlineLevel="0" collapsed="false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</row>
    <row r="929" customFormat="false" ht="14.25" hidden="false" customHeight="true" outlineLevel="0" collapsed="false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</row>
    <row r="930" customFormat="false" ht="14.25" hidden="false" customHeight="true" outlineLevel="0" collapsed="false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</row>
    <row r="931" customFormat="false" ht="14.25" hidden="false" customHeight="true" outlineLevel="0" collapsed="false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</row>
    <row r="932" customFormat="false" ht="14.25" hidden="false" customHeight="true" outlineLevel="0" collapsed="false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</row>
    <row r="933" customFormat="false" ht="14.25" hidden="false" customHeight="true" outlineLevel="0" collapsed="false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</row>
    <row r="934" customFormat="false" ht="14.25" hidden="false" customHeight="true" outlineLevel="0" collapsed="false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</row>
    <row r="935" customFormat="false" ht="14.25" hidden="false" customHeight="true" outlineLevel="0" collapsed="false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</row>
    <row r="936" customFormat="false" ht="14.25" hidden="false" customHeight="true" outlineLevel="0" collapsed="false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</row>
    <row r="937" customFormat="false" ht="14.25" hidden="false" customHeight="true" outlineLevel="0" collapsed="false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</row>
    <row r="938" customFormat="false" ht="14.25" hidden="false" customHeight="true" outlineLevel="0" collapsed="false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</row>
    <row r="939" customFormat="false" ht="14.25" hidden="false" customHeight="true" outlineLevel="0" collapsed="false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</row>
    <row r="940" customFormat="false" ht="14.25" hidden="false" customHeight="true" outlineLevel="0" collapsed="false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</row>
    <row r="941" customFormat="false" ht="14.25" hidden="false" customHeight="true" outlineLevel="0" collapsed="false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</row>
    <row r="942" customFormat="false" ht="14.25" hidden="false" customHeight="true" outlineLevel="0" collapsed="false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</row>
    <row r="943" customFormat="false" ht="14.25" hidden="false" customHeight="true" outlineLevel="0" collapsed="false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</row>
    <row r="944" customFormat="false" ht="14.25" hidden="false" customHeight="true" outlineLevel="0" collapsed="false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</row>
    <row r="945" customFormat="false" ht="14.25" hidden="false" customHeight="true" outlineLevel="0" collapsed="false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</row>
    <row r="946" customFormat="false" ht="14.25" hidden="false" customHeight="true" outlineLevel="0" collapsed="false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</row>
    <row r="947" customFormat="false" ht="14.25" hidden="false" customHeight="true" outlineLevel="0" collapsed="false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</row>
    <row r="948" customFormat="false" ht="14.25" hidden="false" customHeight="true" outlineLevel="0" collapsed="false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</row>
    <row r="949" customFormat="false" ht="14.25" hidden="false" customHeight="true" outlineLevel="0" collapsed="false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</row>
    <row r="950" customFormat="false" ht="14.25" hidden="false" customHeight="true" outlineLevel="0" collapsed="false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</row>
    <row r="951" customFormat="false" ht="14.25" hidden="false" customHeight="true" outlineLevel="0" collapsed="false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</row>
    <row r="952" customFormat="false" ht="14.25" hidden="false" customHeight="true" outlineLevel="0" collapsed="false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</row>
    <row r="953" customFormat="false" ht="14.25" hidden="false" customHeight="true" outlineLevel="0" collapsed="false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</row>
    <row r="954" customFormat="false" ht="14.25" hidden="false" customHeight="true" outlineLevel="0" collapsed="false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</row>
    <row r="955" customFormat="false" ht="14.25" hidden="false" customHeight="true" outlineLevel="0" collapsed="false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</row>
    <row r="956" customFormat="false" ht="14.25" hidden="false" customHeight="true" outlineLevel="0" collapsed="false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</row>
    <row r="957" customFormat="false" ht="14.25" hidden="false" customHeight="true" outlineLevel="0" collapsed="false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</row>
    <row r="958" customFormat="false" ht="14.25" hidden="false" customHeight="true" outlineLevel="0" collapsed="false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</row>
    <row r="959" customFormat="false" ht="14.25" hidden="false" customHeight="true" outlineLevel="0" collapsed="false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</row>
    <row r="960" customFormat="false" ht="14.25" hidden="false" customHeight="true" outlineLevel="0" collapsed="false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</row>
    <row r="961" customFormat="false" ht="14.25" hidden="false" customHeight="true" outlineLevel="0" collapsed="false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</row>
    <row r="962" customFormat="false" ht="14.25" hidden="false" customHeight="true" outlineLevel="0" collapsed="false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</row>
    <row r="963" customFormat="false" ht="14.25" hidden="false" customHeight="true" outlineLevel="0" collapsed="false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</row>
    <row r="964" customFormat="false" ht="14.25" hidden="false" customHeight="true" outlineLevel="0" collapsed="false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</row>
    <row r="965" customFormat="false" ht="14.25" hidden="false" customHeight="true" outlineLevel="0" collapsed="false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</row>
    <row r="966" customFormat="false" ht="14.25" hidden="false" customHeight="true" outlineLevel="0" collapsed="false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</row>
    <row r="967" customFormat="false" ht="14.25" hidden="false" customHeight="true" outlineLevel="0" collapsed="false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</row>
    <row r="968" customFormat="false" ht="14.25" hidden="false" customHeight="true" outlineLevel="0" collapsed="false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</row>
    <row r="969" customFormat="false" ht="14.25" hidden="false" customHeight="true" outlineLevel="0" collapsed="false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</row>
    <row r="970" customFormat="false" ht="14.25" hidden="false" customHeight="true" outlineLevel="0" collapsed="false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</row>
    <row r="971" customFormat="false" ht="14.25" hidden="false" customHeight="true" outlineLevel="0" collapsed="false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</row>
    <row r="972" customFormat="false" ht="14.25" hidden="false" customHeight="true" outlineLevel="0" collapsed="false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</row>
    <row r="973" customFormat="false" ht="14.25" hidden="false" customHeight="true" outlineLevel="0" collapsed="false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</row>
    <row r="974" customFormat="false" ht="14.25" hidden="false" customHeight="true" outlineLevel="0" collapsed="false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</row>
    <row r="975" customFormat="false" ht="14.25" hidden="false" customHeight="true" outlineLevel="0" collapsed="false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</row>
    <row r="976" customFormat="false" ht="14.25" hidden="false" customHeight="true" outlineLevel="0" collapsed="false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</row>
    <row r="977" customFormat="false" ht="14.25" hidden="false" customHeight="true" outlineLevel="0" collapsed="false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</row>
    <row r="978" customFormat="false" ht="14.25" hidden="false" customHeight="true" outlineLevel="0" collapsed="false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</row>
    <row r="979" customFormat="false" ht="14.25" hidden="false" customHeight="true" outlineLevel="0" collapsed="false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</row>
    <row r="980" customFormat="false" ht="14.25" hidden="false" customHeight="true" outlineLevel="0" collapsed="false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</row>
    <row r="981" customFormat="false" ht="14.25" hidden="false" customHeight="true" outlineLevel="0" collapsed="false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</row>
    <row r="982" customFormat="false" ht="14.25" hidden="false" customHeight="true" outlineLevel="0" collapsed="false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</row>
    <row r="983" customFormat="false" ht="14.25" hidden="false" customHeight="true" outlineLevel="0" collapsed="false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</row>
    <row r="984" customFormat="false" ht="14.25" hidden="false" customHeight="true" outlineLevel="0" collapsed="false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</row>
    <row r="985" customFormat="false" ht="14.25" hidden="false" customHeight="true" outlineLevel="0" collapsed="false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</row>
    <row r="986" customFormat="false" ht="14.25" hidden="false" customHeight="true" outlineLevel="0" collapsed="false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</row>
    <row r="987" customFormat="false" ht="14.25" hidden="false" customHeight="true" outlineLevel="0" collapsed="false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</row>
    <row r="988" customFormat="false" ht="14.25" hidden="false" customHeight="true" outlineLevel="0" collapsed="false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</row>
    <row r="989" customFormat="false" ht="14.25" hidden="false" customHeight="true" outlineLevel="0" collapsed="false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</row>
    <row r="990" customFormat="false" ht="14.25" hidden="false" customHeight="true" outlineLevel="0" collapsed="false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</row>
    <row r="991" customFormat="false" ht="14.25" hidden="false" customHeight="true" outlineLevel="0" collapsed="false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</row>
    <row r="992" customFormat="false" ht="14.25" hidden="false" customHeight="true" outlineLevel="0" collapsed="false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</row>
    <row r="993" customFormat="false" ht="14.25" hidden="false" customHeight="true" outlineLevel="0" collapsed="false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</row>
    <row r="994" customFormat="false" ht="14.25" hidden="false" customHeight="true" outlineLevel="0" collapsed="false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</row>
    <row r="995" customFormat="false" ht="14.25" hidden="false" customHeight="true" outlineLevel="0" collapsed="false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</row>
    <row r="996" customFormat="false" ht="14.25" hidden="false" customHeight="true" outlineLevel="0" collapsed="false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</row>
    <row r="997" customFormat="false" ht="14.25" hidden="false" customHeight="true" outlineLevel="0" collapsed="false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</row>
    <row r="998" customFormat="false" ht="14.25" hidden="false" customHeight="true" outlineLevel="0" collapsed="false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</row>
    <row r="999" customFormat="false" ht="14.25" hidden="false" customHeight="true" outlineLevel="0" collapsed="false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</row>
    <row r="1000" customFormat="false" ht="14.25" hidden="false" customHeight="true" outlineLevel="0" collapsed="false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</row>
  </sheetData>
  <autoFilter ref="A6:AD99"/>
  <mergeCells count="84">
    <mergeCell ref="A1:J1"/>
    <mergeCell ref="A2:J2"/>
    <mergeCell ref="A3:J3"/>
    <mergeCell ref="B4:J4"/>
    <mergeCell ref="A5:J5"/>
    <mergeCell ref="L9:P9"/>
    <mergeCell ref="A101:I101"/>
    <mergeCell ref="A121:I121"/>
    <mergeCell ref="A145:F145"/>
    <mergeCell ref="A146:F146"/>
    <mergeCell ref="A147:F147"/>
    <mergeCell ref="A148:F148"/>
    <mergeCell ref="A149:F149"/>
    <mergeCell ref="A150:F150"/>
    <mergeCell ref="A151:F151"/>
    <mergeCell ref="A152:F152"/>
    <mergeCell ref="A153:F153"/>
    <mergeCell ref="A154:F154"/>
    <mergeCell ref="A155:F155"/>
    <mergeCell ref="A156:F156"/>
    <mergeCell ref="A157:F157"/>
    <mergeCell ref="A158:F158"/>
    <mergeCell ref="A159:F159"/>
    <mergeCell ref="A160:F160"/>
    <mergeCell ref="A161:F161"/>
    <mergeCell ref="A162:F162"/>
    <mergeCell ref="A163:F163"/>
    <mergeCell ref="A164:F164"/>
    <mergeCell ref="A165:F165"/>
    <mergeCell ref="A166:F166"/>
    <mergeCell ref="A167:F167"/>
    <mergeCell ref="A168:F168"/>
    <mergeCell ref="A169:F169"/>
    <mergeCell ref="A170:F170"/>
    <mergeCell ref="A171:F171"/>
    <mergeCell ref="A172:F172"/>
    <mergeCell ref="A173:F173"/>
    <mergeCell ref="A174:F174"/>
    <mergeCell ref="A175:F175"/>
    <mergeCell ref="A176:F176"/>
    <mergeCell ref="A177:F177"/>
    <mergeCell ref="A178:F178"/>
    <mergeCell ref="A179:F179"/>
    <mergeCell ref="A180:F180"/>
    <mergeCell ref="A181:F181"/>
    <mergeCell ref="A182:F182"/>
    <mergeCell ref="A183:F183"/>
    <mergeCell ref="A184:F184"/>
    <mergeCell ref="A185:F185"/>
    <mergeCell ref="A186:F186"/>
    <mergeCell ref="A187:F187"/>
    <mergeCell ref="A188:F188"/>
    <mergeCell ref="A189:F189"/>
    <mergeCell ref="A190:F190"/>
    <mergeCell ref="A191:F191"/>
    <mergeCell ref="A192:F192"/>
    <mergeCell ref="A193:F193"/>
    <mergeCell ref="A194:F194"/>
    <mergeCell ref="A195:F195"/>
    <mergeCell ref="A196:F196"/>
    <mergeCell ref="A197:F197"/>
    <mergeCell ref="A198:F198"/>
    <mergeCell ref="A199:F199"/>
    <mergeCell ref="A200:F200"/>
    <mergeCell ref="A201:F201"/>
    <mergeCell ref="A202:F202"/>
    <mergeCell ref="A203:F203"/>
    <mergeCell ref="A204:F204"/>
    <mergeCell ref="A205:F205"/>
    <mergeCell ref="A206:F206"/>
    <mergeCell ref="A207:F207"/>
    <mergeCell ref="A208:F208"/>
    <mergeCell ref="A209:F209"/>
    <mergeCell ref="A210:F210"/>
    <mergeCell ref="A211:F211"/>
    <mergeCell ref="A212:F212"/>
    <mergeCell ref="A213:F213"/>
    <mergeCell ref="A214:F214"/>
    <mergeCell ref="A215:F215"/>
    <mergeCell ref="A216:F216"/>
    <mergeCell ref="A217:F217"/>
    <mergeCell ref="A218:F218"/>
    <mergeCell ref="A219:F219"/>
    <mergeCell ref="A220:F220"/>
  </mergeCells>
  <dataValidations count="4">
    <dataValidation allowBlank="true" errorStyle="stop" operator="between" showDropDown="false" showErrorMessage="false" showInputMessage="false" sqref="D7:D86 D103:D112 D123:D132" type="list">
      <formula1>"AGP,CLH,CLT,COM,CTD,CTI,DES,DISP,ELE,ESG,EST,EXM,EXQ,EXR,FRQ,REV,VAGO"</formula1>
      <formula2>0</formula2>
    </dataValidation>
    <dataValidation allowBlank="true" errorStyle="stop" operator="between" showDropDown="false" showErrorMessage="false" showInputMessage="false" sqref="B103:B112" type="list">
      <formula1>"FDA,FDA-1,FDA-2,FDA-3,FDA-4"</formula1>
      <formula2>0</formula2>
    </dataValidation>
    <dataValidation allowBlank="true" errorStyle="stop" operator="between" showDropDown="false" showErrorMessage="false" showInputMessage="false" sqref="B7:B86" type="list">
      <formula1>"DAS,DAS-1,DAS-2,DAS-3,DAS-4,DAS-5,CAA-1,CAA-2,CAA-3,CAA-4,CAA-5"</formula1>
      <formula2>0</formula2>
    </dataValidation>
    <dataValidation allowBlank="true" errorStyle="stop" operator="between" showDropDown="false" showErrorMessage="false" showInputMessage="false" sqref="B123:B132" type="list">
      <formula1>"FGS-1,FGS-2,FGS-3,FGA-1,FGA-2,FGA-3"</formula1>
      <formula2>0</formula2>
    </dataValidation>
  </dataValidation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0" man="true" max="65535" min="0"/>
  </col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</TotalTime>
  <Application>LibreOffice/7.4.2.3$Windows_X86_64 LibreOffice_project/382eef1f22670f7f4118c8c2dd222ec7ad009daf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2022-09-28T13:40:56Z</dcterms:created>
  <dc:creator>Ana Carolina</dc:creator>
  <dc:description/>
  <dc:language>pt-BR</dc:language>
  <cp:lastModifiedBy/>
  <dcterms:modified xsi:type="dcterms:W3CDTF">2025-01-20T10:34:43Z</dcterms:modified>
  <cp:revision>3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