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EDOP - Compartilha\LAI - Monitoramento\LAI\9 EXECUÇÃO ORÇAMENTÁRIA E FINANCEIRA\Despesas\2020\"/>
    </mc:Choice>
  </mc:AlternateContent>
  <bookViews>
    <workbookView xWindow="0" yWindow="0" windowWidth="20400" windowHeight="7650"/>
  </bookViews>
  <sheets>
    <sheet name="D R E - DEZ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D36" i="1"/>
  <c r="D35" i="1" s="1"/>
  <c r="E35" i="1"/>
  <c r="E31" i="1"/>
  <c r="D31" i="1"/>
  <c r="E27" i="1"/>
  <c r="E26" i="1"/>
  <c r="D26" i="1"/>
  <c r="E23" i="1"/>
  <c r="D23" i="1"/>
  <c r="E22" i="1"/>
  <c r="D22" i="1"/>
  <c r="E21" i="1"/>
  <c r="D21" i="1"/>
  <c r="E20" i="1"/>
  <c r="D20" i="1"/>
  <c r="E16" i="1"/>
  <c r="E14" i="1"/>
  <c r="E13" i="1" s="1"/>
  <c r="E18" i="1" s="1"/>
  <c r="E29" i="1" s="1"/>
  <c r="E41" i="1" s="1"/>
  <c r="E47" i="1" s="1"/>
  <c r="D14" i="1"/>
  <c r="D13" i="1"/>
  <c r="D18" i="1" s="1"/>
  <c r="D29" i="1" s="1"/>
  <c r="D41" i="1" l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<sst xmlns="http://schemas.openxmlformats.org/spreadsheetml/2006/main" count="43" uniqueCount="43">
  <si>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</si>
  <si>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</si>
  <si>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</si>
  <si>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DEZEMBRO DE 2020</t>
  </si>
  <si>
    <t>(Valores expressos em R$ 1,00)</t>
  </si>
  <si>
    <t>DEMONSTRAÇÃO DO RESULTADO DO PERÍODO - 01/12/2020 A 31/12/2020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</si>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</sst>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37" zoomScaleNormal="100" workbookViewId="0">
      <selection activeCell="D23" sqref="D23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2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08" t="s">
        <v>0</v>
      </c>
      <c r="B5" s="109"/>
      <c r="C5" s="109"/>
      <c r="D5" s="109"/>
      <c r="E5" s="110"/>
    </row>
    <row r="6" spans="1:6" ht="11.1" customHeight="1" x14ac:dyDescent="0.2">
      <c r="A6" s="108" t="s">
        <v>1</v>
      </c>
      <c r="B6" s="109"/>
      <c r="C6" s="109"/>
      <c r="D6" s="109"/>
      <c r="E6" s="110"/>
    </row>
    <row r="7" spans="1:6" ht="11.1" customHeight="1" x14ac:dyDescent="0.2">
      <c r="A7" s="108" t="s">
        <v>2</v>
      </c>
      <c r="B7" s="109"/>
      <c r="C7" s="109"/>
      <c r="D7" s="109"/>
      <c r="E7" s="110"/>
    </row>
    <row r="8" spans="1:6" ht="15" customHeight="1" x14ac:dyDescent="0.2">
      <c r="A8" s="111" t="s">
        <v>3</v>
      </c>
      <c r="B8" s="112"/>
      <c r="C8" s="112"/>
      <c r="D8" s="112"/>
      <c r="E8" s="113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4" t="s">
        <v>4</v>
      </c>
      <c r="B10" s="115"/>
      <c r="C10" s="115"/>
      <c r="D10" s="115"/>
      <c r="E10" s="116"/>
    </row>
    <row r="11" spans="1:6" ht="21.95" customHeight="1" thickBot="1" x14ac:dyDescent="0.25">
      <c r="A11" s="117" t="s">
        <v>5</v>
      </c>
      <c r="B11" s="118"/>
      <c r="C11" s="118"/>
      <c r="D11" s="119"/>
      <c r="E11" s="120"/>
    </row>
    <row r="12" spans="1:6" ht="14.25" customHeight="1" x14ac:dyDescent="0.25">
      <c r="A12" s="1"/>
      <c r="B12" s="2"/>
      <c r="C12" s="2"/>
      <c r="D12" s="12">
        <v>44166</v>
      </c>
      <c r="E12" s="13">
        <v>44136</v>
      </c>
    </row>
    <row r="13" spans="1:6" x14ac:dyDescent="0.2">
      <c r="A13" s="99" t="s">
        <v>6</v>
      </c>
      <c r="B13" s="100"/>
      <c r="C13" s="100"/>
      <c r="D13" s="14">
        <f>D14+D16+D15+D17</f>
        <v>659155.40999999992</v>
      </c>
      <c r="E13" s="15">
        <f>E14+E16+E15+E17</f>
        <v>507713.55999999994</v>
      </c>
      <c r="F13" s="5"/>
    </row>
    <row r="14" spans="1:6" x14ac:dyDescent="0.2">
      <c r="A14" s="16"/>
      <c r="B14" s="17" t="s">
        <v>7</v>
      </c>
      <c r="C14" s="17"/>
      <c r="D14" s="18">
        <f>871988.5-244747.78</f>
        <v>627240.72</v>
      </c>
      <c r="E14" s="19">
        <f>565253.07-77853.19</f>
        <v>487399.87999999995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1" t="s">
        <v>9</v>
      </c>
      <c r="C16" s="101"/>
      <c r="D16" s="18">
        <v>31914.69</v>
      </c>
      <c r="E16" s="19">
        <f>20717.18-403.5</f>
        <v>20313.68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659155.40999999992</v>
      </c>
      <c r="E18" s="15">
        <f>E13</f>
        <v>507713.55999999994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2" t="s">
        <v>11</v>
      </c>
      <c r="B20" s="103"/>
      <c r="C20" s="103"/>
      <c r="D20" s="33">
        <f>D21+D22+D23+D24+D25+D26+D27+D28</f>
        <v>-525447.06999999995</v>
      </c>
      <c r="E20" s="34">
        <f>E21+E22+E23+E24+E25+E26+E27+E28</f>
        <v>-515685.90999999992</v>
      </c>
    </row>
    <row r="21" spans="1:6" x14ac:dyDescent="0.2">
      <c r="A21" s="6"/>
      <c r="B21" s="35" t="s">
        <v>12</v>
      </c>
      <c r="C21" s="35"/>
      <c r="D21" s="36">
        <f>161175.23-70963.14</f>
        <v>90212.090000000011</v>
      </c>
      <c r="E21" s="37">
        <f>145156.35-56785.02</f>
        <v>88371.330000000016</v>
      </c>
    </row>
    <row r="22" spans="1:6" x14ac:dyDescent="0.2">
      <c r="A22" s="6"/>
      <c r="B22" s="35" t="s">
        <v>13</v>
      </c>
      <c r="C22" s="35"/>
      <c r="D22" s="38">
        <f>-77177-82900.47+1917.49-134763.41+53840.35-215178.8-2511.2</f>
        <v>-456773.04</v>
      </c>
      <c r="E22" s="39">
        <f>-77177-57945.76+82.68-100373.66+0.35-218462.22-2470.41</f>
        <v>-456346.01999999996</v>
      </c>
      <c r="F22" s="5"/>
    </row>
    <row r="23" spans="1:6" x14ac:dyDescent="0.2">
      <c r="A23" s="6"/>
      <c r="B23" s="35" t="s">
        <v>14</v>
      </c>
      <c r="C23" s="35"/>
      <c r="D23" s="38">
        <f>-7978.01-27053.82-9247.03+59.8-20144.18+11931.8-305.4+152.7-64557.07+52934.63-3055.66+2147.07-16040.18-36228.19+19024.41-2167-4153.1-232.87-14708.77+10312.68</f>
        <v>-109308.19</v>
      </c>
      <c r="E23" s="39">
        <f>-6225.59-27053.82-9270.64-7600.31-57339.8+52244.63-4377.52+190.8-20593.52-21597.31+239.93-2167-3395.82-6639.86+865.72</f>
        <v>-112720.11000000002</v>
      </c>
    </row>
    <row r="24" spans="1:6" x14ac:dyDescent="0.2">
      <c r="A24" s="6"/>
      <c r="B24" s="40" t="s">
        <v>15</v>
      </c>
      <c r="C24" s="40"/>
      <c r="D24" s="38">
        <v>-4545.1499999999996</v>
      </c>
      <c r="E24" s="39">
        <v>-4434.3</v>
      </c>
    </row>
    <row r="25" spans="1:6" x14ac:dyDescent="0.2">
      <c r="A25" s="6"/>
      <c r="B25" s="40" t="s">
        <v>16</v>
      </c>
      <c r="C25" s="40"/>
      <c r="D25" s="21">
        <v>-34875.919999999998</v>
      </c>
      <c r="E25" s="22">
        <v>-27748.29</v>
      </c>
    </row>
    <row r="26" spans="1:6" x14ac:dyDescent="0.2">
      <c r="A26" s="6"/>
      <c r="B26" s="40" t="s">
        <v>17</v>
      </c>
      <c r="C26" s="40"/>
      <c r="D26" s="21">
        <f>-52121.6+41363.51</f>
        <v>-10758.089999999997</v>
      </c>
      <c r="E26" s="22">
        <f>-21802.06+18073.72</f>
        <v>-3728.34</v>
      </c>
    </row>
    <row r="27" spans="1:6" x14ac:dyDescent="0.2">
      <c r="A27" s="6"/>
      <c r="B27" s="40" t="s">
        <v>18</v>
      </c>
      <c r="C27" s="40"/>
      <c r="D27" s="18">
        <v>601.23</v>
      </c>
      <c r="E27" s="19">
        <f>306+613.82</f>
        <v>919.82</v>
      </c>
      <c r="F27" s="5"/>
    </row>
    <row r="28" spans="1:6" ht="17.25" customHeight="1" x14ac:dyDescent="0.2">
      <c r="A28" s="16"/>
      <c r="B28" s="20"/>
      <c r="C28" s="20"/>
      <c r="D28" s="21"/>
      <c r="E28" s="22">
        <v>0</v>
      </c>
    </row>
    <row r="29" spans="1:6" x14ac:dyDescent="0.2">
      <c r="A29" s="30" t="s">
        <v>19</v>
      </c>
      <c r="B29" s="29"/>
      <c r="C29" s="29"/>
      <c r="D29" s="33">
        <f>D18+D20</f>
        <v>133708.33999999997</v>
      </c>
      <c r="E29" s="34">
        <f>E18+E20</f>
        <v>-7972.3499999999767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51.13</v>
      </c>
      <c r="E31" s="42">
        <f>E32+E33</f>
        <v>38.67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/>
    </row>
    <row r="33" spans="1:8" x14ac:dyDescent="0.2">
      <c r="A33" s="6"/>
      <c r="B33" s="43" t="s">
        <v>22</v>
      </c>
      <c r="C33" s="29"/>
      <c r="D33" s="21">
        <v>51.13</v>
      </c>
      <c r="E33" s="22">
        <v>38.67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-52400.119999999995</v>
      </c>
      <c r="E35" s="34">
        <f>E36+E37+E38+E39</f>
        <v>-129142.19</v>
      </c>
    </row>
    <row r="36" spans="1:8" x14ac:dyDescent="0.2">
      <c r="A36" s="16" t="s">
        <v>24</v>
      </c>
      <c r="B36" s="20"/>
      <c r="C36" s="20"/>
      <c r="D36" s="21">
        <f>-52544.27-2937.89</f>
        <v>-55482.159999999996</v>
      </c>
      <c r="E36" s="22">
        <f>-52544.28-2938.24</f>
        <v>-55482.52</v>
      </c>
    </row>
    <row r="37" spans="1:8" x14ac:dyDescent="0.2">
      <c r="A37" s="16" t="s">
        <v>25</v>
      </c>
      <c r="B37" s="20"/>
      <c r="C37" s="20"/>
      <c r="D37" s="21">
        <v>-115359.5</v>
      </c>
      <c r="E37" s="22">
        <v>-77599.600000000006</v>
      </c>
      <c r="H37" s="5"/>
    </row>
    <row r="38" spans="1:8" x14ac:dyDescent="0.2">
      <c r="A38" s="16" t="s">
        <v>26</v>
      </c>
      <c r="B38" s="29"/>
      <c r="C38" s="29"/>
      <c r="D38" s="21">
        <f>215596.88-97155.34</f>
        <v>118441.54000000001</v>
      </c>
      <c r="E38" s="22">
        <f>16270.3-12330.37</f>
        <v>3939.9299999999985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4" t="s">
        <v>28</v>
      </c>
      <c r="B41" s="105"/>
      <c r="C41" s="105"/>
      <c r="D41" s="33">
        <f>D29+D31+D35</f>
        <v>81359.349999999977</v>
      </c>
      <c r="E41" s="34">
        <f>E29+E31+E35</f>
        <v>-137075.86999999997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6" t="s">
        <v>32</v>
      </c>
      <c r="B47" s="107"/>
      <c r="C47" s="57"/>
      <c r="D47" s="58">
        <f>D41+D44+D45</f>
        <v>81359.349999999977</v>
      </c>
      <c r="E47" s="59">
        <f>E41+E44+E45</f>
        <v>-137075.86999999997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96" t="s">
        <v>35</v>
      </c>
      <c r="B52" s="97"/>
      <c r="C52" s="97"/>
      <c r="D52" s="89" t="s">
        <v>36</v>
      </c>
      <c r="E52" s="98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96" t="s">
        <v>39</v>
      </c>
      <c r="B56" s="97"/>
      <c r="C56" s="97"/>
      <c r="D56" s="89" t="s">
        <v>40</v>
      </c>
      <c r="E56" s="98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6"/>
      <c r="B58" s="87"/>
      <c r="C58" s="87"/>
      <c r="D58" s="87"/>
      <c r="E58" s="88"/>
      <c r="F58" s="5"/>
    </row>
    <row r="59" spans="1:7" ht="18" customHeight="1" x14ac:dyDescent="0.2">
      <c r="A59" s="73"/>
      <c r="B59" s="74"/>
      <c r="C59" s="87" t="s">
        <v>41</v>
      </c>
      <c r="D59" s="87"/>
      <c r="E59" s="75"/>
    </row>
    <row r="60" spans="1:7" ht="18" customHeight="1" x14ac:dyDescent="0.2">
      <c r="A60" s="76"/>
      <c r="B60" s="77"/>
      <c r="C60" s="89" t="s">
        <v>42</v>
      </c>
      <c r="D60" s="89"/>
      <c r="E60" s="78"/>
    </row>
    <row r="61" spans="1:7" ht="18" customHeight="1" x14ac:dyDescent="0.2">
      <c r="A61" s="79"/>
      <c r="B61" s="80"/>
      <c r="C61" s="80"/>
      <c r="D61" s="80"/>
      <c r="E61" s="81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93"/>
      <c r="B63" s="94"/>
      <c r="C63" s="94"/>
      <c r="D63" s="94"/>
      <c r="E63" s="95"/>
    </row>
    <row r="64" spans="1:7" ht="18" customHeight="1" thickBot="1" x14ac:dyDescent="0.25">
      <c r="A64" s="83"/>
      <c r="B64" s="84"/>
      <c r="C64" s="84"/>
      <c r="D64" s="84"/>
      <c r="E64" s="85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DEZ2020</vt:lpstr>
    </vt:vector>
  </TitlesOfParts>
  <Company>fomentope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Ana Carolina</cp:lastModifiedBy>
  <cp:lastPrinted>2021-01-20T13:15:21Z</cp:lastPrinted>
  <dcterms:created xsi:type="dcterms:W3CDTF">2021-01-12T13:17:44Z</dcterms:created>
  <dcterms:modified xsi:type="dcterms:W3CDTF">2021-01-20T13:17:02Z</dcterms:modified>
</cp:coreProperties>
</file>