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7C755FDE-13B3-4955-97E3-8BBBDCA4B451}" xr6:coauthVersionLast="47" xr6:coauthVersionMax="47" xr10:uidLastSave="{00000000-0000-0000-0000-000000000000}"/>
  <bookViews>
    <workbookView xWindow="0" yWindow="384" windowWidth="23040" windowHeight="12240" xr2:uid="{A81F862A-977C-43E2-BFDA-EF8DEFD8E4A4}"/>
  </bookViews>
  <sheets>
    <sheet name="D R E - JAN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E36" i="1"/>
  <c r="E34" i="1" s="1"/>
  <c r="E35" i="1"/>
  <c r="D35" i="1"/>
  <c r="D34" i="1"/>
  <c r="E30" i="1"/>
  <c r="D30" i="1"/>
  <c r="E26" i="1"/>
  <c r="E25" i="1"/>
  <c r="D24" i="1"/>
  <c r="E22" i="1"/>
  <c r="D22" i="1"/>
  <c r="E21" i="1"/>
  <c r="D21" i="1"/>
  <c r="D19" i="1" s="1"/>
  <c r="E19" i="1"/>
  <c r="E15" i="1"/>
  <c r="E13" i="1"/>
  <c r="E12" i="1"/>
  <c r="E17" i="1" s="1"/>
  <c r="E28" i="1" s="1"/>
  <c r="D12" i="1"/>
  <c r="D17" i="1" s="1"/>
  <c r="D28" i="1" l="1"/>
  <c r="D41" i="1" s="1"/>
  <c r="D47" i="1" s="1"/>
  <c r="E41" i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<sst xmlns="http://schemas.openxmlformats.org/spreadsheetml/2006/main" count="43" uniqueCount="43">
  <si>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</si>
  <si>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</si>
  <si>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</si>
  <si>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</si>
  <si>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31 DE JANEIRO DE 2024</t>
  </si>
  <si>
    <t>(Valores expressos em R$ 1,00)</t>
  </si>
  <si>
    <t>DEMONSTRAÇÃO DO RESULTADO DO PERÍODO – 01/01/2024 A 31/01/2024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</si>
  <si>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</si>
  <si>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</si>
  <si>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</si>
  <si>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</si>
  <si>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</si>
  <si>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</si>
  <si>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</si>
  <si>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</si>
  <si>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</si>
  <si>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</si>
  <si>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</si>
  <si>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</si>
  <si>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</si>
  <si>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</si>
  <si>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</si>
  <si>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</si>
  <si>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</si>
  <si>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</si>
  <si>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</si>
  <si>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</si>
  <si>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</si>
  <si>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</si>
  <si>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</si>
  <si>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</si>
  <si>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</si>
  <si>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</si>
  <si>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</si>
  <si>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</si>
  <si>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</si>
  <si>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</si>
  <si>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</si>
  <si>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</si>
  <si>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Daniel de Andrade Penaforte</t>
  </si>
  <si>
    <t>Teótimo Soares de Almeida</t>
  </si>
  <si>
    <t>Diretor de Planejamento e Gestão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</si>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</sst>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5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A5B9B696-574B-4B40-9A60-707EB4EB458F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BACEA56-FC5E-4375-9808-B756B8C7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A759-6BD7-4194-AC7C-ADF2DF50D534}">
  <dimension ref="A1:H86"/>
  <sheetViews>
    <sheetView showGridLines="0" tabSelected="1" topLeftCell="A19" workbookViewId="0">
      <selection activeCell="D48" sqref="D48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45292</v>
      </c>
      <c r="E11" s="23">
        <v>45261</v>
      </c>
    </row>
    <row r="12" spans="1:6" x14ac:dyDescent="0.25">
      <c r="A12" s="24" t="s">
        <v>7</v>
      </c>
      <c r="B12" s="24"/>
      <c r="C12" s="24"/>
      <c r="D12" s="25">
        <f>D13+D15+D14+D16</f>
        <v>737623.25</v>
      </c>
      <c r="E12" s="26">
        <f>E13+E15+E14+E16</f>
        <v>676498.66999999993</v>
      </c>
      <c r="F12" s="5"/>
    </row>
    <row r="13" spans="1:6" x14ac:dyDescent="0.25">
      <c r="A13" s="27"/>
      <c r="B13" s="28" t="s">
        <v>8</v>
      </c>
      <c r="C13" s="28"/>
      <c r="D13" s="29">
        <v>131318.9</v>
      </c>
      <c r="E13" s="30">
        <f>234192.18-104365.11</f>
        <v>129827.06999999999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606304.35</v>
      </c>
      <c r="E15" s="30">
        <f>546671.6</f>
        <v>546671.6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737623.25</v>
      </c>
      <c r="E17" s="26">
        <f>E12</f>
        <v>676498.66999999993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-880844.12</v>
      </c>
      <c r="E19" s="42">
        <f>E20+E21+E22+E23+E24+E25+E26+E27</f>
        <v>-852901.52</v>
      </c>
    </row>
    <row r="20" spans="1:6" x14ac:dyDescent="0.25">
      <c r="A20" s="6"/>
      <c r="B20" s="43" t="s">
        <v>13</v>
      </c>
      <c r="C20" s="43"/>
      <c r="D20" s="44">
        <v>24021.72</v>
      </c>
      <c r="E20" s="45">
        <v>14118.06</v>
      </c>
    </row>
    <row r="21" spans="1:6" x14ac:dyDescent="0.25">
      <c r="A21" s="6"/>
      <c r="B21" s="43" t="s">
        <v>14</v>
      </c>
      <c r="C21" s="43"/>
      <c r="D21" s="46">
        <f>-69515.32-132089.37-103349.12-353767.3-3169.64</f>
        <v>-661890.75</v>
      </c>
      <c r="E21" s="47">
        <f>-71206.6-115506+296.09-184665.94+77022.88-447402.49+131582.69-1170-3620.06</f>
        <v>-614669.43000000017</v>
      </c>
      <c r="F21" s="5"/>
    </row>
    <row r="22" spans="1:6" x14ac:dyDescent="0.25">
      <c r="A22" s="6"/>
      <c r="B22" s="43" t="s">
        <v>15</v>
      </c>
      <c r="C22" s="43"/>
      <c r="D22" s="48">
        <f>-13372.64-28228-6526.62-12521.06-4033.36-83181.7-1524.78-12889.13-16289.49-3742.25-964.19-7238.02</f>
        <v>-190511.24</v>
      </c>
      <c r="E22" s="49">
        <f>-9030.29-45702.72-5475.34-6344.23-6269.19-82397.78-708-2147.07-11207.17-17040.43+0.01-5185.46-1640.42-11743.85</f>
        <v>-204891.94</v>
      </c>
      <c r="F22" s="5"/>
    </row>
    <row r="23" spans="1:6" x14ac:dyDescent="0.25">
      <c r="A23" s="6"/>
      <c r="B23" s="43" t="s">
        <v>16</v>
      </c>
      <c r="C23" s="43"/>
      <c r="D23" s="48">
        <v>-1162.28</v>
      </c>
      <c r="E23" s="49">
        <v>-705.91</v>
      </c>
      <c r="F23" s="5"/>
    </row>
    <row r="24" spans="1:6" x14ac:dyDescent="0.25">
      <c r="A24" s="6"/>
      <c r="B24" s="43" t="s">
        <v>17</v>
      </c>
      <c r="C24" s="43"/>
      <c r="D24" s="31">
        <f>-4950.86-30466.86</f>
        <v>-35417.72</v>
      </c>
      <c r="E24" s="32">
        <v>-32165.84</v>
      </c>
    </row>
    <row r="25" spans="1:6" x14ac:dyDescent="0.25">
      <c r="A25" s="6"/>
      <c r="B25" s="43" t="s">
        <v>18</v>
      </c>
      <c r="C25" s="43"/>
      <c r="D25" s="31">
        <v>-15910.34</v>
      </c>
      <c r="E25" s="32">
        <f>-15367.86+156.59</f>
        <v>-15211.27</v>
      </c>
    </row>
    <row r="26" spans="1:6" x14ac:dyDescent="0.25">
      <c r="A26" s="6"/>
      <c r="B26" s="43" t="s">
        <v>19</v>
      </c>
      <c r="C26" s="43"/>
      <c r="D26" s="29">
        <v>26.49</v>
      </c>
      <c r="E26" s="30">
        <f>583.32+41.49</f>
        <v>624.81000000000006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-143220.87</v>
      </c>
      <c r="E28" s="42">
        <f>E17+E19</f>
        <v>-176402.85000000009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50">
        <f>D31+D32</f>
        <v>-53.44</v>
      </c>
      <c r="E30" s="51">
        <f>E31+E32</f>
        <v>1080.32</v>
      </c>
      <c r="F30" s="5"/>
    </row>
    <row r="31" spans="1:6" x14ac:dyDescent="0.25">
      <c r="A31" s="6"/>
      <c r="B31" s="52" t="s">
        <v>22</v>
      </c>
      <c r="C31" s="38"/>
      <c r="D31" s="31">
        <v>-53.44</v>
      </c>
      <c r="E31" s="32">
        <v>0</v>
      </c>
    </row>
    <row r="32" spans="1:6" x14ac:dyDescent="0.25">
      <c r="A32" s="6"/>
      <c r="B32" s="52" t="s">
        <v>23</v>
      </c>
      <c r="C32" s="38"/>
      <c r="D32" s="31">
        <v>0</v>
      </c>
      <c r="E32" s="32">
        <v>1080.32</v>
      </c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-161958.63</v>
      </c>
      <c r="E34" s="42">
        <f>SUM(E35:E39)</f>
        <v>-31688.440000000017</v>
      </c>
    </row>
    <row r="35" spans="1:8" x14ac:dyDescent="0.25">
      <c r="A35" s="27" t="s">
        <v>25</v>
      </c>
      <c r="B35" s="28"/>
      <c r="C35" s="28"/>
      <c r="D35" s="31">
        <f>-19254.26-5313.2</f>
        <v>-24567.46</v>
      </c>
      <c r="E35" s="32">
        <f>-19254.26-5334.68+0.23</f>
        <v>-24588.71</v>
      </c>
    </row>
    <row r="36" spans="1:8" x14ac:dyDescent="0.25">
      <c r="A36" s="27" t="s">
        <v>26</v>
      </c>
      <c r="B36" s="28"/>
      <c r="C36" s="28"/>
      <c r="D36" s="31">
        <v>-154375.04000000001</v>
      </c>
      <c r="E36" s="32">
        <f>-143855.07+66079.04</f>
        <v>-77776.030000000013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v>16983.87</v>
      </c>
      <c r="E38" s="32">
        <f>81269.03-10592.73</f>
        <v>70676.3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3" t="s">
        <v>30</v>
      </c>
      <c r="B41" s="53"/>
      <c r="C41" s="53"/>
      <c r="D41" s="41">
        <f>D28+D30+D34</f>
        <v>-305232.94</v>
      </c>
      <c r="E41" s="42">
        <f>E28+E30+E34</f>
        <v>-207010.97000000009</v>
      </c>
    </row>
    <row r="42" spans="1:8" x14ac:dyDescent="0.25">
      <c r="A42" s="54"/>
      <c r="B42" s="55"/>
      <c r="C42" s="55"/>
      <c r="D42" s="56"/>
      <c r="E42" s="57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8"/>
      <c r="C45" s="58"/>
      <c r="D45" s="31">
        <v>0</v>
      </c>
      <c r="E45" s="32">
        <v>0</v>
      </c>
      <c r="F45" s="5"/>
    </row>
    <row r="46" spans="1:8" ht="8.1" customHeight="1" thickBot="1" x14ac:dyDescent="0.3">
      <c r="A46" s="59"/>
      <c r="B46" s="60"/>
      <c r="C46" s="60"/>
      <c r="D46" s="61"/>
      <c r="E46" s="62"/>
    </row>
    <row r="47" spans="1:8" ht="15.6" thickBot="1" x14ac:dyDescent="0.3">
      <c r="A47" s="63" t="s">
        <v>34</v>
      </c>
      <c r="B47" s="63"/>
      <c r="C47" s="64"/>
      <c r="D47" s="65">
        <f>D41+D44+D45</f>
        <v>-305232.94</v>
      </c>
      <c r="E47" s="66">
        <f>E41+E44+E45</f>
        <v>-207010.97000000009</v>
      </c>
      <c r="F47" s="67"/>
    </row>
    <row r="48" spans="1:8" x14ac:dyDescent="0.25">
      <c r="A48" s="1"/>
      <c r="B48" s="2"/>
      <c r="C48" s="2"/>
      <c r="D48" s="68"/>
      <c r="E48" s="3"/>
    </row>
    <row r="49" spans="1:7" x14ac:dyDescent="0.25">
      <c r="A49" s="6"/>
      <c r="B49" s="7"/>
      <c r="C49" s="7"/>
      <c r="D49" s="69"/>
      <c r="E49" s="8"/>
    </row>
    <row r="50" spans="1:7" x14ac:dyDescent="0.25">
      <c r="A50" s="6"/>
      <c r="B50" s="7"/>
      <c r="C50" s="7"/>
      <c r="D50" s="70"/>
      <c r="E50" s="8"/>
    </row>
    <row r="51" spans="1:7" x14ac:dyDescent="0.25">
      <c r="A51" s="71" t="s">
        <v>35</v>
      </c>
      <c r="B51" s="71"/>
      <c r="C51" s="71"/>
      <c r="D51" s="72" t="s">
        <v>36</v>
      </c>
      <c r="E51" s="72"/>
    </row>
    <row r="52" spans="1:7" x14ac:dyDescent="0.25">
      <c r="A52" s="73" t="s">
        <v>37</v>
      </c>
      <c r="B52" s="73"/>
      <c r="C52" s="73"/>
      <c r="D52" s="74" t="s">
        <v>38</v>
      </c>
      <c r="E52" s="74"/>
    </row>
    <row r="53" spans="1:7" x14ac:dyDescent="0.25">
      <c r="A53" s="75"/>
      <c r="B53" s="76"/>
      <c r="C53" s="76"/>
      <c r="D53" s="77"/>
      <c r="E53" s="78"/>
    </row>
    <row r="54" spans="1:7" x14ac:dyDescent="0.25">
      <c r="A54" s="75"/>
      <c r="B54" s="76"/>
      <c r="C54" s="76"/>
      <c r="D54" s="77"/>
      <c r="E54" s="78"/>
    </row>
    <row r="55" spans="1:7" x14ac:dyDescent="0.25">
      <c r="A55" s="79" t="s">
        <v>39</v>
      </c>
      <c r="B55" s="80"/>
      <c r="C55" s="80"/>
      <c r="D55" s="72" t="s">
        <v>40</v>
      </c>
      <c r="E55" s="72"/>
    </row>
    <row r="56" spans="1:7" x14ac:dyDescent="0.25">
      <c r="A56" s="81" t="s">
        <v>41</v>
      </c>
      <c r="B56" s="82"/>
      <c r="C56" s="82"/>
      <c r="D56" s="74" t="s">
        <v>42</v>
      </c>
      <c r="E56" s="74"/>
    </row>
    <row r="57" spans="1:7" s="4" customFormat="1" x14ac:dyDescent="0.25">
      <c r="A57" s="83"/>
      <c r="B57" s="84"/>
      <c r="C57" s="84"/>
      <c r="D57" s="84"/>
      <c r="E57" s="85"/>
      <c r="G57" s="5"/>
    </row>
    <row r="58" spans="1:7" ht="18" customHeight="1" x14ac:dyDescent="0.25">
      <c r="A58" s="71"/>
      <c r="B58" s="71"/>
      <c r="C58" s="71"/>
      <c r="D58" s="72"/>
      <c r="E58" s="72"/>
      <c r="F58" s="5"/>
    </row>
    <row r="59" spans="1:7" ht="18" customHeight="1" x14ac:dyDescent="0.25">
      <c r="A59" s="79"/>
      <c r="B59" s="80"/>
      <c r="C59" s="80"/>
      <c r="D59" s="80"/>
      <c r="E59" s="86"/>
    </row>
    <row r="60" spans="1:7" ht="18" customHeight="1" x14ac:dyDescent="0.25">
      <c r="A60" s="81"/>
      <c r="B60" s="82"/>
      <c r="C60" s="82"/>
      <c r="D60" s="82"/>
      <c r="E60" s="87"/>
    </row>
    <row r="61" spans="1:7" ht="18" customHeight="1" x14ac:dyDescent="0.25">
      <c r="A61" s="88"/>
      <c r="B61" s="89"/>
      <c r="C61" s="89"/>
      <c r="D61" s="89"/>
      <c r="E61" s="90"/>
    </row>
    <row r="62" spans="1:7" ht="18" customHeight="1" x14ac:dyDescent="0.25">
      <c r="A62" s="91"/>
      <c r="B62" s="91"/>
      <c r="C62" s="91"/>
      <c r="D62" s="91"/>
      <c r="E62" s="91"/>
    </row>
    <row r="63" spans="1:7" ht="13.5" customHeight="1" x14ac:dyDescent="0.25">
      <c r="A63" s="92"/>
      <c r="B63" s="92"/>
      <c r="C63" s="92"/>
      <c r="D63" s="92"/>
      <c r="E63" s="92"/>
    </row>
    <row r="64" spans="1:7" ht="18" customHeight="1" thickBot="1" x14ac:dyDescent="0.3">
      <c r="A64" s="93"/>
      <c r="B64" s="93"/>
      <c r="C64" s="93"/>
      <c r="D64" s="93"/>
      <c r="E64" s="93"/>
    </row>
    <row r="68" spans="4:4" x14ac:dyDescent="0.25">
      <c r="D68" s="94"/>
    </row>
    <row r="69" spans="4:4" x14ac:dyDescent="0.25">
      <c r="D69" s="94"/>
    </row>
    <row r="70" spans="4:4" x14ac:dyDescent="0.25">
      <c r="D70" s="94"/>
    </row>
    <row r="71" spans="4:4" x14ac:dyDescent="0.25">
      <c r="D71" s="94"/>
    </row>
    <row r="72" spans="4:4" x14ac:dyDescent="0.25">
      <c r="D72" s="94"/>
    </row>
    <row r="73" spans="4:4" x14ac:dyDescent="0.25">
      <c r="D73" s="94"/>
    </row>
    <row r="74" spans="4:4" x14ac:dyDescent="0.25">
      <c r="D74" s="94"/>
    </row>
    <row r="75" spans="4:4" x14ac:dyDescent="0.25">
      <c r="D75" s="94"/>
    </row>
    <row r="76" spans="4:4" x14ac:dyDescent="0.25">
      <c r="D76" s="94"/>
    </row>
    <row r="77" spans="4:4" x14ac:dyDescent="0.25">
      <c r="D77" s="94"/>
    </row>
    <row r="78" spans="4:4" x14ac:dyDescent="0.25">
      <c r="D78" s="94"/>
    </row>
    <row r="79" spans="4:4" x14ac:dyDescent="0.25">
      <c r="D79" s="94"/>
    </row>
    <row r="80" spans="4:4" x14ac:dyDescent="0.25">
      <c r="D80" s="94"/>
    </row>
    <row r="81" spans="4:4" x14ac:dyDescent="0.25">
      <c r="D81" s="94"/>
    </row>
    <row r="82" spans="4:4" x14ac:dyDescent="0.25">
      <c r="D82" s="94"/>
    </row>
    <row r="83" spans="4:4" x14ac:dyDescent="0.25">
      <c r="D83" s="94"/>
    </row>
    <row r="84" spans="4:4" x14ac:dyDescent="0.25">
      <c r="D84" s="94"/>
    </row>
    <row r="85" spans="4:4" x14ac:dyDescent="0.25">
      <c r="D85" s="94"/>
    </row>
    <row r="86" spans="4:4" x14ac:dyDescent="0.25">
      <c r="D86" s="94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2024-02-19T23:21:11Z</dcterms:created>
  <dcterms:modified xsi:type="dcterms:W3CDTF">2024-02-19T23:22:23Z</dcterms:modified>
</cp:coreProperties>
</file>