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20490" windowHeight="7050"/>
  </bookViews>
  <sheets>
    <sheet name="D R E - JAN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E37" i="1"/>
  <c r="E36" i="1"/>
  <c r="D36" i="1"/>
  <c r="D35" i="1" s="1"/>
  <c r="E35" i="1"/>
  <c r="E31" i="1"/>
  <c r="D31" i="1"/>
  <c r="E27" i="1"/>
  <c r="E26" i="1"/>
  <c r="E23" i="1"/>
  <c r="D23" i="1"/>
  <c r="E22" i="1"/>
  <c r="D22" i="1"/>
  <c r="D20" i="1" s="1"/>
  <c r="D29" i="1" s="1"/>
  <c r="D42" i="1" s="1"/>
  <c r="D48" i="1" s="1"/>
  <c r="E21" i="1"/>
  <c r="E20" i="1" s="1"/>
  <c r="D18" i="1"/>
  <c r="E16" i="1"/>
  <c r="E14" i="1"/>
  <c r="E13" i="1" s="1"/>
  <c r="E18" i="1" s="1"/>
  <c r="D13" i="1"/>
  <c r="E29" i="1" l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<sst xmlns="http://schemas.openxmlformats.org/spreadsheetml/2006/main" count="44" uniqueCount="44">
  <si>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</si>
  <si>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</si>
  <si>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</si>
  <si>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JANEIRO DE 2022</t>
  </si>
  <si>
    <t>(Valores expressos em R$ 1,00)</t>
  </si>
  <si>
    <t>DEMONSTRAÇÃO DO RESULTADO DO PERÍODO - 01/01/2022 A 31/01/2022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</si>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</sst>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topLeftCell="A38" zoomScaleNormal="100" workbookViewId="0">
      <selection activeCell="D24" sqref="D24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44562</v>
      </c>
      <c r="E12" s="13">
        <v>44531</v>
      </c>
    </row>
    <row r="13" spans="1:6" x14ac:dyDescent="0.2">
      <c r="A13" s="101" t="s">
        <v>6</v>
      </c>
      <c r="B13" s="102"/>
      <c r="C13" s="102"/>
      <c r="D13" s="14">
        <f>D14+D16+D15+D17</f>
        <v>870418.81</v>
      </c>
      <c r="E13" s="15">
        <f>E14+E16+E15+E17</f>
        <v>886204.22</v>
      </c>
      <c r="F13" s="5"/>
    </row>
    <row r="14" spans="1:6" x14ac:dyDescent="0.2">
      <c r="A14" s="16"/>
      <c r="B14" s="17" t="s">
        <v>7</v>
      </c>
      <c r="C14" s="17"/>
      <c r="D14" s="18">
        <v>667674.14</v>
      </c>
      <c r="E14" s="19">
        <f>856839.47-180665.87</f>
        <v>676173.6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202744.67</v>
      </c>
      <c r="E16" s="19">
        <f>210670.25-639.63</f>
        <v>210030.62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870418.81</v>
      </c>
      <c r="E18" s="15">
        <f>E13</f>
        <v>886204.22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-812843.03</v>
      </c>
      <c r="E20" s="34">
        <f>E21+E22+E23+E24+E25+E26+E27+E28</f>
        <v>-603442.6</v>
      </c>
    </row>
    <row r="21" spans="1:6" x14ac:dyDescent="0.2">
      <c r="A21" s="6"/>
      <c r="B21" s="35" t="s">
        <v>12</v>
      </c>
      <c r="C21" s="35"/>
      <c r="D21" s="36">
        <v>182353.64</v>
      </c>
      <c r="E21" s="37">
        <f>319916.17-70577.92</f>
        <v>249338.25</v>
      </c>
    </row>
    <row r="22" spans="1:6" x14ac:dyDescent="0.2">
      <c r="A22" s="6"/>
      <c r="B22" s="35" t="s">
        <v>13</v>
      </c>
      <c r="C22" s="35"/>
      <c r="D22" s="38">
        <f>-72582-80188.61-112584.79-287293.6-4892.56-2206.97</f>
        <v>-559748.53</v>
      </c>
      <c r="E22" s="39">
        <f>-72582-114867.61+1676.03-172287.06+74700.34-283971.99+1333.92-4838+1704.26</f>
        <v>-569132.11</v>
      </c>
      <c r="F22" s="5"/>
    </row>
    <row r="23" spans="1:6" x14ac:dyDescent="0.2">
      <c r="A23" s="6"/>
      <c r="B23" s="35" t="s">
        <v>14</v>
      </c>
      <c r="C23" s="35"/>
      <c r="D23" s="38">
        <f>-8782.65-48797.8-14993.49-6946.59-219-138888.29-10442.75-32956.93-22611.56-2167-3793.52-162.5-3768.71</f>
        <v>-294530.79000000004</v>
      </c>
      <c r="E23" s="39">
        <f>-11269.29-46371.82-22444.21-1830.39-34.94-174748.51+169805.73-22311.5-3000.4-19093.82-18243.68-2167-3309.38-7273.71+2974.9</f>
        <v>-159318.02000000002</v>
      </c>
      <c r="F23" s="5"/>
    </row>
    <row r="24" spans="1:6" x14ac:dyDescent="0.2">
      <c r="A24" s="6"/>
      <c r="B24" s="40" t="s">
        <v>15</v>
      </c>
      <c r="C24" s="40"/>
      <c r="D24" s="38">
        <v>-3571.73</v>
      </c>
      <c r="E24" s="39">
        <v>-4829.8599999999997</v>
      </c>
    </row>
    <row r="25" spans="1:6" x14ac:dyDescent="0.2">
      <c r="A25" s="6"/>
      <c r="B25" s="40" t="s">
        <v>16</v>
      </c>
      <c r="C25" s="40"/>
      <c r="D25" s="21">
        <v>-48974.11</v>
      </c>
      <c r="E25" s="22">
        <v>-52823.58</v>
      </c>
    </row>
    <row r="26" spans="1:6" x14ac:dyDescent="0.2">
      <c r="A26" s="6"/>
      <c r="B26" s="40" t="s">
        <v>17</v>
      </c>
      <c r="C26" s="40"/>
      <c r="D26" s="21">
        <v>-88768.66</v>
      </c>
      <c r="E26" s="22">
        <f>-108669.59+41226.16</f>
        <v>-67443.429999999993</v>
      </c>
    </row>
    <row r="27" spans="1:6" x14ac:dyDescent="0.2">
      <c r="A27" s="6"/>
      <c r="B27" s="40" t="s">
        <v>18</v>
      </c>
      <c r="C27" s="40"/>
      <c r="D27" s="18">
        <v>397.15</v>
      </c>
      <c r="E27" s="19">
        <f>353.58+412.57</f>
        <v>766.15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57575.780000000028</v>
      </c>
      <c r="E29" s="34">
        <f>E18+E20</f>
        <v>282761.62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37.08</v>
      </c>
      <c r="E31" s="42">
        <f>E32+E33</f>
        <v>-254.72999999999996</v>
      </c>
      <c r="F31" s="5"/>
    </row>
    <row r="32" spans="1:6" x14ac:dyDescent="0.2">
      <c r="A32" s="6"/>
      <c r="B32" s="43" t="s">
        <v>21</v>
      </c>
      <c r="C32" s="29"/>
      <c r="D32" s="21"/>
      <c r="E32" s="22">
        <v>-290.58999999999997</v>
      </c>
    </row>
    <row r="33" spans="1:8" x14ac:dyDescent="0.2">
      <c r="A33" s="6"/>
      <c r="B33" s="43" t="s">
        <v>22</v>
      </c>
      <c r="C33" s="29"/>
      <c r="D33" s="21">
        <v>37.08</v>
      </c>
      <c r="E33" s="22">
        <v>35.86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-982111.86</v>
      </c>
      <c r="E35" s="34">
        <f>SUM(E36:E40)</f>
        <v>-418492.54999999993</v>
      </c>
    </row>
    <row r="36" spans="1:8" x14ac:dyDescent="0.2">
      <c r="A36" s="16" t="s">
        <v>24</v>
      </c>
      <c r="B36" s="20"/>
      <c r="C36" s="20"/>
      <c r="D36" s="21">
        <f>-118149.43-6013.9</f>
        <v>-124163.32999999999</v>
      </c>
      <c r="E36" s="22">
        <f>-118149.42-7893.01</f>
        <v>-126042.43</v>
      </c>
    </row>
    <row r="37" spans="1:8" x14ac:dyDescent="0.2">
      <c r="A37" s="16" t="s">
        <v>25</v>
      </c>
      <c r="B37" s="20"/>
      <c r="C37" s="20"/>
      <c r="D37" s="21">
        <v>-910685.61</v>
      </c>
      <c r="E37" s="22">
        <f>-478635.05+363764.09</f>
        <v>-114870.95999999996</v>
      </c>
      <c r="H37" s="5"/>
    </row>
    <row r="38" spans="1:8" x14ac:dyDescent="0.2">
      <c r="A38" s="16" t="s">
        <v>26</v>
      </c>
      <c r="B38" s="20"/>
      <c r="C38" s="20"/>
      <c r="D38" s="21">
        <v>0</v>
      </c>
      <c r="E38" s="22">
        <v>-184488.41</v>
      </c>
      <c r="H38" s="5"/>
    </row>
    <row r="39" spans="1:8" x14ac:dyDescent="0.2">
      <c r="A39" s="16" t="s">
        <v>27</v>
      </c>
      <c r="B39" s="29"/>
      <c r="C39" s="29"/>
      <c r="D39" s="21">
        <v>52737.08</v>
      </c>
      <c r="E39" s="22">
        <f>21290.37-14381.12</f>
        <v>6909.2499999999982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-924499</v>
      </c>
      <c r="E42" s="34">
        <f>E29+E31+E35</f>
        <v>-135985.65999999992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-924499</v>
      </c>
      <c r="E48" s="59">
        <f>E42+E45+E46</f>
        <v>-135985.65999999992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JAN2022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2022-02-22T23:53:59Z</dcterms:created>
  <dcterms:modified xsi:type="dcterms:W3CDTF">2022-05-20T21:03:05Z</dcterms:modified>
</cp:coreProperties>
</file>